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ONINAGA\Desktop\Нормативы, 2026\Временные (сравнительный анализ)\Процедура ОРВ\"/>
    </mc:Choice>
  </mc:AlternateContent>
  <bookViews>
    <workbookView xWindow="0" yWindow="0" windowWidth="28800" windowHeight="12225" tabRatio="922"/>
  </bookViews>
  <sheets>
    <sheet name="Свод" sheetId="36" r:id="rId1"/>
    <sheet name="Игрим" sheetId="15" r:id="rId2"/>
    <sheet name="Саранпауль" sheetId="37" r:id="rId3"/>
    <sheet name="Светлый" sheetId="38" r:id="rId4"/>
    <sheet name="Приполярный" sheetId="39" r:id="rId5"/>
    <sheet name="Междуреченский" sheetId="40" r:id="rId6"/>
    <sheet name="Талинка" sheetId="41" r:id="rId7"/>
    <sheet name=" Шеркалы" sheetId="42" r:id="rId8"/>
    <sheet name="Сургут (прод.маг.,супермаг.,жд)" sheetId="43" r:id="rId9"/>
    <sheet name="МТ Х-Мансийского р-на" sheetId="45" r:id="rId10"/>
    <sheet name="МТ Нефтеюганского р-на" sheetId="46" r:id="rId11"/>
    <sheet name="МТ Сургутского р-на" sheetId="47" r:id="rId12"/>
  </sheets>
  <definedNames>
    <definedName name="_xlnm._FilterDatabase" localSheetId="7" hidden="1">' Шеркалы'!$A$6:$P$52</definedName>
    <definedName name="_xlnm._FilterDatabase" localSheetId="1" hidden="1">Игрим!$A$6:$P$52</definedName>
    <definedName name="_xlnm._FilterDatabase" localSheetId="5" hidden="1">Междуреченский!$A$6:$P$52</definedName>
    <definedName name="_xlnm._FilterDatabase" localSheetId="4" hidden="1">Приполярный!$A$6:$P$52</definedName>
    <definedName name="_xlnm._FilterDatabase" localSheetId="2" hidden="1">Саранпауль!$A$6:$P$52</definedName>
    <definedName name="_xlnm._FilterDatabase" localSheetId="3" hidden="1">Светлый!$A$6:$P$52</definedName>
    <definedName name="_xlnm._FilterDatabase" localSheetId="8" hidden="1">'Сургут (прод.маг.,супермаг.,жд)'!$A$6:$P$52</definedName>
    <definedName name="_xlnm._FilterDatabase" localSheetId="6" hidden="1">Талинка!$A$6:$P$52</definedName>
  </definedNames>
  <calcPr calcId="191029"/>
</workbook>
</file>

<file path=xl/calcChain.xml><?xml version="1.0" encoding="utf-8"?>
<calcChain xmlns="http://schemas.openxmlformats.org/spreadsheetml/2006/main">
  <c r="C4" i="36" l="1"/>
  <c r="B16" i="36"/>
  <c r="B4" i="36"/>
  <c r="B9" i="36" l="1"/>
  <c r="C9" i="36"/>
  <c r="B8" i="36"/>
  <c r="C8" i="36"/>
  <c r="C16" i="36"/>
  <c r="C20" i="36"/>
  <c r="B20" i="36"/>
  <c r="B19" i="36"/>
  <c r="C19" i="36"/>
  <c r="B18" i="36"/>
  <c r="C18" i="36"/>
  <c r="B17" i="36"/>
  <c r="C17" i="36"/>
  <c r="B21" i="36" l="1"/>
  <c r="C21" i="36"/>
  <c r="Q51" i="47"/>
  <c r="B10" i="36"/>
  <c r="C10" i="36"/>
  <c r="Q51" i="46"/>
  <c r="B12" i="36"/>
  <c r="C12" i="36"/>
  <c r="Q51" i="45"/>
  <c r="B7" i="36"/>
  <c r="C7" i="36"/>
  <c r="Q51" i="42"/>
  <c r="Q51" i="41"/>
  <c r="B5" i="36"/>
  <c r="C5" i="36"/>
  <c r="Q51" i="40"/>
  <c r="Q51" i="39"/>
  <c r="Q51" i="38"/>
  <c r="Q51" i="37"/>
  <c r="Q51" i="15" l="1"/>
  <c r="P10" i="15" l="1"/>
  <c r="N10" i="15"/>
  <c r="O10" i="15"/>
  <c r="L51" i="47" l="1"/>
  <c r="G51" i="47"/>
  <c r="O50" i="47"/>
  <c r="M50" i="47"/>
  <c r="N50" i="47" s="1"/>
  <c r="H50" i="47"/>
  <c r="I50" i="47" s="1"/>
  <c r="O49" i="47"/>
  <c r="M49" i="47"/>
  <c r="N49" i="47" s="1"/>
  <c r="H49" i="47"/>
  <c r="I49" i="47" s="1"/>
  <c r="O48" i="47"/>
  <c r="M48" i="47"/>
  <c r="N48" i="47" s="1"/>
  <c r="H48" i="47"/>
  <c r="I48" i="47" s="1"/>
  <c r="O47" i="47"/>
  <c r="M47" i="47"/>
  <c r="N47" i="47" s="1"/>
  <c r="H47" i="47"/>
  <c r="I47" i="47" s="1"/>
  <c r="O46" i="47"/>
  <c r="M46" i="47"/>
  <c r="N46" i="47" s="1"/>
  <c r="H46" i="47"/>
  <c r="I46" i="47" s="1"/>
  <c r="O45" i="47"/>
  <c r="M45" i="47"/>
  <c r="N45" i="47" s="1"/>
  <c r="H45" i="47"/>
  <c r="I45" i="47" s="1"/>
  <c r="O44" i="47"/>
  <c r="M44" i="47"/>
  <c r="N44" i="47" s="1"/>
  <c r="H44" i="47"/>
  <c r="I44" i="47" s="1"/>
  <c r="O43" i="47"/>
  <c r="M43" i="47"/>
  <c r="N43" i="47" s="1"/>
  <c r="H43" i="47"/>
  <c r="I43" i="47" s="1"/>
  <c r="O42" i="47"/>
  <c r="M42" i="47"/>
  <c r="N42" i="47" s="1"/>
  <c r="H42" i="47"/>
  <c r="I42" i="47" s="1"/>
  <c r="O41" i="47"/>
  <c r="N41" i="47"/>
  <c r="M41" i="47"/>
  <c r="H41" i="47"/>
  <c r="I41" i="47" s="1"/>
  <c r="O40" i="47"/>
  <c r="M40" i="47"/>
  <c r="N40" i="47" s="1"/>
  <c r="I40" i="47"/>
  <c r="H40" i="47"/>
  <c r="O39" i="47"/>
  <c r="M39" i="47"/>
  <c r="N39" i="47" s="1"/>
  <c r="H39" i="47"/>
  <c r="I39" i="47" s="1"/>
  <c r="O38" i="47"/>
  <c r="M38" i="47"/>
  <c r="N38" i="47" s="1"/>
  <c r="H38" i="47"/>
  <c r="I38" i="47" s="1"/>
  <c r="O37" i="47"/>
  <c r="N37" i="47"/>
  <c r="M37" i="47"/>
  <c r="H37" i="47"/>
  <c r="I37" i="47" s="1"/>
  <c r="O36" i="47"/>
  <c r="M36" i="47"/>
  <c r="N36" i="47" s="1"/>
  <c r="I36" i="47"/>
  <c r="H36" i="47"/>
  <c r="O35" i="47"/>
  <c r="M35" i="47"/>
  <c r="N35" i="47" s="1"/>
  <c r="H35" i="47"/>
  <c r="I35" i="47" s="1"/>
  <c r="O34" i="47"/>
  <c r="M34" i="47"/>
  <c r="N34" i="47" s="1"/>
  <c r="H34" i="47"/>
  <c r="I34" i="47" s="1"/>
  <c r="O33" i="47"/>
  <c r="M33" i="47"/>
  <c r="N33" i="47" s="1"/>
  <c r="H33" i="47"/>
  <c r="I33" i="47" s="1"/>
  <c r="O32" i="47"/>
  <c r="M32" i="47"/>
  <c r="N32" i="47" s="1"/>
  <c r="I32" i="47"/>
  <c r="H32" i="47"/>
  <c r="O31" i="47"/>
  <c r="M31" i="47"/>
  <c r="N31" i="47" s="1"/>
  <c r="H31" i="47"/>
  <c r="I31" i="47" s="1"/>
  <c r="O30" i="47"/>
  <c r="M30" i="47"/>
  <c r="N30" i="47" s="1"/>
  <c r="H30" i="47"/>
  <c r="I30" i="47" s="1"/>
  <c r="O29" i="47"/>
  <c r="N29" i="47"/>
  <c r="M29" i="47"/>
  <c r="H29" i="47"/>
  <c r="I29" i="47" s="1"/>
  <c r="O28" i="47"/>
  <c r="M28" i="47"/>
  <c r="N28" i="47" s="1"/>
  <c r="H28" i="47"/>
  <c r="I28" i="47" s="1"/>
  <c r="O27" i="47"/>
  <c r="M27" i="47"/>
  <c r="N27" i="47" s="1"/>
  <c r="H27" i="47"/>
  <c r="I27" i="47" s="1"/>
  <c r="O26" i="47"/>
  <c r="M26" i="47"/>
  <c r="N26" i="47" s="1"/>
  <c r="H26" i="47"/>
  <c r="I26" i="47" s="1"/>
  <c r="O25" i="47"/>
  <c r="N25" i="47"/>
  <c r="M25" i="47"/>
  <c r="H25" i="47"/>
  <c r="I25" i="47" s="1"/>
  <c r="O24" i="47"/>
  <c r="M24" i="47"/>
  <c r="N24" i="47" s="1"/>
  <c r="H24" i="47"/>
  <c r="I24" i="47" s="1"/>
  <c r="O23" i="47"/>
  <c r="M23" i="47"/>
  <c r="N23" i="47" s="1"/>
  <c r="H23" i="47"/>
  <c r="I23" i="47" s="1"/>
  <c r="O22" i="47"/>
  <c r="M22" i="47"/>
  <c r="N22" i="47" s="1"/>
  <c r="H22" i="47"/>
  <c r="I22" i="47" s="1"/>
  <c r="O21" i="47"/>
  <c r="N21" i="47"/>
  <c r="M21" i="47"/>
  <c r="H21" i="47"/>
  <c r="I21" i="47" s="1"/>
  <c r="O20" i="47"/>
  <c r="M20" i="47"/>
  <c r="N20" i="47" s="1"/>
  <c r="H20" i="47"/>
  <c r="I20" i="47" s="1"/>
  <c r="O19" i="47"/>
  <c r="M19" i="47"/>
  <c r="N19" i="47" s="1"/>
  <c r="P19" i="47" s="1"/>
  <c r="H19" i="47"/>
  <c r="I19" i="47" s="1"/>
  <c r="O18" i="47"/>
  <c r="M18" i="47"/>
  <c r="N18" i="47" s="1"/>
  <c r="H18" i="47"/>
  <c r="I18" i="47" s="1"/>
  <c r="O17" i="47"/>
  <c r="M17" i="47"/>
  <c r="N17" i="47" s="1"/>
  <c r="H17" i="47"/>
  <c r="I17" i="47" s="1"/>
  <c r="O16" i="47"/>
  <c r="M16" i="47"/>
  <c r="N16" i="47" s="1"/>
  <c r="H16" i="47"/>
  <c r="I16" i="47" s="1"/>
  <c r="O15" i="47"/>
  <c r="M15" i="47"/>
  <c r="N15" i="47" s="1"/>
  <c r="H15" i="47"/>
  <c r="I15" i="47" s="1"/>
  <c r="O14" i="47"/>
  <c r="M14" i="47"/>
  <c r="N14" i="47" s="1"/>
  <c r="H14" i="47"/>
  <c r="I14" i="47" s="1"/>
  <c r="O13" i="47"/>
  <c r="M13" i="47"/>
  <c r="N13" i="47" s="1"/>
  <c r="H13" i="47"/>
  <c r="I13" i="47" s="1"/>
  <c r="O12" i="47"/>
  <c r="M12" i="47"/>
  <c r="N12" i="47" s="1"/>
  <c r="H12" i="47"/>
  <c r="I12" i="47" s="1"/>
  <c r="O11" i="47"/>
  <c r="M11" i="47"/>
  <c r="N11" i="47" s="1"/>
  <c r="H11" i="47"/>
  <c r="I11" i="47" s="1"/>
  <c r="O10" i="47"/>
  <c r="M10" i="47"/>
  <c r="N10" i="47" s="1"/>
  <c r="H10" i="47"/>
  <c r="I10" i="47" s="1"/>
  <c r="O9" i="47"/>
  <c r="N9" i="47"/>
  <c r="M9" i="47"/>
  <c r="H9" i="47"/>
  <c r="I9" i="47" s="1"/>
  <c r="O8" i="47"/>
  <c r="M8" i="47"/>
  <c r="N8" i="47" s="1"/>
  <c r="I8" i="47"/>
  <c r="H8" i="47"/>
  <c r="O7" i="47"/>
  <c r="M7" i="47"/>
  <c r="H7" i="47"/>
  <c r="O50" i="46"/>
  <c r="N50" i="46"/>
  <c r="M50" i="46"/>
  <c r="H50" i="46"/>
  <c r="I50" i="46" s="1"/>
  <c r="O49" i="46"/>
  <c r="M49" i="46"/>
  <c r="N49" i="46" s="1"/>
  <c r="P49" i="46" s="1"/>
  <c r="I49" i="46"/>
  <c r="H49" i="46"/>
  <c r="O48" i="46"/>
  <c r="N48" i="46"/>
  <c r="M48" i="46"/>
  <c r="H48" i="46"/>
  <c r="I48" i="46" s="1"/>
  <c r="O47" i="46"/>
  <c r="M47" i="46"/>
  <c r="N47" i="46" s="1"/>
  <c r="P47" i="46" s="1"/>
  <c r="I47" i="46"/>
  <c r="H47" i="46"/>
  <c r="O46" i="46"/>
  <c r="N46" i="46"/>
  <c r="M46" i="46"/>
  <c r="H46" i="46"/>
  <c r="I46" i="46" s="1"/>
  <c r="O45" i="46"/>
  <c r="M45" i="46"/>
  <c r="N45" i="46" s="1"/>
  <c r="H45" i="46"/>
  <c r="I45" i="46" s="1"/>
  <c r="O44" i="46"/>
  <c r="M44" i="46"/>
  <c r="N44" i="46" s="1"/>
  <c r="H44" i="46"/>
  <c r="I44" i="46" s="1"/>
  <c r="O43" i="46"/>
  <c r="M43" i="46"/>
  <c r="N43" i="46" s="1"/>
  <c r="H43" i="46"/>
  <c r="I43" i="46" s="1"/>
  <c r="O42" i="46"/>
  <c r="M42" i="46"/>
  <c r="N42" i="46" s="1"/>
  <c r="H42" i="46"/>
  <c r="I42" i="46" s="1"/>
  <c r="O41" i="46"/>
  <c r="M41" i="46"/>
  <c r="N41" i="46" s="1"/>
  <c r="H41" i="46"/>
  <c r="I41" i="46" s="1"/>
  <c r="O40" i="46"/>
  <c r="N40" i="46"/>
  <c r="M40" i="46"/>
  <c r="H40" i="46"/>
  <c r="I40" i="46" s="1"/>
  <c r="O39" i="46"/>
  <c r="M39" i="46"/>
  <c r="N39" i="46" s="1"/>
  <c r="H39" i="46"/>
  <c r="I39" i="46" s="1"/>
  <c r="O38" i="46"/>
  <c r="N38" i="46"/>
  <c r="M38" i="46"/>
  <c r="H38" i="46"/>
  <c r="I38" i="46" s="1"/>
  <c r="O37" i="46"/>
  <c r="M37" i="46"/>
  <c r="N37" i="46" s="1"/>
  <c r="H37" i="46"/>
  <c r="I37" i="46" s="1"/>
  <c r="O36" i="46"/>
  <c r="M36" i="46"/>
  <c r="N36" i="46" s="1"/>
  <c r="H36" i="46"/>
  <c r="I36" i="46" s="1"/>
  <c r="O35" i="46"/>
  <c r="M35" i="46"/>
  <c r="N35" i="46" s="1"/>
  <c r="H35" i="46"/>
  <c r="I35" i="46" s="1"/>
  <c r="O34" i="46"/>
  <c r="M34" i="46"/>
  <c r="N34" i="46" s="1"/>
  <c r="H34" i="46"/>
  <c r="I34" i="46" s="1"/>
  <c r="O33" i="46"/>
  <c r="M33" i="46"/>
  <c r="N33" i="46" s="1"/>
  <c r="H33" i="46"/>
  <c r="I33" i="46" s="1"/>
  <c r="O32" i="46"/>
  <c r="N32" i="46"/>
  <c r="M32" i="46"/>
  <c r="H32" i="46"/>
  <c r="I32" i="46" s="1"/>
  <c r="O31" i="46"/>
  <c r="M31" i="46"/>
  <c r="N31" i="46" s="1"/>
  <c r="H31" i="46"/>
  <c r="I31" i="46" s="1"/>
  <c r="O30" i="46"/>
  <c r="N30" i="46"/>
  <c r="M30" i="46"/>
  <c r="H30" i="46"/>
  <c r="I30" i="46" s="1"/>
  <c r="O29" i="46"/>
  <c r="M29" i="46"/>
  <c r="N29" i="46" s="1"/>
  <c r="H29" i="46"/>
  <c r="I29" i="46" s="1"/>
  <c r="O28" i="46"/>
  <c r="M28" i="46"/>
  <c r="N28" i="46" s="1"/>
  <c r="H28" i="46"/>
  <c r="I28" i="46" s="1"/>
  <c r="O27" i="46"/>
  <c r="M27" i="46"/>
  <c r="N27" i="46" s="1"/>
  <c r="H27" i="46"/>
  <c r="I27" i="46" s="1"/>
  <c r="O26" i="46"/>
  <c r="M26" i="46"/>
  <c r="N26" i="46" s="1"/>
  <c r="H26" i="46"/>
  <c r="I26" i="46" s="1"/>
  <c r="O25" i="46"/>
  <c r="M25" i="46"/>
  <c r="N25" i="46" s="1"/>
  <c r="H25" i="46"/>
  <c r="I25" i="46" s="1"/>
  <c r="O24" i="46"/>
  <c r="N24" i="46"/>
  <c r="M24" i="46"/>
  <c r="H24" i="46"/>
  <c r="I24" i="46" s="1"/>
  <c r="O23" i="46"/>
  <c r="M23" i="46"/>
  <c r="N23" i="46" s="1"/>
  <c r="H23" i="46"/>
  <c r="I23" i="46" s="1"/>
  <c r="O22" i="46"/>
  <c r="N22" i="46"/>
  <c r="M22" i="46"/>
  <c r="H22" i="46"/>
  <c r="I22" i="46" s="1"/>
  <c r="O21" i="46"/>
  <c r="M21" i="46"/>
  <c r="N21" i="46" s="1"/>
  <c r="H21" i="46"/>
  <c r="I21" i="46" s="1"/>
  <c r="O20" i="46"/>
  <c r="M20" i="46"/>
  <c r="N20" i="46" s="1"/>
  <c r="H20" i="46"/>
  <c r="I20" i="46" s="1"/>
  <c r="O19" i="46"/>
  <c r="M19" i="46"/>
  <c r="N19" i="46" s="1"/>
  <c r="H19" i="46"/>
  <c r="I19" i="46" s="1"/>
  <c r="O18" i="46"/>
  <c r="M18" i="46"/>
  <c r="N18" i="46" s="1"/>
  <c r="H18" i="46"/>
  <c r="I18" i="46" s="1"/>
  <c r="O17" i="46"/>
  <c r="M17" i="46"/>
  <c r="N17" i="46" s="1"/>
  <c r="H17" i="46"/>
  <c r="I17" i="46" s="1"/>
  <c r="O16" i="46"/>
  <c r="N16" i="46"/>
  <c r="M16" i="46"/>
  <c r="H16" i="46"/>
  <c r="I16" i="46" s="1"/>
  <c r="O15" i="46"/>
  <c r="M15" i="46"/>
  <c r="N15" i="46" s="1"/>
  <c r="H15" i="46"/>
  <c r="I15" i="46" s="1"/>
  <c r="O14" i="46"/>
  <c r="N14" i="46"/>
  <c r="M14" i="46"/>
  <c r="H14" i="46"/>
  <c r="I14" i="46" s="1"/>
  <c r="O13" i="46"/>
  <c r="M13" i="46"/>
  <c r="N13" i="46" s="1"/>
  <c r="H13" i="46"/>
  <c r="I13" i="46" s="1"/>
  <c r="O12" i="46"/>
  <c r="M12" i="46"/>
  <c r="N12" i="46" s="1"/>
  <c r="H12" i="46"/>
  <c r="I12" i="46" s="1"/>
  <c r="O11" i="46"/>
  <c r="M11" i="46"/>
  <c r="N11" i="46" s="1"/>
  <c r="I11" i="46"/>
  <c r="H11" i="46"/>
  <c r="O10" i="46"/>
  <c r="M10" i="46"/>
  <c r="N10" i="46" s="1"/>
  <c r="H10" i="46"/>
  <c r="I10" i="46" s="1"/>
  <c r="O9" i="46"/>
  <c r="M9" i="46"/>
  <c r="N9" i="46" s="1"/>
  <c r="I9" i="46"/>
  <c r="H9" i="46"/>
  <c r="O8" i="46"/>
  <c r="N8" i="46"/>
  <c r="M8" i="46"/>
  <c r="H8" i="46"/>
  <c r="O7" i="46"/>
  <c r="M7" i="46"/>
  <c r="I7" i="46"/>
  <c r="H7" i="46"/>
  <c r="O50" i="45"/>
  <c r="M50" i="45"/>
  <c r="N50" i="45" s="1"/>
  <c r="H50" i="45"/>
  <c r="I50" i="45" s="1"/>
  <c r="O49" i="45"/>
  <c r="M49" i="45"/>
  <c r="N49" i="45" s="1"/>
  <c r="H49" i="45"/>
  <c r="I49" i="45" s="1"/>
  <c r="O48" i="45"/>
  <c r="M48" i="45"/>
  <c r="N48" i="45" s="1"/>
  <c r="H48" i="45"/>
  <c r="I48" i="45" s="1"/>
  <c r="O47" i="45"/>
  <c r="M47" i="45"/>
  <c r="N47" i="45" s="1"/>
  <c r="P47" i="45" s="1"/>
  <c r="H47" i="45"/>
  <c r="I47" i="45" s="1"/>
  <c r="O46" i="45"/>
  <c r="M46" i="45"/>
  <c r="N46" i="45" s="1"/>
  <c r="H46" i="45"/>
  <c r="I46" i="45" s="1"/>
  <c r="O45" i="45"/>
  <c r="M45" i="45"/>
  <c r="N45" i="45" s="1"/>
  <c r="H45" i="45"/>
  <c r="I45" i="45" s="1"/>
  <c r="O44" i="45"/>
  <c r="M44" i="45"/>
  <c r="N44" i="45" s="1"/>
  <c r="H44" i="45"/>
  <c r="I44" i="45" s="1"/>
  <c r="O43" i="45"/>
  <c r="M43" i="45"/>
  <c r="N43" i="45" s="1"/>
  <c r="H43" i="45"/>
  <c r="I43" i="45" s="1"/>
  <c r="O42" i="45"/>
  <c r="M42" i="45"/>
  <c r="N42" i="45" s="1"/>
  <c r="H42" i="45"/>
  <c r="I42" i="45" s="1"/>
  <c r="O41" i="45"/>
  <c r="M41" i="45"/>
  <c r="N41" i="45" s="1"/>
  <c r="H41" i="45"/>
  <c r="I41" i="45" s="1"/>
  <c r="O40" i="45"/>
  <c r="M40" i="45"/>
  <c r="N40" i="45" s="1"/>
  <c r="H40" i="45"/>
  <c r="I40" i="45" s="1"/>
  <c r="O39" i="45"/>
  <c r="M39" i="45"/>
  <c r="N39" i="45" s="1"/>
  <c r="H39" i="45"/>
  <c r="I39" i="45" s="1"/>
  <c r="O38" i="45"/>
  <c r="M38" i="45"/>
  <c r="N38" i="45" s="1"/>
  <c r="H38" i="45"/>
  <c r="I38" i="45" s="1"/>
  <c r="O37" i="45"/>
  <c r="M37" i="45"/>
  <c r="N37" i="45" s="1"/>
  <c r="H37" i="45"/>
  <c r="I37" i="45" s="1"/>
  <c r="O36" i="45"/>
  <c r="M36" i="45"/>
  <c r="N36" i="45" s="1"/>
  <c r="H36" i="45"/>
  <c r="I36" i="45" s="1"/>
  <c r="O35" i="45"/>
  <c r="M35" i="45"/>
  <c r="N35" i="45" s="1"/>
  <c r="H35" i="45"/>
  <c r="I35" i="45" s="1"/>
  <c r="O34" i="45"/>
  <c r="M34" i="45"/>
  <c r="N34" i="45" s="1"/>
  <c r="H34" i="45"/>
  <c r="I34" i="45" s="1"/>
  <c r="O33" i="45"/>
  <c r="M33" i="45"/>
  <c r="N33" i="45" s="1"/>
  <c r="H33" i="45"/>
  <c r="I33" i="45" s="1"/>
  <c r="O32" i="45"/>
  <c r="M32" i="45"/>
  <c r="N32" i="45" s="1"/>
  <c r="H32" i="45"/>
  <c r="I32" i="45" s="1"/>
  <c r="O31" i="45"/>
  <c r="M31" i="45"/>
  <c r="N31" i="45" s="1"/>
  <c r="H31" i="45"/>
  <c r="I31" i="45" s="1"/>
  <c r="O30" i="45"/>
  <c r="M30" i="45"/>
  <c r="N30" i="45" s="1"/>
  <c r="H30" i="45"/>
  <c r="I30" i="45" s="1"/>
  <c r="O29" i="45"/>
  <c r="M29" i="45"/>
  <c r="N29" i="45" s="1"/>
  <c r="H29" i="45"/>
  <c r="I29" i="45" s="1"/>
  <c r="O28" i="45"/>
  <c r="M28" i="45"/>
  <c r="N28" i="45" s="1"/>
  <c r="H28" i="45"/>
  <c r="I28" i="45" s="1"/>
  <c r="O27" i="45"/>
  <c r="M27" i="45"/>
  <c r="N27" i="45" s="1"/>
  <c r="H27" i="45"/>
  <c r="I27" i="45" s="1"/>
  <c r="O26" i="45"/>
  <c r="M26" i="45"/>
  <c r="N26" i="45" s="1"/>
  <c r="H26" i="45"/>
  <c r="I26" i="45" s="1"/>
  <c r="O25" i="45"/>
  <c r="M25" i="45"/>
  <c r="N25" i="45" s="1"/>
  <c r="H25" i="45"/>
  <c r="I25" i="45" s="1"/>
  <c r="O24" i="45"/>
  <c r="M24" i="45"/>
  <c r="N24" i="45" s="1"/>
  <c r="H24" i="45"/>
  <c r="I24" i="45" s="1"/>
  <c r="O23" i="45"/>
  <c r="M23" i="45"/>
  <c r="N23" i="45" s="1"/>
  <c r="H23" i="45"/>
  <c r="I23" i="45" s="1"/>
  <c r="O22" i="45"/>
  <c r="M22" i="45"/>
  <c r="N22" i="45" s="1"/>
  <c r="H22" i="45"/>
  <c r="I22" i="45" s="1"/>
  <c r="O21" i="45"/>
  <c r="M21" i="45"/>
  <c r="N21" i="45" s="1"/>
  <c r="H21" i="45"/>
  <c r="I21" i="45" s="1"/>
  <c r="O20" i="45"/>
  <c r="M20" i="45"/>
  <c r="N20" i="45" s="1"/>
  <c r="H20" i="45"/>
  <c r="I20" i="45" s="1"/>
  <c r="O19" i="45"/>
  <c r="M19" i="45"/>
  <c r="N19" i="45" s="1"/>
  <c r="P19" i="45" s="1"/>
  <c r="H19" i="45"/>
  <c r="I19" i="45" s="1"/>
  <c r="O18" i="45"/>
  <c r="M18" i="45"/>
  <c r="N18" i="45" s="1"/>
  <c r="H18" i="45"/>
  <c r="I18" i="45" s="1"/>
  <c r="O17" i="45"/>
  <c r="M17" i="45"/>
  <c r="N17" i="45" s="1"/>
  <c r="H17" i="45"/>
  <c r="I17" i="45" s="1"/>
  <c r="O16" i="45"/>
  <c r="M16" i="45"/>
  <c r="N16" i="45" s="1"/>
  <c r="H16" i="45"/>
  <c r="I16" i="45" s="1"/>
  <c r="O15" i="45"/>
  <c r="M15" i="45"/>
  <c r="N15" i="45" s="1"/>
  <c r="H15" i="45"/>
  <c r="I15" i="45" s="1"/>
  <c r="O14" i="45"/>
  <c r="M14" i="45"/>
  <c r="N14" i="45" s="1"/>
  <c r="H14" i="45"/>
  <c r="I14" i="45" s="1"/>
  <c r="O13" i="45"/>
  <c r="M13" i="45"/>
  <c r="N13" i="45" s="1"/>
  <c r="H13" i="45"/>
  <c r="I13" i="45" s="1"/>
  <c r="O12" i="45"/>
  <c r="M12" i="45"/>
  <c r="N12" i="45" s="1"/>
  <c r="H12" i="45"/>
  <c r="I12" i="45" s="1"/>
  <c r="O11" i="45"/>
  <c r="M11" i="45"/>
  <c r="N11" i="45" s="1"/>
  <c r="H11" i="45"/>
  <c r="I11" i="45" s="1"/>
  <c r="O10" i="45"/>
  <c r="M10" i="45"/>
  <c r="N10" i="45" s="1"/>
  <c r="H10" i="45"/>
  <c r="I10" i="45" s="1"/>
  <c r="O9" i="45"/>
  <c r="M9" i="45"/>
  <c r="N9" i="45" s="1"/>
  <c r="H9" i="45"/>
  <c r="I9" i="45" s="1"/>
  <c r="O8" i="45"/>
  <c r="M8" i="45"/>
  <c r="N8" i="45" s="1"/>
  <c r="H8" i="45"/>
  <c r="I8" i="45" s="1"/>
  <c r="O7" i="45"/>
  <c r="M7" i="45"/>
  <c r="H7" i="45"/>
  <c r="P27" i="45" l="1"/>
  <c r="P46" i="45"/>
  <c r="P11" i="45"/>
  <c r="P17" i="47"/>
  <c r="P27" i="47"/>
  <c r="P8" i="47"/>
  <c r="P42" i="47"/>
  <c r="P10" i="47"/>
  <c r="P11" i="47"/>
  <c r="P32" i="47"/>
  <c r="H51" i="47"/>
  <c r="P16" i="47"/>
  <c r="P35" i="47"/>
  <c r="P44" i="47"/>
  <c r="P49" i="47"/>
  <c r="P28" i="47"/>
  <c r="P26" i="47"/>
  <c r="P33" i="47"/>
  <c r="P40" i="47"/>
  <c r="P12" i="47"/>
  <c r="P24" i="47"/>
  <c r="P36" i="47"/>
  <c r="P43" i="47"/>
  <c r="P20" i="47"/>
  <c r="P48" i="47"/>
  <c r="M51" i="47"/>
  <c r="M51" i="45"/>
  <c r="M51" i="46"/>
  <c r="P13" i="46"/>
  <c r="P15" i="46"/>
  <c r="P17" i="46"/>
  <c r="P19" i="46"/>
  <c r="P21" i="46"/>
  <c r="P23" i="46"/>
  <c r="P25" i="46"/>
  <c r="P27" i="46"/>
  <c r="P29" i="46"/>
  <c r="P31" i="46"/>
  <c r="P33" i="46"/>
  <c r="P35" i="46"/>
  <c r="P37" i="46"/>
  <c r="P39" i="46"/>
  <c r="P41" i="46"/>
  <c r="P43" i="46"/>
  <c r="P45" i="46"/>
  <c r="H51" i="46"/>
  <c r="P9" i="46"/>
  <c r="P11" i="46"/>
  <c r="P15" i="47"/>
  <c r="P31" i="47"/>
  <c r="P47" i="47"/>
  <c r="P22" i="47"/>
  <c r="P38" i="47"/>
  <c r="P13" i="47"/>
  <c r="P29" i="47"/>
  <c r="P45" i="47"/>
  <c r="P18" i="47"/>
  <c r="P34" i="47"/>
  <c r="P50" i="47"/>
  <c r="P9" i="47"/>
  <c r="P23" i="47"/>
  <c r="P25" i="47"/>
  <c r="P39" i="47"/>
  <c r="P41" i="47"/>
  <c r="P14" i="47"/>
  <c r="P30" i="47"/>
  <c r="P46" i="47"/>
  <c r="P21" i="47"/>
  <c r="P37" i="47"/>
  <c r="I7" i="47"/>
  <c r="I51" i="47" s="1"/>
  <c r="N7" i="47"/>
  <c r="P10" i="46"/>
  <c r="P12" i="46"/>
  <c r="P14" i="46"/>
  <c r="P18" i="46"/>
  <c r="P20" i="46"/>
  <c r="P22" i="46"/>
  <c r="P24" i="46"/>
  <c r="P26" i="46"/>
  <c r="P28" i="46"/>
  <c r="P30" i="46"/>
  <c r="P32" i="46"/>
  <c r="P36" i="46"/>
  <c r="P38" i="46"/>
  <c r="P40" i="46"/>
  <c r="P42" i="46"/>
  <c r="P44" i="46"/>
  <c r="P46" i="46"/>
  <c r="P48" i="46"/>
  <c r="P50" i="46"/>
  <c r="P16" i="46"/>
  <c r="P34" i="46"/>
  <c r="I8" i="46"/>
  <c r="I51" i="46" s="1"/>
  <c r="N7" i="46"/>
  <c r="H51" i="45"/>
  <c r="P14" i="45"/>
  <c r="P30" i="45"/>
  <c r="P38" i="45"/>
  <c r="P22" i="45"/>
  <c r="P15" i="45"/>
  <c r="P31" i="45"/>
  <c r="P23" i="45"/>
  <c r="P39" i="45"/>
  <c r="P17" i="45"/>
  <c r="P41" i="45"/>
  <c r="P12" i="45"/>
  <c r="P20" i="45"/>
  <c r="P28" i="45"/>
  <c r="P36" i="45"/>
  <c r="P44" i="45"/>
  <c r="P33" i="45"/>
  <c r="P18" i="45"/>
  <c r="P26" i="45"/>
  <c r="P34" i="45"/>
  <c r="P42" i="45"/>
  <c r="P50" i="45"/>
  <c r="P9" i="45"/>
  <c r="P25" i="45"/>
  <c r="P13" i="45"/>
  <c r="P21" i="45"/>
  <c r="P29" i="45"/>
  <c r="P37" i="45"/>
  <c r="P45" i="45"/>
  <c r="P49" i="45"/>
  <c r="P8" i="45"/>
  <c r="P16" i="45"/>
  <c r="P24" i="45"/>
  <c r="P32" i="45"/>
  <c r="P40" i="45"/>
  <c r="P48" i="45"/>
  <c r="P10" i="45"/>
  <c r="P35" i="45"/>
  <c r="P43" i="45"/>
  <c r="I7" i="45"/>
  <c r="I51" i="45" s="1"/>
  <c r="N7" i="45"/>
  <c r="H26" i="40"/>
  <c r="N51" i="47" l="1"/>
  <c r="P7" i="47"/>
  <c r="P51" i="47" s="1"/>
  <c r="P8" i="46"/>
  <c r="N51" i="46"/>
  <c r="P7" i="46"/>
  <c r="N51" i="45"/>
  <c r="P7" i="45"/>
  <c r="P51" i="45" s="1"/>
  <c r="H7" i="43"/>
  <c r="I7" i="43" s="1"/>
  <c r="M7" i="43"/>
  <c r="N7" i="43" s="1"/>
  <c r="O7" i="43"/>
  <c r="H8" i="43"/>
  <c r="I8" i="43"/>
  <c r="M8" i="43"/>
  <c r="N8" i="43" s="1"/>
  <c r="O8" i="43"/>
  <c r="H9" i="43"/>
  <c r="I9" i="43" s="1"/>
  <c r="M9" i="43"/>
  <c r="N9" i="43"/>
  <c r="O9" i="43"/>
  <c r="H10" i="43"/>
  <c r="I10" i="43" s="1"/>
  <c r="M10" i="43"/>
  <c r="N10" i="43" s="1"/>
  <c r="P10" i="43" s="1"/>
  <c r="O10" i="43"/>
  <c r="I11" i="43"/>
  <c r="M11" i="43"/>
  <c r="N11" i="43" s="1"/>
  <c r="O11" i="43"/>
  <c r="I12" i="43"/>
  <c r="M12" i="43"/>
  <c r="N12" i="43" s="1"/>
  <c r="O12" i="43"/>
  <c r="I13" i="43"/>
  <c r="M13" i="43"/>
  <c r="N13" i="43" s="1"/>
  <c r="O13" i="43"/>
  <c r="I14" i="43"/>
  <c r="M14" i="43"/>
  <c r="N14" i="43" s="1"/>
  <c r="O14" i="43"/>
  <c r="H15" i="43"/>
  <c r="I15" i="43" s="1"/>
  <c r="M15" i="43"/>
  <c r="N15" i="43" s="1"/>
  <c r="P15" i="43" s="1"/>
  <c r="O15" i="43"/>
  <c r="H16" i="43"/>
  <c r="I16" i="43"/>
  <c r="M16" i="43"/>
  <c r="N16" i="43" s="1"/>
  <c r="P16" i="43" s="1"/>
  <c r="O16" i="43"/>
  <c r="H17" i="43"/>
  <c r="I17" i="43" s="1"/>
  <c r="M17" i="43"/>
  <c r="N17" i="43"/>
  <c r="P17" i="43" s="1"/>
  <c r="O17" i="43"/>
  <c r="H18" i="43"/>
  <c r="I18" i="43" s="1"/>
  <c r="M18" i="43"/>
  <c r="N18" i="43" s="1"/>
  <c r="O18" i="43"/>
  <c r="H19" i="43"/>
  <c r="I19" i="43" s="1"/>
  <c r="M19" i="43"/>
  <c r="N19" i="43" s="1"/>
  <c r="O19" i="43"/>
  <c r="H20" i="43"/>
  <c r="I20" i="43"/>
  <c r="M20" i="43"/>
  <c r="N20" i="43" s="1"/>
  <c r="P20" i="43" s="1"/>
  <c r="O20" i="43"/>
  <c r="H21" i="43"/>
  <c r="I21" i="43" s="1"/>
  <c r="M21" i="43"/>
  <c r="N21" i="43"/>
  <c r="O21" i="43"/>
  <c r="H22" i="43"/>
  <c r="I22" i="43" s="1"/>
  <c r="M22" i="43"/>
  <c r="N22" i="43" s="1"/>
  <c r="O22" i="43"/>
  <c r="H23" i="43"/>
  <c r="I23" i="43" s="1"/>
  <c r="M23" i="43"/>
  <c r="N23" i="43" s="1"/>
  <c r="O23" i="43"/>
  <c r="H24" i="43"/>
  <c r="I24" i="43"/>
  <c r="M24" i="43"/>
  <c r="N24" i="43" s="1"/>
  <c r="P24" i="43" s="1"/>
  <c r="O24" i="43"/>
  <c r="H25" i="43"/>
  <c r="I25" i="43" s="1"/>
  <c r="M25" i="43"/>
  <c r="N25" i="43"/>
  <c r="O25" i="43"/>
  <c r="H26" i="43"/>
  <c r="I26" i="43" s="1"/>
  <c r="M26" i="43"/>
  <c r="N26" i="43" s="1"/>
  <c r="O26" i="43"/>
  <c r="H27" i="43"/>
  <c r="I27" i="43" s="1"/>
  <c r="M27" i="43"/>
  <c r="N27" i="43" s="1"/>
  <c r="P27" i="43" s="1"/>
  <c r="O27" i="43"/>
  <c r="H28" i="43"/>
  <c r="I28" i="43"/>
  <c r="M28" i="43"/>
  <c r="N28" i="43" s="1"/>
  <c r="P28" i="43" s="1"/>
  <c r="O28" i="43"/>
  <c r="H29" i="43"/>
  <c r="H51" i="43" s="1"/>
  <c r="M29" i="43"/>
  <c r="N29" i="43"/>
  <c r="O29" i="43"/>
  <c r="H30" i="43"/>
  <c r="I30" i="43" s="1"/>
  <c r="M30" i="43"/>
  <c r="N30" i="43" s="1"/>
  <c r="O30" i="43"/>
  <c r="H31" i="43"/>
  <c r="I31" i="43" s="1"/>
  <c r="M31" i="43"/>
  <c r="N31" i="43" s="1"/>
  <c r="P31" i="43" s="1"/>
  <c r="O31" i="43"/>
  <c r="H32" i="43"/>
  <c r="I32" i="43"/>
  <c r="M32" i="43"/>
  <c r="N32" i="43" s="1"/>
  <c r="P32" i="43" s="1"/>
  <c r="O32" i="43"/>
  <c r="H33" i="43"/>
  <c r="I33" i="43" s="1"/>
  <c r="M33" i="43"/>
  <c r="N33" i="43"/>
  <c r="P33" i="43" s="1"/>
  <c r="O33" i="43"/>
  <c r="H34" i="43"/>
  <c r="I34" i="43" s="1"/>
  <c r="M34" i="43"/>
  <c r="N34" i="43" s="1"/>
  <c r="O34" i="43"/>
  <c r="H35" i="43"/>
  <c r="I35" i="43" s="1"/>
  <c r="M35" i="43"/>
  <c r="N35" i="43" s="1"/>
  <c r="O35" i="43"/>
  <c r="H36" i="43"/>
  <c r="I36" i="43"/>
  <c r="M36" i="43"/>
  <c r="N36" i="43" s="1"/>
  <c r="P36" i="43" s="1"/>
  <c r="O36" i="43"/>
  <c r="H37" i="43"/>
  <c r="I37" i="43" s="1"/>
  <c r="M37" i="43"/>
  <c r="N37" i="43"/>
  <c r="O37" i="43"/>
  <c r="H38" i="43"/>
  <c r="I38" i="43" s="1"/>
  <c r="M38" i="43"/>
  <c r="N38" i="43" s="1"/>
  <c r="O38" i="43"/>
  <c r="H39" i="43"/>
  <c r="I39" i="43" s="1"/>
  <c r="M39" i="43"/>
  <c r="N39" i="43" s="1"/>
  <c r="P39" i="43" s="1"/>
  <c r="O39" i="43"/>
  <c r="H40" i="43"/>
  <c r="I40" i="43"/>
  <c r="M40" i="43"/>
  <c r="N40" i="43" s="1"/>
  <c r="P40" i="43" s="1"/>
  <c r="O40" i="43"/>
  <c r="H41" i="43"/>
  <c r="I41" i="43" s="1"/>
  <c r="M41" i="43"/>
  <c r="N41" i="43"/>
  <c r="O41" i="43"/>
  <c r="H42" i="43"/>
  <c r="I42" i="43" s="1"/>
  <c r="M42" i="43"/>
  <c r="N42" i="43" s="1"/>
  <c r="O42" i="43"/>
  <c r="H43" i="43"/>
  <c r="I43" i="43" s="1"/>
  <c r="M43" i="43"/>
  <c r="N43" i="43" s="1"/>
  <c r="P43" i="43" s="1"/>
  <c r="O43" i="43"/>
  <c r="H44" i="43"/>
  <c r="I44" i="43"/>
  <c r="M44" i="43"/>
  <c r="N44" i="43" s="1"/>
  <c r="P44" i="43" s="1"/>
  <c r="O44" i="43"/>
  <c r="H45" i="43"/>
  <c r="I45" i="43" s="1"/>
  <c r="M45" i="43"/>
  <c r="N45" i="43"/>
  <c r="P45" i="43" s="1"/>
  <c r="O45" i="43"/>
  <c r="H46" i="43"/>
  <c r="I46" i="43" s="1"/>
  <c r="M46" i="43"/>
  <c r="N46" i="43" s="1"/>
  <c r="O46" i="43"/>
  <c r="H47" i="43"/>
  <c r="I47" i="43" s="1"/>
  <c r="M47" i="43"/>
  <c r="N47" i="43" s="1"/>
  <c r="P47" i="43" s="1"/>
  <c r="O47" i="43"/>
  <c r="H48" i="43"/>
  <c r="I48" i="43"/>
  <c r="M48" i="43"/>
  <c r="N48" i="43" s="1"/>
  <c r="P48" i="43" s="1"/>
  <c r="O48" i="43"/>
  <c r="H49" i="43"/>
  <c r="I49" i="43" s="1"/>
  <c r="M49" i="43"/>
  <c r="N49" i="43"/>
  <c r="P49" i="43" s="1"/>
  <c r="O49" i="43"/>
  <c r="H50" i="43"/>
  <c r="I50" i="43" s="1"/>
  <c r="M50" i="43"/>
  <c r="N50" i="43" s="1"/>
  <c r="O50" i="43"/>
  <c r="H7" i="42"/>
  <c r="I7" i="42" s="1"/>
  <c r="M7" i="42"/>
  <c r="N7" i="42"/>
  <c r="O7" i="42"/>
  <c r="H8" i="42"/>
  <c r="I8" i="42" s="1"/>
  <c r="M8" i="42"/>
  <c r="N8" i="42" s="1"/>
  <c r="O8" i="42"/>
  <c r="H9" i="42"/>
  <c r="I9" i="42" s="1"/>
  <c r="M9" i="42"/>
  <c r="N9" i="42"/>
  <c r="O9" i="42"/>
  <c r="H10" i="42"/>
  <c r="I10" i="42"/>
  <c r="M10" i="42"/>
  <c r="N10" i="42" s="1"/>
  <c r="O10" i="42"/>
  <c r="H11" i="42"/>
  <c r="I11" i="42" s="1"/>
  <c r="M11" i="42"/>
  <c r="N11" i="42"/>
  <c r="O11" i="42"/>
  <c r="H12" i="42"/>
  <c r="I12" i="42"/>
  <c r="M12" i="42"/>
  <c r="N12" i="42" s="1"/>
  <c r="O12" i="42"/>
  <c r="H13" i="42"/>
  <c r="I13" i="42" s="1"/>
  <c r="M13" i="42"/>
  <c r="N13" i="42"/>
  <c r="O13" i="42"/>
  <c r="H14" i="42"/>
  <c r="I14" i="42"/>
  <c r="M14" i="42"/>
  <c r="N14" i="42" s="1"/>
  <c r="O14" i="42"/>
  <c r="H15" i="42"/>
  <c r="I15" i="42" s="1"/>
  <c r="M15" i="42"/>
  <c r="N15" i="42"/>
  <c r="O15" i="42"/>
  <c r="H16" i="42"/>
  <c r="I16" i="42"/>
  <c r="M16" i="42"/>
  <c r="N16" i="42" s="1"/>
  <c r="O16" i="42"/>
  <c r="H17" i="42"/>
  <c r="I17" i="42" s="1"/>
  <c r="M17" i="42"/>
  <c r="N17" i="42"/>
  <c r="O17" i="42"/>
  <c r="H18" i="42"/>
  <c r="I18" i="42" s="1"/>
  <c r="M18" i="42"/>
  <c r="N18" i="42" s="1"/>
  <c r="O18" i="42"/>
  <c r="H19" i="42"/>
  <c r="I19" i="42" s="1"/>
  <c r="M19" i="42"/>
  <c r="N19" i="42"/>
  <c r="O19" i="42"/>
  <c r="H20" i="42"/>
  <c r="I20" i="42" s="1"/>
  <c r="M20" i="42"/>
  <c r="N20" i="42" s="1"/>
  <c r="O20" i="42"/>
  <c r="H21" i="42"/>
  <c r="I21" i="42" s="1"/>
  <c r="M21" i="42"/>
  <c r="N21" i="42"/>
  <c r="O21" i="42"/>
  <c r="H22" i="42"/>
  <c r="I22" i="42"/>
  <c r="M22" i="42"/>
  <c r="N22" i="42" s="1"/>
  <c r="O22" i="42"/>
  <c r="H23" i="42"/>
  <c r="I23" i="42" s="1"/>
  <c r="M23" i="42"/>
  <c r="N23" i="42"/>
  <c r="O23" i="42"/>
  <c r="H24" i="42"/>
  <c r="I24" i="42" s="1"/>
  <c r="M24" i="42"/>
  <c r="N24" i="42" s="1"/>
  <c r="O24" i="42"/>
  <c r="H25" i="42"/>
  <c r="I25" i="42" s="1"/>
  <c r="M25" i="42"/>
  <c r="N25" i="42"/>
  <c r="O25" i="42"/>
  <c r="H26" i="42"/>
  <c r="I26" i="42" s="1"/>
  <c r="M26" i="42"/>
  <c r="N26" i="42" s="1"/>
  <c r="O26" i="42"/>
  <c r="H27" i="42"/>
  <c r="I27" i="42" s="1"/>
  <c r="M27" i="42"/>
  <c r="N27" i="42"/>
  <c r="O27" i="42"/>
  <c r="H28" i="42"/>
  <c r="I28" i="42" s="1"/>
  <c r="M28" i="42"/>
  <c r="N28" i="42" s="1"/>
  <c r="O28" i="42"/>
  <c r="H29" i="42"/>
  <c r="I29" i="42" s="1"/>
  <c r="M29" i="42"/>
  <c r="N29" i="42"/>
  <c r="O29" i="42"/>
  <c r="H30" i="42"/>
  <c r="I30" i="42" s="1"/>
  <c r="M30" i="42"/>
  <c r="N30" i="42" s="1"/>
  <c r="O30" i="42"/>
  <c r="H31" i="42"/>
  <c r="I31" i="42" s="1"/>
  <c r="M31" i="42"/>
  <c r="N31" i="42"/>
  <c r="O31" i="42"/>
  <c r="H32" i="42"/>
  <c r="I32" i="42" s="1"/>
  <c r="M32" i="42"/>
  <c r="N32" i="42" s="1"/>
  <c r="O32" i="42"/>
  <c r="H33" i="42"/>
  <c r="I33" i="42" s="1"/>
  <c r="M33" i="42"/>
  <c r="N33" i="42"/>
  <c r="O33" i="42"/>
  <c r="H34" i="42"/>
  <c r="I34" i="42" s="1"/>
  <c r="M34" i="42"/>
  <c r="N34" i="42" s="1"/>
  <c r="O34" i="42"/>
  <c r="H35" i="42"/>
  <c r="I35" i="42" s="1"/>
  <c r="M35" i="42"/>
  <c r="N35" i="42"/>
  <c r="O35" i="42"/>
  <c r="H36" i="42"/>
  <c r="I36" i="42" s="1"/>
  <c r="M36" i="42"/>
  <c r="N36" i="42" s="1"/>
  <c r="O36" i="42"/>
  <c r="H37" i="42"/>
  <c r="I37" i="42" s="1"/>
  <c r="M37" i="42"/>
  <c r="N37" i="42"/>
  <c r="O37" i="42"/>
  <c r="H38" i="42"/>
  <c r="I38" i="42" s="1"/>
  <c r="M38" i="42"/>
  <c r="N38" i="42" s="1"/>
  <c r="O38" i="42"/>
  <c r="H39" i="42"/>
  <c r="I39" i="42" s="1"/>
  <c r="M39" i="42"/>
  <c r="N39" i="42"/>
  <c r="O39" i="42"/>
  <c r="H40" i="42"/>
  <c r="I40" i="42" s="1"/>
  <c r="M40" i="42"/>
  <c r="N40" i="42" s="1"/>
  <c r="O40" i="42"/>
  <c r="H41" i="42"/>
  <c r="I41" i="42" s="1"/>
  <c r="M41" i="42"/>
  <c r="N41" i="42"/>
  <c r="O41" i="42"/>
  <c r="H42" i="42"/>
  <c r="I42" i="42" s="1"/>
  <c r="M42" i="42"/>
  <c r="N42" i="42" s="1"/>
  <c r="O42" i="42"/>
  <c r="H43" i="42"/>
  <c r="I43" i="42" s="1"/>
  <c r="M43" i="42"/>
  <c r="N43" i="42"/>
  <c r="O43" i="42"/>
  <c r="H44" i="42"/>
  <c r="I44" i="42" s="1"/>
  <c r="M44" i="42"/>
  <c r="N44" i="42" s="1"/>
  <c r="O44" i="42"/>
  <c r="H45" i="42"/>
  <c r="I45" i="42" s="1"/>
  <c r="M45" i="42"/>
  <c r="N45" i="42"/>
  <c r="O45" i="42"/>
  <c r="H46" i="42"/>
  <c r="I46" i="42" s="1"/>
  <c r="M46" i="42"/>
  <c r="N46" i="42" s="1"/>
  <c r="O46" i="42"/>
  <c r="H47" i="42"/>
  <c r="I47" i="42" s="1"/>
  <c r="M47" i="42"/>
  <c r="N47" i="42"/>
  <c r="O47" i="42"/>
  <c r="H48" i="42"/>
  <c r="I48" i="42" s="1"/>
  <c r="M48" i="42"/>
  <c r="N48" i="42" s="1"/>
  <c r="O48" i="42"/>
  <c r="H49" i="42"/>
  <c r="I49" i="42" s="1"/>
  <c r="M49" i="42"/>
  <c r="N49" i="42"/>
  <c r="O49" i="42"/>
  <c r="H50" i="42"/>
  <c r="I50" i="42" s="1"/>
  <c r="M50" i="42"/>
  <c r="N50" i="42" s="1"/>
  <c r="O50" i="42"/>
  <c r="H7" i="41"/>
  <c r="I7" i="41"/>
  <c r="M7" i="41"/>
  <c r="N7" i="41" s="1"/>
  <c r="O7" i="41"/>
  <c r="H8" i="41"/>
  <c r="I8" i="41"/>
  <c r="M8" i="41"/>
  <c r="N8" i="41" s="1"/>
  <c r="P8" i="41" s="1"/>
  <c r="O8" i="41"/>
  <c r="H9" i="41"/>
  <c r="I9" i="41"/>
  <c r="M9" i="41"/>
  <c r="N9" i="41" s="1"/>
  <c r="O9" i="41"/>
  <c r="H10" i="41"/>
  <c r="I10" i="41" s="1"/>
  <c r="M10" i="41"/>
  <c r="N10" i="41" s="1"/>
  <c r="O10" i="41"/>
  <c r="H11" i="41"/>
  <c r="I11" i="41" s="1"/>
  <c r="M11" i="41"/>
  <c r="N11" i="41" s="1"/>
  <c r="O11" i="41"/>
  <c r="H12" i="41"/>
  <c r="I12" i="41" s="1"/>
  <c r="M12" i="41"/>
  <c r="N12" i="41" s="1"/>
  <c r="O12" i="41"/>
  <c r="H13" i="41"/>
  <c r="I13" i="41" s="1"/>
  <c r="M13" i="41"/>
  <c r="N13" i="41"/>
  <c r="O13" i="41"/>
  <c r="H14" i="41"/>
  <c r="I14" i="41" s="1"/>
  <c r="M14" i="41"/>
  <c r="N14" i="41"/>
  <c r="O14" i="41"/>
  <c r="H15" i="41"/>
  <c r="I15" i="41" s="1"/>
  <c r="M15" i="41"/>
  <c r="N15" i="41" s="1"/>
  <c r="O15" i="41"/>
  <c r="H16" i="41"/>
  <c r="I16" i="41" s="1"/>
  <c r="M16" i="41"/>
  <c r="N16" i="41" s="1"/>
  <c r="O16" i="41"/>
  <c r="H17" i="41"/>
  <c r="I17" i="41" s="1"/>
  <c r="M17" i="41"/>
  <c r="N17" i="41" s="1"/>
  <c r="O17" i="41"/>
  <c r="H18" i="41"/>
  <c r="I18" i="41" s="1"/>
  <c r="M18" i="41"/>
  <c r="N18" i="41" s="1"/>
  <c r="O18" i="41"/>
  <c r="H19" i="41"/>
  <c r="I19" i="41" s="1"/>
  <c r="M19" i="41"/>
  <c r="N19" i="41" s="1"/>
  <c r="O19" i="41"/>
  <c r="H20" i="41"/>
  <c r="I20" i="41" s="1"/>
  <c r="M20" i="41"/>
  <c r="N20" i="41"/>
  <c r="O20" i="41"/>
  <c r="H21" i="41"/>
  <c r="I21" i="41" s="1"/>
  <c r="M21" i="41"/>
  <c r="N21" i="41"/>
  <c r="O21" i="41"/>
  <c r="H22" i="41"/>
  <c r="I22" i="41" s="1"/>
  <c r="M22" i="41"/>
  <c r="N22" i="41"/>
  <c r="O22" i="41"/>
  <c r="H23" i="41"/>
  <c r="I23" i="41"/>
  <c r="M23" i="41"/>
  <c r="N23" i="41" s="1"/>
  <c r="O23" i="41"/>
  <c r="H24" i="41"/>
  <c r="I24" i="41"/>
  <c r="M24" i="41"/>
  <c r="N24" i="41" s="1"/>
  <c r="P24" i="41" s="1"/>
  <c r="O24" i="41"/>
  <c r="H25" i="41"/>
  <c r="I25" i="41"/>
  <c r="M25" i="41"/>
  <c r="N25" i="41" s="1"/>
  <c r="P25" i="41" s="1"/>
  <c r="O25" i="41"/>
  <c r="H26" i="41"/>
  <c r="I26" i="41" s="1"/>
  <c r="M26" i="41"/>
  <c r="N26" i="41"/>
  <c r="O26" i="41"/>
  <c r="H27" i="41"/>
  <c r="I27" i="41" s="1"/>
  <c r="M27" i="41"/>
  <c r="N27" i="41" s="1"/>
  <c r="O27" i="41"/>
  <c r="H28" i="41"/>
  <c r="I28" i="41" s="1"/>
  <c r="M28" i="41"/>
  <c r="N28" i="41"/>
  <c r="O28" i="41"/>
  <c r="H29" i="41"/>
  <c r="I29" i="41"/>
  <c r="M29" i="41"/>
  <c r="N29" i="41" s="1"/>
  <c r="O29" i="41"/>
  <c r="H30" i="41"/>
  <c r="I30" i="41" s="1"/>
  <c r="M30" i="41"/>
  <c r="N30" i="41" s="1"/>
  <c r="O30" i="41"/>
  <c r="H31" i="41"/>
  <c r="I31" i="41" s="1"/>
  <c r="M31" i="41"/>
  <c r="N31" i="41" s="1"/>
  <c r="O31" i="41"/>
  <c r="H32" i="41"/>
  <c r="I32" i="41" s="1"/>
  <c r="M32" i="41"/>
  <c r="N32" i="41" s="1"/>
  <c r="O32" i="41"/>
  <c r="H33" i="41"/>
  <c r="I33" i="41" s="1"/>
  <c r="M33" i="41"/>
  <c r="N33" i="41"/>
  <c r="O33" i="41"/>
  <c r="H34" i="41"/>
  <c r="I34" i="41" s="1"/>
  <c r="M34" i="41"/>
  <c r="N34" i="41"/>
  <c r="O34" i="41"/>
  <c r="H35" i="41"/>
  <c r="I35" i="41" s="1"/>
  <c r="M35" i="41"/>
  <c r="N35" i="41" s="1"/>
  <c r="O35" i="41"/>
  <c r="H36" i="41"/>
  <c r="I36" i="41" s="1"/>
  <c r="M36" i="41"/>
  <c r="N36" i="41" s="1"/>
  <c r="O36" i="41"/>
  <c r="H37" i="41"/>
  <c r="I37" i="41"/>
  <c r="M37" i="41"/>
  <c r="N37" i="41" s="1"/>
  <c r="O37" i="41"/>
  <c r="H38" i="41"/>
  <c r="I38" i="41" s="1"/>
  <c r="M38" i="41"/>
  <c r="N38" i="41" s="1"/>
  <c r="O38" i="41"/>
  <c r="H39" i="41"/>
  <c r="I39" i="41"/>
  <c r="M39" i="41"/>
  <c r="N39" i="41" s="1"/>
  <c r="O39" i="41"/>
  <c r="H40" i="41"/>
  <c r="I40" i="41"/>
  <c r="M40" i="41"/>
  <c r="N40" i="41" s="1"/>
  <c r="O40" i="41"/>
  <c r="H41" i="41"/>
  <c r="I41" i="41" s="1"/>
  <c r="M41" i="41"/>
  <c r="N41" i="41"/>
  <c r="O41" i="41"/>
  <c r="H42" i="41"/>
  <c r="I42" i="41" s="1"/>
  <c r="M42" i="41"/>
  <c r="N42" i="41"/>
  <c r="O42" i="41"/>
  <c r="H43" i="41"/>
  <c r="I43" i="41" s="1"/>
  <c r="M43" i="41"/>
  <c r="N43" i="41" s="1"/>
  <c r="O43" i="41"/>
  <c r="H44" i="41"/>
  <c r="I44" i="41" s="1"/>
  <c r="M44" i="41"/>
  <c r="N44" i="41"/>
  <c r="O44" i="41"/>
  <c r="H45" i="41"/>
  <c r="I45" i="41" s="1"/>
  <c r="M45" i="41"/>
  <c r="N45" i="41" s="1"/>
  <c r="O45" i="41"/>
  <c r="H46" i="41"/>
  <c r="I46" i="41" s="1"/>
  <c r="M46" i="41"/>
  <c r="N46" i="41" s="1"/>
  <c r="O46" i="41"/>
  <c r="H47" i="41"/>
  <c r="I47" i="41" s="1"/>
  <c r="M47" i="41"/>
  <c r="N47" i="41" s="1"/>
  <c r="O47" i="41"/>
  <c r="H48" i="41"/>
  <c r="I48" i="41" s="1"/>
  <c r="M48" i="41"/>
  <c r="N48" i="41" s="1"/>
  <c r="O48" i="41"/>
  <c r="H49" i="41"/>
  <c r="I49" i="41" s="1"/>
  <c r="M49" i="41"/>
  <c r="N49" i="41" s="1"/>
  <c r="O49" i="41"/>
  <c r="H50" i="41"/>
  <c r="I50" i="41" s="1"/>
  <c r="M50" i="41"/>
  <c r="N50" i="41" s="1"/>
  <c r="O50" i="41"/>
  <c r="H7" i="40"/>
  <c r="I7" i="40" s="1"/>
  <c r="M7" i="40"/>
  <c r="N7" i="40" s="1"/>
  <c r="O7" i="40"/>
  <c r="H8" i="40"/>
  <c r="I8" i="40" s="1"/>
  <c r="M8" i="40"/>
  <c r="N8" i="40" s="1"/>
  <c r="O8" i="40"/>
  <c r="H9" i="40"/>
  <c r="I9" i="40" s="1"/>
  <c r="M9" i="40"/>
  <c r="N9" i="40" s="1"/>
  <c r="O9" i="40"/>
  <c r="H10" i="40"/>
  <c r="I10" i="40" s="1"/>
  <c r="M10" i="40"/>
  <c r="N10" i="40" s="1"/>
  <c r="O10" i="40"/>
  <c r="M11" i="40"/>
  <c r="N11" i="40" s="1"/>
  <c r="O11" i="40"/>
  <c r="H12" i="40"/>
  <c r="I12" i="40" s="1"/>
  <c r="M12" i="40"/>
  <c r="N12" i="40" s="1"/>
  <c r="O12" i="40"/>
  <c r="H13" i="40"/>
  <c r="I13" i="40" s="1"/>
  <c r="M13" i="40"/>
  <c r="N13" i="40" s="1"/>
  <c r="O13" i="40"/>
  <c r="H14" i="40"/>
  <c r="I14" i="40" s="1"/>
  <c r="M14" i="40"/>
  <c r="N14" i="40" s="1"/>
  <c r="O14" i="40"/>
  <c r="H15" i="40"/>
  <c r="I15" i="40"/>
  <c r="M15" i="40"/>
  <c r="N15" i="40" s="1"/>
  <c r="O15" i="40"/>
  <c r="H16" i="40"/>
  <c r="I16" i="40"/>
  <c r="M16" i="40"/>
  <c r="N16" i="40" s="1"/>
  <c r="O16" i="40"/>
  <c r="H17" i="40"/>
  <c r="I17" i="40" s="1"/>
  <c r="M17" i="40"/>
  <c r="N17" i="40" s="1"/>
  <c r="O17" i="40"/>
  <c r="H18" i="40"/>
  <c r="I18" i="40" s="1"/>
  <c r="M18" i="40"/>
  <c r="N18" i="40" s="1"/>
  <c r="O18" i="40"/>
  <c r="H19" i="40"/>
  <c r="I19" i="40" s="1"/>
  <c r="M19" i="40"/>
  <c r="N19" i="40" s="1"/>
  <c r="O19" i="40"/>
  <c r="H20" i="40"/>
  <c r="I20" i="40" s="1"/>
  <c r="M20" i="40"/>
  <c r="N20" i="40" s="1"/>
  <c r="O20" i="40"/>
  <c r="H21" i="40"/>
  <c r="I21" i="40"/>
  <c r="M21" i="40"/>
  <c r="N21" i="40" s="1"/>
  <c r="O21" i="40"/>
  <c r="H22" i="40"/>
  <c r="I22" i="40"/>
  <c r="M22" i="40"/>
  <c r="N22" i="40" s="1"/>
  <c r="O22" i="40"/>
  <c r="H23" i="40"/>
  <c r="I23" i="40" s="1"/>
  <c r="M23" i="40"/>
  <c r="N23" i="40" s="1"/>
  <c r="O23" i="40"/>
  <c r="H24" i="40"/>
  <c r="I24" i="40" s="1"/>
  <c r="M24" i="40"/>
  <c r="N24" i="40" s="1"/>
  <c r="O24" i="40"/>
  <c r="H25" i="40"/>
  <c r="I25" i="40" s="1"/>
  <c r="M25" i="40"/>
  <c r="N25" i="40" s="1"/>
  <c r="O25" i="40"/>
  <c r="I26" i="40"/>
  <c r="M26" i="40"/>
  <c r="N26" i="40" s="1"/>
  <c r="O26" i="40"/>
  <c r="H27" i="40"/>
  <c r="I27" i="40" s="1"/>
  <c r="M27" i="40"/>
  <c r="N27" i="40" s="1"/>
  <c r="O27" i="40"/>
  <c r="H28" i="40"/>
  <c r="I28" i="40" s="1"/>
  <c r="M28" i="40"/>
  <c r="N28" i="40" s="1"/>
  <c r="O28" i="40"/>
  <c r="H29" i="40"/>
  <c r="I29" i="40" s="1"/>
  <c r="M29" i="40"/>
  <c r="N29" i="40" s="1"/>
  <c r="O29" i="40"/>
  <c r="H30" i="40"/>
  <c r="I30" i="40" s="1"/>
  <c r="M30" i="40"/>
  <c r="N30" i="40" s="1"/>
  <c r="O30" i="40"/>
  <c r="H31" i="40"/>
  <c r="I31" i="40" s="1"/>
  <c r="M31" i="40"/>
  <c r="N31" i="40" s="1"/>
  <c r="O31" i="40"/>
  <c r="H32" i="40"/>
  <c r="I32" i="40" s="1"/>
  <c r="M32" i="40"/>
  <c r="N32" i="40" s="1"/>
  <c r="O32" i="40"/>
  <c r="H33" i="40"/>
  <c r="I33" i="40"/>
  <c r="M33" i="40"/>
  <c r="N33" i="40" s="1"/>
  <c r="O33" i="40"/>
  <c r="H34" i="40"/>
  <c r="I34" i="40"/>
  <c r="M34" i="40"/>
  <c r="N34" i="40" s="1"/>
  <c r="O34" i="40"/>
  <c r="H35" i="40"/>
  <c r="I35" i="40" s="1"/>
  <c r="M35" i="40"/>
  <c r="N35" i="40" s="1"/>
  <c r="O35" i="40"/>
  <c r="H36" i="40"/>
  <c r="I36" i="40" s="1"/>
  <c r="M36" i="40"/>
  <c r="N36" i="40" s="1"/>
  <c r="O36" i="40"/>
  <c r="H37" i="40"/>
  <c r="I37" i="40" s="1"/>
  <c r="M37" i="40"/>
  <c r="N37" i="40" s="1"/>
  <c r="O37" i="40"/>
  <c r="H38" i="40"/>
  <c r="I38" i="40" s="1"/>
  <c r="M38" i="40"/>
  <c r="N38" i="40" s="1"/>
  <c r="O38" i="40"/>
  <c r="H39" i="40"/>
  <c r="I39" i="40" s="1"/>
  <c r="M39" i="40"/>
  <c r="N39" i="40" s="1"/>
  <c r="O39" i="40"/>
  <c r="H40" i="40"/>
  <c r="I40" i="40" s="1"/>
  <c r="M40" i="40"/>
  <c r="N40" i="40" s="1"/>
  <c r="O40" i="40"/>
  <c r="H41" i="40"/>
  <c r="I41" i="40" s="1"/>
  <c r="M41" i="40"/>
  <c r="N41" i="40"/>
  <c r="O41" i="40"/>
  <c r="H42" i="40"/>
  <c r="I42" i="40" s="1"/>
  <c r="M42" i="40"/>
  <c r="N42" i="40"/>
  <c r="O42" i="40"/>
  <c r="H43" i="40"/>
  <c r="I43" i="40" s="1"/>
  <c r="M43" i="40"/>
  <c r="N43" i="40" s="1"/>
  <c r="O43" i="40"/>
  <c r="H44" i="40"/>
  <c r="I44" i="40" s="1"/>
  <c r="M44" i="40"/>
  <c r="N44" i="40" s="1"/>
  <c r="O44" i="40"/>
  <c r="H45" i="40"/>
  <c r="I45" i="40" s="1"/>
  <c r="M45" i="40"/>
  <c r="N45" i="40" s="1"/>
  <c r="O45" i="40"/>
  <c r="H46" i="40"/>
  <c r="I46" i="40" s="1"/>
  <c r="M46" i="40"/>
  <c r="N46" i="40" s="1"/>
  <c r="O46" i="40"/>
  <c r="H47" i="40"/>
  <c r="I47" i="40" s="1"/>
  <c r="M47" i="40"/>
  <c r="N47" i="40" s="1"/>
  <c r="O47" i="40"/>
  <c r="H48" i="40"/>
  <c r="I48" i="40" s="1"/>
  <c r="M48" i="40"/>
  <c r="N48" i="40" s="1"/>
  <c r="O48" i="40"/>
  <c r="H49" i="40"/>
  <c r="I49" i="40" s="1"/>
  <c r="M49" i="40"/>
  <c r="N49" i="40" s="1"/>
  <c r="O49" i="40"/>
  <c r="H50" i="40"/>
  <c r="I50" i="40" s="1"/>
  <c r="M50" i="40"/>
  <c r="N50" i="40" s="1"/>
  <c r="O50" i="40"/>
  <c r="P11" i="43" l="1"/>
  <c r="P12" i="43"/>
  <c r="P29" i="41"/>
  <c r="P51" i="46"/>
  <c r="P30" i="40"/>
  <c r="P48" i="40"/>
  <c r="P44" i="40"/>
  <c r="P40" i="40"/>
  <c r="P26" i="40"/>
  <c r="P8" i="40"/>
  <c r="P39" i="40"/>
  <c r="P36" i="40"/>
  <c r="P35" i="40"/>
  <c r="P33" i="40"/>
  <c r="P27" i="40"/>
  <c r="P25" i="40"/>
  <c r="P23" i="40"/>
  <c r="P21" i="40"/>
  <c r="P19" i="40"/>
  <c r="P18" i="40"/>
  <c r="P20" i="40"/>
  <c r="P12" i="40"/>
  <c r="M51" i="40"/>
  <c r="P49" i="40"/>
  <c r="P47" i="40"/>
  <c r="P43" i="40"/>
  <c r="P41" i="40"/>
  <c r="P31" i="40"/>
  <c r="P16" i="40"/>
  <c r="P50" i="40"/>
  <c r="P46" i="40"/>
  <c r="P42" i="40"/>
  <c r="P37" i="40"/>
  <c r="P32" i="40"/>
  <c r="P28" i="40"/>
  <c r="P24" i="40"/>
  <c r="P17" i="40"/>
  <c r="P9" i="40"/>
  <c r="P16" i="41"/>
  <c r="P15" i="41"/>
  <c r="H51" i="41"/>
  <c r="P22" i="41"/>
  <c r="P44" i="41"/>
  <c r="P13" i="41"/>
  <c r="P50" i="41"/>
  <c r="P49" i="41"/>
  <c r="P45" i="41"/>
  <c r="P42" i="41"/>
  <c r="P41" i="41"/>
  <c r="M51" i="41"/>
  <c r="P21" i="41"/>
  <c r="P48" i="41"/>
  <c r="P40" i="41"/>
  <c r="P32" i="41"/>
  <c r="P26" i="41"/>
  <c r="P20" i="41"/>
  <c r="P12" i="41"/>
  <c r="P47" i="41"/>
  <c r="P39" i="41"/>
  <c r="P37" i="41"/>
  <c r="P33" i="41"/>
  <c r="P31" i="41"/>
  <c r="P30" i="41"/>
  <c r="P17" i="41"/>
  <c r="P10" i="41"/>
  <c r="P9" i="41"/>
  <c r="P10" i="42"/>
  <c r="P8" i="42"/>
  <c r="P13" i="43"/>
  <c r="P46" i="43"/>
  <c r="P30" i="43"/>
  <c r="P41" i="43"/>
  <c r="P25" i="43"/>
  <c r="P23" i="43"/>
  <c r="P50" i="43"/>
  <c r="P34" i="43"/>
  <c r="P18" i="43"/>
  <c r="P8" i="43"/>
  <c r="P9" i="43"/>
  <c r="P49" i="42"/>
  <c r="P47" i="42"/>
  <c r="P45" i="42"/>
  <c r="P43" i="42"/>
  <c r="P41" i="42"/>
  <c r="P39" i="42"/>
  <c r="P37" i="42"/>
  <c r="P35" i="42"/>
  <c r="P33" i="42"/>
  <c r="P31" i="42"/>
  <c r="P29" i="42"/>
  <c r="P27" i="42"/>
  <c r="P25" i="42"/>
  <c r="P23" i="42"/>
  <c r="P21" i="42"/>
  <c r="P19" i="42"/>
  <c r="P17" i="42"/>
  <c r="P15" i="42"/>
  <c r="P11" i="42"/>
  <c r="P50" i="42"/>
  <c r="P48" i="42"/>
  <c r="P46" i="42"/>
  <c r="P44" i="42"/>
  <c r="P42" i="42"/>
  <c r="P40" i="42"/>
  <c r="P38" i="42"/>
  <c r="P36" i="42"/>
  <c r="P34" i="42"/>
  <c r="P32" i="42"/>
  <c r="P30" i="42"/>
  <c r="P28" i="42"/>
  <c r="P26" i="42"/>
  <c r="P24" i="42"/>
  <c r="P22" i="42"/>
  <c r="P20" i="42"/>
  <c r="P18" i="42"/>
  <c r="P16" i="42"/>
  <c r="P14" i="42"/>
  <c r="P12" i="42"/>
  <c r="P9" i="42"/>
  <c r="P27" i="41"/>
  <c r="P35" i="41"/>
  <c r="P18" i="41"/>
  <c r="P28" i="41"/>
  <c r="P23" i="41"/>
  <c r="P43" i="41"/>
  <c r="P11" i="41"/>
  <c r="P36" i="41"/>
  <c r="P19" i="41"/>
  <c r="P45" i="40"/>
  <c r="P29" i="40"/>
  <c r="P34" i="40"/>
  <c r="P38" i="40"/>
  <c r="P22" i="40"/>
  <c r="P15" i="40"/>
  <c r="P13" i="40"/>
  <c r="P14" i="40"/>
  <c r="P7" i="43"/>
  <c r="N51" i="43"/>
  <c r="P29" i="43"/>
  <c r="P38" i="43"/>
  <c r="P22" i="43"/>
  <c r="P42" i="43"/>
  <c r="P26" i="43"/>
  <c r="I51" i="43"/>
  <c r="P37" i="43"/>
  <c r="P35" i="43"/>
  <c r="P21" i="43"/>
  <c r="P19" i="43"/>
  <c r="P14" i="43"/>
  <c r="I29" i="43"/>
  <c r="M51" i="43"/>
  <c r="Q51" i="43" s="1"/>
  <c r="B15" i="36" s="1"/>
  <c r="B14" i="36" s="1"/>
  <c r="I51" i="42"/>
  <c r="P13" i="42"/>
  <c r="P7" i="42"/>
  <c r="N51" i="42"/>
  <c r="M51" i="42"/>
  <c r="H51" i="42"/>
  <c r="I51" i="41"/>
  <c r="P38" i="41"/>
  <c r="N51" i="41"/>
  <c r="P7" i="41"/>
  <c r="P46" i="41"/>
  <c r="P14" i="41"/>
  <c r="P34" i="41"/>
  <c r="P7" i="40"/>
  <c r="N51" i="40"/>
  <c r="P10" i="40"/>
  <c r="O50" i="39"/>
  <c r="M50" i="39"/>
  <c r="N50" i="39" s="1"/>
  <c r="H50" i="39"/>
  <c r="I50" i="39" s="1"/>
  <c r="O49" i="39"/>
  <c r="M49" i="39"/>
  <c r="N49" i="39" s="1"/>
  <c r="H49" i="39"/>
  <c r="I49" i="39" s="1"/>
  <c r="O48" i="39"/>
  <c r="M48" i="39"/>
  <c r="N48" i="39" s="1"/>
  <c r="H48" i="39"/>
  <c r="I48" i="39" s="1"/>
  <c r="O47" i="39"/>
  <c r="M47" i="39"/>
  <c r="N47" i="39" s="1"/>
  <c r="H47" i="39"/>
  <c r="I47" i="39" s="1"/>
  <c r="O46" i="39"/>
  <c r="M46" i="39"/>
  <c r="N46" i="39" s="1"/>
  <c r="H46" i="39"/>
  <c r="I46" i="39" s="1"/>
  <c r="O45" i="39"/>
  <c r="M45" i="39"/>
  <c r="N45" i="39" s="1"/>
  <c r="H45" i="39"/>
  <c r="I45" i="39" s="1"/>
  <c r="O44" i="39"/>
  <c r="M44" i="39"/>
  <c r="N44" i="39" s="1"/>
  <c r="H44" i="39"/>
  <c r="I44" i="39" s="1"/>
  <c r="O43" i="39"/>
  <c r="M43" i="39"/>
  <c r="N43" i="39" s="1"/>
  <c r="H43" i="39"/>
  <c r="I43" i="39" s="1"/>
  <c r="O42" i="39"/>
  <c r="M42" i="39"/>
  <c r="N42" i="39" s="1"/>
  <c r="H42" i="39"/>
  <c r="I42" i="39" s="1"/>
  <c r="O41" i="39"/>
  <c r="M41" i="39"/>
  <c r="N41" i="39" s="1"/>
  <c r="H41" i="39"/>
  <c r="I41" i="39" s="1"/>
  <c r="O40" i="39"/>
  <c r="M40" i="39"/>
  <c r="N40" i="39" s="1"/>
  <c r="H40" i="39"/>
  <c r="I40" i="39" s="1"/>
  <c r="O39" i="39"/>
  <c r="M39" i="39"/>
  <c r="N39" i="39" s="1"/>
  <c r="H39" i="39"/>
  <c r="I39" i="39" s="1"/>
  <c r="O38" i="39"/>
  <c r="M38" i="39"/>
  <c r="N38" i="39" s="1"/>
  <c r="H38" i="39"/>
  <c r="I38" i="39" s="1"/>
  <c r="O37" i="39"/>
  <c r="M37" i="39"/>
  <c r="N37" i="39" s="1"/>
  <c r="H37" i="39"/>
  <c r="I37" i="39" s="1"/>
  <c r="O36" i="39"/>
  <c r="M36" i="39"/>
  <c r="N36" i="39" s="1"/>
  <c r="H36" i="39"/>
  <c r="I36" i="39" s="1"/>
  <c r="O35" i="39"/>
  <c r="M35" i="39"/>
  <c r="N35" i="39" s="1"/>
  <c r="H35" i="39"/>
  <c r="I35" i="39" s="1"/>
  <c r="O34" i="39"/>
  <c r="M34" i="39"/>
  <c r="N34" i="39" s="1"/>
  <c r="H34" i="39"/>
  <c r="I34" i="39" s="1"/>
  <c r="O33" i="39"/>
  <c r="M33" i="39"/>
  <c r="N33" i="39" s="1"/>
  <c r="H33" i="39"/>
  <c r="I33" i="39" s="1"/>
  <c r="O32" i="39"/>
  <c r="M32" i="39"/>
  <c r="N32" i="39" s="1"/>
  <c r="H32" i="39"/>
  <c r="I32" i="39" s="1"/>
  <c r="O31" i="39"/>
  <c r="M31" i="39"/>
  <c r="N31" i="39" s="1"/>
  <c r="H31" i="39"/>
  <c r="I31" i="39" s="1"/>
  <c r="O30" i="39"/>
  <c r="M30" i="39"/>
  <c r="N30" i="39" s="1"/>
  <c r="H30" i="39"/>
  <c r="I30" i="39" s="1"/>
  <c r="O29" i="39"/>
  <c r="M29" i="39"/>
  <c r="N29" i="39" s="1"/>
  <c r="H29" i="39"/>
  <c r="I29" i="39" s="1"/>
  <c r="O28" i="39"/>
  <c r="M28" i="39"/>
  <c r="N28" i="39" s="1"/>
  <c r="H28" i="39"/>
  <c r="I28" i="39" s="1"/>
  <c r="O27" i="39"/>
  <c r="M27" i="39"/>
  <c r="N27" i="39" s="1"/>
  <c r="H27" i="39"/>
  <c r="I27" i="39" s="1"/>
  <c r="O26" i="39"/>
  <c r="M26" i="39"/>
  <c r="N26" i="39" s="1"/>
  <c r="H26" i="39"/>
  <c r="I26" i="39" s="1"/>
  <c r="O25" i="39"/>
  <c r="M25" i="39"/>
  <c r="N25" i="39" s="1"/>
  <c r="H25" i="39"/>
  <c r="I25" i="39" s="1"/>
  <c r="O24" i="39"/>
  <c r="M24" i="39"/>
  <c r="N24" i="39" s="1"/>
  <c r="H24" i="39"/>
  <c r="I24" i="39" s="1"/>
  <c r="O23" i="39"/>
  <c r="M23" i="39"/>
  <c r="N23" i="39" s="1"/>
  <c r="H23" i="39"/>
  <c r="I23" i="39" s="1"/>
  <c r="O22" i="39"/>
  <c r="M22" i="39"/>
  <c r="N22" i="39" s="1"/>
  <c r="H22" i="39"/>
  <c r="I22" i="39" s="1"/>
  <c r="O21" i="39"/>
  <c r="M21" i="39"/>
  <c r="N21" i="39" s="1"/>
  <c r="H21" i="39"/>
  <c r="I21" i="39" s="1"/>
  <c r="O20" i="39"/>
  <c r="M20" i="39"/>
  <c r="N20" i="39" s="1"/>
  <c r="H20" i="39"/>
  <c r="I20" i="39" s="1"/>
  <c r="O19" i="39"/>
  <c r="M19" i="39"/>
  <c r="N19" i="39" s="1"/>
  <c r="H19" i="39"/>
  <c r="I19" i="39" s="1"/>
  <c r="O18" i="39"/>
  <c r="M18" i="39"/>
  <c r="N18" i="39" s="1"/>
  <c r="H18" i="39"/>
  <c r="I18" i="39" s="1"/>
  <c r="O17" i="39"/>
  <c r="M17" i="39"/>
  <c r="N17" i="39" s="1"/>
  <c r="H17" i="39"/>
  <c r="I17" i="39" s="1"/>
  <c r="O16" i="39"/>
  <c r="M16" i="39"/>
  <c r="N16" i="39" s="1"/>
  <c r="H16" i="39"/>
  <c r="I16" i="39" s="1"/>
  <c r="O15" i="39"/>
  <c r="M15" i="39"/>
  <c r="N15" i="39" s="1"/>
  <c r="H15" i="39"/>
  <c r="I15" i="39" s="1"/>
  <c r="O14" i="39"/>
  <c r="M14" i="39"/>
  <c r="N14" i="39" s="1"/>
  <c r="H14" i="39"/>
  <c r="I14" i="39" s="1"/>
  <c r="O13" i="39"/>
  <c r="M13" i="39"/>
  <c r="N13" i="39" s="1"/>
  <c r="H13" i="39"/>
  <c r="I13" i="39" s="1"/>
  <c r="O12" i="39"/>
  <c r="M12" i="39"/>
  <c r="N12" i="39" s="1"/>
  <c r="H12" i="39"/>
  <c r="I12" i="39" s="1"/>
  <c r="O11" i="39"/>
  <c r="M11" i="39"/>
  <c r="N11" i="39" s="1"/>
  <c r="H11" i="39"/>
  <c r="I11" i="39" s="1"/>
  <c r="O10" i="39"/>
  <c r="M10" i="39"/>
  <c r="N10" i="39" s="1"/>
  <c r="H10" i="39"/>
  <c r="I10" i="39" s="1"/>
  <c r="O9" i="39"/>
  <c r="M9" i="39"/>
  <c r="N9" i="39" s="1"/>
  <c r="H9" i="39"/>
  <c r="I9" i="39" s="1"/>
  <c r="O8" i="39"/>
  <c r="M8" i="39"/>
  <c r="N8" i="39" s="1"/>
  <c r="H8" i="39"/>
  <c r="I8" i="39" s="1"/>
  <c r="O7" i="39"/>
  <c r="M7" i="39"/>
  <c r="H7" i="39"/>
  <c r="I7" i="39" s="1"/>
  <c r="O50" i="38"/>
  <c r="M50" i="38"/>
  <c r="N50" i="38" s="1"/>
  <c r="H50" i="38"/>
  <c r="I50" i="38" s="1"/>
  <c r="O49" i="38"/>
  <c r="M49" i="38"/>
  <c r="N49" i="38" s="1"/>
  <c r="H49" i="38"/>
  <c r="I49" i="38" s="1"/>
  <c r="O48" i="38"/>
  <c r="M48" i="38"/>
  <c r="N48" i="38" s="1"/>
  <c r="P48" i="38" s="1"/>
  <c r="I48" i="38"/>
  <c r="H48" i="38"/>
  <c r="O47" i="38"/>
  <c r="M47" i="38"/>
  <c r="N47" i="38" s="1"/>
  <c r="H47" i="38"/>
  <c r="I47" i="38" s="1"/>
  <c r="O46" i="38"/>
  <c r="M46" i="38"/>
  <c r="N46" i="38" s="1"/>
  <c r="H46" i="38"/>
  <c r="I46" i="38" s="1"/>
  <c r="O45" i="38"/>
  <c r="M45" i="38"/>
  <c r="N45" i="38" s="1"/>
  <c r="P45" i="38" s="1"/>
  <c r="H45" i="38"/>
  <c r="I45" i="38" s="1"/>
  <c r="O44" i="38"/>
  <c r="M44" i="38"/>
  <c r="N44" i="38" s="1"/>
  <c r="H44" i="38"/>
  <c r="I44" i="38" s="1"/>
  <c r="O43" i="38"/>
  <c r="M43" i="38"/>
  <c r="N43" i="38" s="1"/>
  <c r="H43" i="38"/>
  <c r="I43" i="38" s="1"/>
  <c r="O42" i="38"/>
  <c r="M42" i="38"/>
  <c r="N42" i="38" s="1"/>
  <c r="H42" i="38"/>
  <c r="I42" i="38" s="1"/>
  <c r="O41" i="38"/>
  <c r="M41" i="38"/>
  <c r="N41" i="38" s="1"/>
  <c r="H41" i="38"/>
  <c r="I41" i="38" s="1"/>
  <c r="O40" i="38"/>
  <c r="M40" i="38"/>
  <c r="N40" i="38" s="1"/>
  <c r="I40" i="38"/>
  <c r="H40" i="38"/>
  <c r="O39" i="38"/>
  <c r="M39" i="38"/>
  <c r="N39" i="38" s="1"/>
  <c r="H39" i="38"/>
  <c r="I39" i="38" s="1"/>
  <c r="O38" i="38"/>
  <c r="M38" i="38"/>
  <c r="N38" i="38" s="1"/>
  <c r="H38" i="38"/>
  <c r="I38" i="38" s="1"/>
  <c r="O37" i="38"/>
  <c r="M37" i="38"/>
  <c r="N37" i="38" s="1"/>
  <c r="H37" i="38"/>
  <c r="I37" i="38" s="1"/>
  <c r="O36" i="38"/>
  <c r="M36" i="38"/>
  <c r="N36" i="38" s="1"/>
  <c r="H36" i="38"/>
  <c r="I36" i="38" s="1"/>
  <c r="O35" i="38"/>
  <c r="M35" i="38"/>
  <c r="N35" i="38" s="1"/>
  <c r="H35" i="38"/>
  <c r="I35" i="38" s="1"/>
  <c r="O34" i="38"/>
  <c r="M34" i="38"/>
  <c r="N34" i="38" s="1"/>
  <c r="H34" i="38"/>
  <c r="I34" i="38" s="1"/>
  <c r="O33" i="38"/>
  <c r="M33" i="38"/>
  <c r="N33" i="38" s="1"/>
  <c r="H33" i="38"/>
  <c r="I33" i="38" s="1"/>
  <c r="O32" i="38"/>
  <c r="M32" i="38"/>
  <c r="N32" i="38" s="1"/>
  <c r="I32" i="38"/>
  <c r="H32" i="38"/>
  <c r="O31" i="38"/>
  <c r="M31" i="38"/>
  <c r="N31" i="38" s="1"/>
  <c r="H31" i="38"/>
  <c r="I31" i="38" s="1"/>
  <c r="O30" i="38"/>
  <c r="M30" i="38"/>
  <c r="N30" i="38" s="1"/>
  <c r="H30" i="38"/>
  <c r="I30" i="38" s="1"/>
  <c r="O29" i="38"/>
  <c r="N29" i="38"/>
  <c r="M29" i="38"/>
  <c r="H29" i="38"/>
  <c r="I29" i="38" s="1"/>
  <c r="O28" i="38"/>
  <c r="M28" i="38"/>
  <c r="N28" i="38" s="1"/>
  <c r="H28" i="38"/>
  <c r="I28" i="38" s="1"/>
  <c r="O27" i="38"/>
  <c r="M27" i="38"/>
  <c r="N27" i="38" s="1"/>
  <c r="H27" i="38"/>
  <c r="I27" i="38" s="1"/>
  <c r="O26" i="38"/>
  <c r="M26" i="38"/>
  <c r="N26" i="38" s="1"/>
  <c r="H26" i="38"/>
  <c r="I26" i="38" s="1"/>
  <c r="O25" i="38"/>
  <c r="M25" i="38"/>
  <c r="N25" i="38" s="1"/>
  <c r="H25" i="38"/>
  <c r="I25" i="38" s="1"/>
  <c r="O24" i="38"/>
  <c r="M24" i="38"/>
  <c r="N24" i="38" s="1"/>
  <c r="H24" i="38"/>
  <c r="I24" i="38" s="1"/>
  <c r="O23" i="38"/>
  <c r="M23" i="38"/>
  <c r="N23" i="38" s="1"/>
  <c r="H23" i="38"/>
  <c r="I23" i="38" s="1"/>
  <c r="O22" i="38"/>
  <c r="M22" i="38"/>
  <c r="N22" i="38" s="1"/>
  <c r="H22" i="38"/>
  <c r="I22" i="38" s="1"/>
  <c r="O21" i="38"/>
  <c r="M21" i="38"/>
  <c r="N21" i="38" s="1"/>
  <c r="H21" i="38"/>
  <c r="I21" i="38" s="1"/>
  <c r="O20" i="38"/>
  <c r="M20" i="38"/>
  <c r="N20" i="38" s="1"/>
  <c r="H20" i="38"/>
  <c r="I20" i="38" s="1"/>
  <c r="O19" i="38"/>
  <c r="M19" i="38"/>
  <c r="N19" i="38" s="1"/>
  <c r="H19" i="38"/>
  <c r="I19" i="38" s="1"/>
  <c r="O18" i="38"/>
  <c r="M18" i="38"/>
  <c r="N18" i="38" s="1"/>
  <c r="H18" i="38"/>
  <c r="I18" i="38" s="1"/>
  <c r="O17" i="38"/>
  <c r="N17" i="38"/>
  <c r="M17" i="38"/>
  <c r="H17" i="38"/>
  <c r="I17" i="38" s="1"/>
  <c r="O16" i="38"/>
  <c r="M16" i="38"/>
  <c r="N16" i="38" s="1"/>
  <c r="I16" i="38"/>
  <c r="H16" i="38"/>
  <c r="O15" i="38"/>
  <c r="M15" i="38"/>
  <c r="N15" i="38" s="1"/>
  <c r="H15" i="38"/>
  <c r="I15" i="38" s="1"/>
  <c r="O14" i="38"/>
  <c r="M14" i="38"/>
  <c r="N14" i="38" s="1"/>
  <c r="H14" i="38"/>
  <c r="I14" i="38" s="1"/>
  <c r="O13" i="38"/>
  <c r="M13" i="38"/>
  <c r="N13" i="38" s="1"/>
  <c r="H13" i="38"/>
  <c r="I13" i="38" s="1"/>
  <c r="O12" i="38"/>
  <c r="M12" i="38"/>
  <c r="N12" i="38" s="1"/>
  <c r="H12" i="38"/>
  <c r="I12" i="38" s="1"/>
  <c r="O11" i="38"/>
  <c r="M11" i="38"/>
  <c r="N11" i="38" s="1"/>
  <c r="H11" i="38"/>
  <c r="I11" i="38" s="1"/>
  <c r="O10" i="38"/>
  <c r="M10" i="38"/>
  <c r="N10" i="38" s="1"/>
  <c r="H10" i="38"/>
  <c r="I10" i="38" s="1"/>
  <c r="O9" i="38"/>
  <c r="M9" i="38"/>
  <c r="N9" i="38" s="1"/>
  <c r="H9" i="38"/>
  <c r="I9" i="38" s="1"/>
  <c r="O8" i="38"/>
  <c r="M8" i="38"/>
  <c r="N8" i="38" s="1"/>
  <c r="I8" i="38"/>
  <c r="H8" i="38"/>
  <c r="O7" i="38"/>
  <c r="M7" i="38"/>
  <c r="H7" i="38"/>
  <c r="I7" i="38" s="1"/>
  <c r="O50" i="37"/>
  <c r="M50" i="37"/>
  <c r="N50" i="37" s="1"/>
  <c r="H50" i="37"/>
  <c r="I50" i="37" s="1"/>
  <c r="O49" i="37"/>
  <c r="M49" i="37"/>
  <c r="N49" i="37" s="1"/>
  <c r="H49" i="37"/>
  <c r="I49" i="37" s="1"/>
  <c r="O48" i="37"/>
  <c r="N48" i="37"/>
  <c r="M48" i="37"/>
  <c r="I48" i="37"/>
  <c r="H48" i="37"/>
  <c r="O47" i="37"/>
  <c r="M47" i="37"/>
  <c r="N47" i="37" s="1"/>
  <c r="H47" i="37"/>
  <c r="I47" i="37" s="1"/>
  <c r="O46" i="37"/>
  <c r="M46" i="37"/>
  <c r="N46" i="37" s="1"/>
  <c r="H46" i="37"/>
  <c r="I46" i="37" s="1"/>
  <c r="O45" i="37"/>
  <c r="M45" i="37"/>
  <c r="N45" i="37" s="1"/>
  <c r="H45" i="37"/>
  <c r="I45" i="37" s="1"/>
  <c r="O44" i="37"/>
  <c r="N44" i="37"/>
  <c r="M44" i="37"/>
  <c r="I44" i="37"/>
  <c r="H44" i="37"/>
  <c r="O43" i="37"/>
  <c r="M43" i="37"/>
  <c r="N43" i="37" s="1"/>
  <c r="I43" i="37"/>
  <c r="H43" i="37"/>
  <c r="O42" i="37"/>
  <c r="M42" i="37"/>
  <c r="N42" i="37" s="1"/>
  <c r="H42" i="37"/>
  <c r="I42" i="37" s="1"/>
  <c r="O41" i="37"/>
  <c r="M41" i="37"/>
  <c r="N41" i="37" s="1"/>
  <c r="H41" i="37"/>
  <c r="I41" i="37" s="1"/>
  <c r="O40" i="37"/>
  <c r="M40" i="37"/>
  <c r="N40" i="37" s="1"/>
  <c r="H40" i="37"/>
  <c r="I40" i="37" s="1"/>
  <c r="O39" i="37"/>
  <c r="M39" i="37"/>
  <c r="N39" i="37" s="1"/>
  <c r="H39" i="37"/>
  <c r="I39" i="37" s="1"/>
  <c r="O38" i="37"/>
  <c r="M38" i="37"/>
  <c r="N38" i="37" s="1"/>
  <c r="H38" i="37"/>
  <c r="I38" i="37" s="1"/>
  <c r="O37" i="37"/>
  <c r="M37" i="37"/>
  <c r="N37" i="37" s="1"/>
  <c r="H37" i="37"/>
  <c r="I37" i="37" s="1"/>
  <c r="O36" i="37"/>
  <c r="M36" i="37"/>
  <c r="N36" i="37" s="1"/>
  <c r="H36" i="37"/>
  <c r="I36" i="37" s="1"/>
  <c r="O35" i="37"/>
  <c r="M35" i="37"/>
  <c r="N35" i="37" s="1"/>
  <c r="H35" i="37"/>
  <c r="I35" i="37" s="1"/>
  <c r="O34" i="37"/>
  <c r="M34" i="37"/>
  <c r="N34" i="37" s="1"/>
  <c r="H34" i="37"/>
  <c r="I34" i="37" s="1"/>
  <c r="O33" i="37"/>
  <c r="M33" i="37"/>
  <c r="N33" i="37" s="1"/>
  <c r="H33" i="37"/>
  <c r="I33" i="37" s="1"/>
  <c r="O32" i="37"/>
  <c r="M32" i="37"/>
  <c r="N32" i="37" s="1"/>
  <c r="H32" i="37"/>
  <c r="I32" i="37" s="1"/>
  <c r="O31" i="37"/>
  <c r="M31" i="37"/>
  <c r="N31" i="37" s="1"/>
  <c r="H31" i="37"/>
  <c r="I31" i="37" s="1"/>
  <c r="O30" i="37"/>
  <c r="M30" i="37"/>
  <c r="N30" i="37" s="1"/>
  <c r="H30" i="37"/>
  <c r="I30" i="37" s="1"/>
  <c r="O29" i="37"/>
  <c r="M29" i="37"/>
  <c r="N29" i="37" s="1"/>
  <c r="H29" i="37"/>
  <c r="I29" i="37" s="1"/>
  <c r="O28" i="37"/>
  <c r="M28" i="37"/>
  <c r="N28" i="37" s="1"/>
  <c r="H28" i="37"/>
  <c r="I28" i="37" s="1"/>
  <c r="O27" i="37"/>
  <c r="M27" i="37"/>
  <c r="N27" i="37" s="1"/>
  <c r="H27" i="37"/>
  <c r="I27" i="37" s="1"/>
  <c r="O26" i="37"/>
  <c r="M26" i="37"/>
  <c r="N26" i="37" s="1"/>
  <c r="H26" i="37"/>
  <c r="I26" i="37" s="1"/>
  <c r="O25" i="37"/>
  <c r="M25" i="37"/>
  <c r="N25" i="37" s="1"/>
  <c r="H25" i="37"/>
  <c r="I25" i="37" s="1"/>
  <c r="O24" i="37"/>
  <c r="M24" i="37"/>
  <c r="N24" i="37" s="1"/>
  <c r="H24" i="37"/>
  <c r="I24" i="37" s="1"/>
  <c r="O23" i="37"/>
  <c r="M23" i="37"/>
  <c r="N23" i="37" s="1"/>
  <c r="H23" i="37"/>
  <c r="I23" i="37" s="1"/>
  <c r="O22" i="37"/>
  <c r="M22" i="37"/>
  <c r="N22" i="37" s="1"/>
  <c r="H22" i="37"/>
  <c r="I22" i="37" s="1"/>
  <c r="O21" i="37"/>
  <c r="M21" i="37"/>
  <c r="N21" i="37" s="1"/>
  <c r="H21" i="37"/>
  <c r="I21" i="37" s="1"/>
  <c r="O20" i="37"/>
  <c r="M20" i="37"/>
  <c r="N20" i="37" s="1"/>
  <c r="H20" i="37"/>
  <c r="I20" i="37" s="1"/>
  <c r="O19" i="37"/>
  <c r="M19" i="37"/>
  <c r="N19" i="37" s="1"/>
  <c r="H19" i="37"/>
  <c r="I19" i="37" s="1"/>
  <c r="O18" i="37"/>
  <c r="M18" i="37"/>
  <c r="N18" i="37" s="1"/>
  <c r="H18" i="37"/>
  <c r="I18" i="37" s="1"/>
  <c r="O17" i="37"/>
  <c r="M17" i="37"/>
  <c r="N17" i="37" s="1"/>
  <c r="H17" i="37"/>
  <c r="I17" i="37" s="1"/>
  <c r="O16" i="37"/>
  <c r="M16" i="37"/>
  <c r="N16" i="37" s="1"/>
  <c r="H16" i="37"/>
  <c r="I16" i="37" s="1"/>
  <c r="O15" i="37"/>
  <c r="M15" i="37"/>
  <c r="N15" i="37" s="1"/>
  <c r="H15" i="37"/>
  <c r="I15" i="37" s="1"/>
  <c r="O14" i="37"/>
  <c r="M14" i="37"/>
  <c r="N14" i="37" s="1"/>
  <c r="H14" i="37"/>
  <c r="I14" i="37" s="1"/>
  <c r="O13" i="37"/>
  <c r="M13" i="37"/>
  <c r="N13" i="37" s="1"/>
  <c r="H13" i="37"/>
  <c r="I13" i="37" s="1"/>
  <c r="O12" i="37"/>
  <c r="M12" i="37"/>
  <c r="N12" i="37" s="1"/>
  <c r="H12" i="37"/>
  <c r="I12" i="37" s="1"/>
  <c r="O11" i="37"/>
  <c r="M11" i="37"/>
  <c r="N11" i="37" s="1"/>
  <c r="I11" i="37"/>
  <c r="H11" i="37"/>
  <c r="O10" i="37"/>
  <c r="M10" i="37"/>
  <c r="N10" i="37" s="1"/>
  <c r="H10" i="37"/>
  <c r="I10" i="37" s="1"/>
  <c r="O9" i="37"/>
  <c r="M9" i="37"/>
  <c r="N9" i="37" s="1"/>
  <c r="H9" i="37"/>
  <c r="I9" i="37" s="1"/>
  <c r="O8" i="37"/>
  <c r="M8" i="37"/>
  <c r="N8" i="37" s="1"/>
  <c r="H8" i="37"/>
  <c r="I8" i="37" s="1"/>
  <c r="O7" i="37"/>
  <c r="M7" i="37"/>
  <c r="H7" i="37"/>
  <c r="I7" i="37" s="1"/>
  <c r="P51" i="42" l="1"/>
  <c r="P51" i="43"/>
  <c r="C15" i="36" s="1"/>
  <c r="C14" i="36" s="1"/>
  <c r="C3" i="36" s="1"/>
  <c r="P51" i="41"/>
  <c r="P47" i="38"/>
  <c r="P12" i="39"/>
  <c r="P20" i="39"/>
  <c r="P28" i="39"/>
  <c r="P36" i="39"/>
  <c r="P44" i="39"/>
  <c r="P15" i="38"/>
  <c r="P16" i="38"/>
  <c r="P27" i="38"/>
  <c r="P43" i="37"/>
  <c r="P47" i="37"/>
  <c r="P31" i="38"/>
  <c r="P29" i="38"/>
  <c r="P9" i="39"/>
  <c r="P17" i="39"/>
  <c r="P33" i="39"/>
  <c r="P41" i="39"/>
  <c r="P49" i="39"/>
  <c r="P13" i="39"/>
  <c r="P21" i="39"/>
  <c r="P37" i="39"/>
  <c r="P45" i="39"/>
  <c r="P25" i="39"/>
  <c r="P29" i="39"/>
  <c r="M51" i="39"/>
  <c r="P42" i="37"/>
  <c r="P50" i="37"/>
  <c r="P22" i="37"/>
  <c r="P34" i="37"/>
  <c r="P12" i="37"/>
  <c r="P20" i="37"/>
  <c r="P24" i="37"/>
  <c r="P32" i="37"/>
  <c r="P36" i="37"/>
  <c r="P40" i="37"/>
  <c r="P46" i="37"/>
  <c r="P18" i="37"/>
  <c r="P26" i="37"/>
  <c r="P30" i="37"/>
  <c r="P38" i="37"/>
  <c r="P44" i="37"/>
  <c r="P48" i="37"/>
  <c r="P8" i="37"/>
  <c r="P16" i="37"/>
  <c r="P28" i="37"/>
  <c r="P25" i="37"/>
  <c r="P29" i="37"/>
  <c r="P33" i="37"/>
  <c r="P15" i="37"/>
  <c r="P19" i="37"/>
  <c r="P23" i="37"/>
  <c r="P27" i="37"/>
  <c r="P31" i="37"/>
  <c r="P39" i="37"/>
  <c r="P8" i="38"/>
  <c r="P13" i="38"/>
  <c r="P20" i="38"/>
  <c r="P32" i="38"/>
  <c r="P40" i="38"/>
  <c r="P36" i="38"/>
  <c r="P43" i="38"/>
  <c r="P50" i="38"/>
  <c r="P12" i="38"/>
  <c r="P11" i="38"/>
  <c r="M51" i="38"/>
  <c r="P28" i="38"/>
  <c r="P44" i="38"/>
  <c r="P24" i="38"/>
  <c r="M51" i="37"/>
  <c r="P11" i="37"/>
  <c r="P35" i="37"/>
  <c r="P10" i="37"/>
  <c r="H51" i="37"/>
  <c r="P14" i="37"/>
  <c r="I51" i="37"/>
  <c r="P16" i="39"/>
  <c r="P24" i="39"/>
  <c r="P32" i="39"/>
  <c r="P40" i="39"/>
  <c r="P11" i="39"/>
  <c r="P19" i="39"/>
  <c r="P35" i="39"/>
  <c r="P43" i="39"/>
  <c r="P14" i="39"/>
  <c r="P22" i="39"/>
  <c r="P30" i="39"/>
  <c r="P38" i="39"/>
  <c r="P46" i="39"/>
  <c r="P8" i="39"/>
  <c r="P48" i="39"/>
  <c r="P27" i="39"/>
  <c r="I51" i="39"/>
  <c r="P15" i="39"/>
  <c r="P23" i="39"/>
  <c r="P31" i="39"/>
  <c r="P39" i="39"/>
  <c r="P47" i="39"/>
  <c r="P10" i="39"/>
  <c r="P18" i="39"/>
  <c r="P26" i="39"/>
  <c r="P34" i="39"/>
  <c r="P42" i="39"/>
  <c r="P50" i="39"/>
  <c r="N7" i="39"/>
  <c r="H51" i="39"/>
  <c r="P25" i="38"/>
  <c r="P39" i="38"/>
  <c r="P14" i="38"/>
  <c r="P30" i="38"/>
  <c r="P21" i="38"/>
  <c r="P35" i="38"/>
  <c r="P37" i="38"/>
  <c r="P10" i="38"/>
  <c r="P26" i="38"/>
  <c r="P42" i="38"/>
  <c r="P18" i="38"/>
  <c r="P9" i="38"/>
  <c r="P23" i="38"/>
  <c r="P46" i="38"/>
  <c r="P49" i="38"/>
  <c r="P34" i="38"/>
  <c r="P41" i="38"/>
  <c r="P19" i="38"/>
  <c r="P17" i="38"/>
  <c r="P33" i="38"/>
  <c r="P22" i="38"/>
  <c r="P38" i="38"/>
  <c r="I51" i="38"/>
  <c r="N7" i="38"/>
  <c r="H51" i="38"/>
  <c r="P13" i="37"/>
  <c r="P21" i="37"/>
  <c r="P37" i="37"/>
  <c r="P41" i="37"/>
  <c r="P45" i="37"/>
  <c r="P49" i="37"/>
  <c r="P9" i="37"/>
  <c r="P17" i="37"/>
  <c r="N7" i="37"/>
  <c r="O28" i="15"/>
  <c r="P7" i="39" l="1"/>
  <c r="P51" i="39" s="1"/>
  <c r="N51" i="39"/>
  <c r="P7" i="38"/>
  <c r="P51" i="38" s="1"/>
  <c r="N51" i="38"/>
  <c r="P7" i="37"/>
  <c r="P51" i="37" s="1"/>
  <c r="N51" i="37"/>
  <c r="H7" i="15"/>
  <c r="M8" i="15" l="1"/>
  <c r="M9" i="15"/>
  <c r="M15" i="15"/>
  <c r="M16" i="15"/>
  <c r="M19" i="15"/>
  <c r="M21" i="15"/>
  <c r="M27" i="15"/>
  <c r="M28" i="15"/>
  <c r="M31" i="15"/>
  <c r="M33" i="15"/>
  <c r="M34" i="15"/>
  <c r="M36" i="15"/>
  <c r="M37" i="15"/>
  <c r="M38" i="15"/>
  <c r="M39" i="15"/>
  <c r="M41" i="15"/>
  <c r="M46" i="15"/>
  <c r="M47" i="15"/>
  <c r="M48" i="15"/>
  <c r="M49" i="15"/>
  <c r="M50" i="15"/>
  <c r="H8" i="15"/>
  <c r="H9" i="15"/>
  <c r="H10" i="15"/>
  <c r="I10" i="15" s="1"/>
  <c r="H11" i="15"/>
  <c r="H12" i="15"/>
  <c r="H13" i="15"/>
  <c r="H14" i="15"/>
  <c r="H15" i="15"/>
  <c r="H16" i="15"/>
  <c r="H17" i="15"/>
  <c r="H18" i="15"/>
  <c r="H19" i="15"/>
  <c r="H20" i="15"/>
  <c r="H21" i="15"/>
  <c r="H22" i="15"/>
  <c r="H23" i="15"/>
  <c r="H24" i="15"/>
  <c r="H25" i="15"/>
  <c r="H26" i="15"/>
  <c r="H27" i="15"/>
  <c r="H28" i="15"/>
  <c r="H29" i="15"/>
  <c r="H30" i="15"/>
  <c r="H31" i="15"/>
  <c r="H32" i="15"/>
  <c r="H33" i="15"/>
  <c r="H34" i="15"/>
  <c r="H35" i="15"/>
  <c r="H36" i="15"/>
  <c r="H37" i="15"/>
  <c r="H38" i="15"/>
  <c r="H39" i="15"/>
  <c r="H40" i="15"/>
  <c r="H41" i="15"/>
  <c r="H42" i="15"/>
  <c r="H43" i="15"/>
  <c r="H44" i="15"/>
  <c r="H45" i="15"/>
  <c r="H46" i="15"/>
  <c r="H47" i="15"/>
  <c r="H48" i="15"/>
  <c r="H49" i="15"/>
  <c r="H50" i="15"/>
  <c r="O40" i="15" l="1"/>
  <c r="O41" i="15"/>
  <c r="O42" i="15"/>
  <c r="O43" i="15"/>
  <c r="O44" i="15"/>
  <c r="O45" i="15"/>
  <c r="O46" i="15"/>
  <c r="O47" i="15"/>
  <c r="O48" i="15"/>
  <c r="O49" i="15"/>
  <c r="O50" i="15"/>
  <c r="N8" i="15"/>
  <c r="N9" i="15"/>
  <c r="N15" i="15"/>
  <c r="N16" i="15"/>
  <c r="N19" i="15"/>
  <c r="N21" i="15"/>
  <c r="N27" i="15"/>
  <c r="N28" i="15"/>
  <c r="N31" i="15"/>
  <c r="N33" i="15"/>
  <c r="N34" i="15"/>
  <c r="N36" i="15"/>
  <c r="N37" i="15"/>
  <c r="N38" i="15"/>
  <c r="N39" i="15"/>
  <c r="N41" i="15"/>
  <c r="N46" i="15"/>
  <c r="N47" i="15"/>
  <c r="N48" i="15"/>
  <c r="N49" i="15"/>
  <c r="N50" i="15"/>
  <c r="I8" i="15"/>
  <c r="I9" i="15"/>
  <c r="I11" i="15"/>
  <c r="I12" i="15"/>
  <c r="I13" i="15"/>
  <c r="I14" i="15"/>
  <c r="I15" i="15"/>
  <c r="I16" i="15"/>
  <c r="I17" i="15"/>
  <c r="I18" i="15"/>
  <c r="I19" i="15"/>
  <c r="I20" i="15"/>
  <c r="I21" i="15"/>
  <c r="I22" i="15"/>
  <c r="I23" i="15"/>
  <c r="I24" i="15"/>
  <c r="I25" i="15"/>
  <c r="I26" i="15"/>
  <c r="I27" i="15"/>
  <c r="I28" i="15"/>
  <c r="I29" i="15"/>
  <c r="I30" i="15"/>
  <c r="I31" i="15"/>
  <c r="I32" i="15"/>
  <c r="I33" i="15"/>
  <c r="I34" i="15"/>
  <c r="I35" i="15"/>
  <c r="I36" i="15"/>
  <c r="I37" i="15"/>
  <c r="I38" i="15"/>
  <c r="I39" i="15"/>
  <c r="I40" i="15"/>
  <c r="I41" i="15"/>
  <c r="I42" i="15"/>
  <c r="I43" i="15"/>
  <c r="I44" i="15"/>
  <c r="I45" i="15"/>
  <c r="I46" i="15"/>
  <c r="I47" i="15"/>
  <c r="I48" i="15"/>
  <c r="I49" i="15"/>
  <c r="I50" i="15"/>
  <c r="M45" i="15"/>
  <c r="N45" i="15" s="1"/>
  <c r="M44" i="15"/>
  <c r="N44" i="15" s="1"/>
  <c r="M43" i="15"/>
  <c r="N43" i="15" s="1"/>
  <c r="O36" i="15"/>
  <c r="O37" i="15"/>
  <c r="O38" i="15"/>
  <c r="O39" i="15"/>
  <c r="O31" i="15"/>
  <c r="O32" i="15"/>
  <c r="O33" i="15"/>
  <c r="O34" i="15"/>
  <c r="M35" i="15"/>
  <c r="N35" i="15" s="1"/>
  <c r="M32" i="15"/>
  <c r="N32" i="15" s="1"/>
  <c r="O25" i="15"/>
  <c r="O26" i="15"/>
  <c r="O27" i="15"/>
  <c r="M26" i="15"/>
  <c r="N26" i="15" s="1"/>
  <c r="M25" i="15"/>
  <c r="N25" i="15" s="1"/>
  <c r="O22" i="15"/>
  <c r="O21" i="15"/>
  <c r="O20" i="15"/>
  <c r="O19" i="15"/>
  <c r="O18" i="15"/>
  <c r="O17" i="15"/>
  <c r="O15" i="15"/>
  <c r="O16" i="15"/>
  <c r="O14" i="15"/>
  <c r="O13" i="15"/>
  <c r="M13" i="15"/>
  <c r="N13" i="15" s="1"/>
  <c r="O8" i="15"/>
  <c r="O9" i="15"/>
  <c r="O7" i="15"/>
  <c r="M7" i="15"/>
  <c r="N7" i="15" s="1"/>
  <c r="I7" i="15"/>
  <c r="P27" i="15" l="1"/>
  <c r="P19" i="15"/>
  <c r="P37" i="15"/>
  <c r="P28" i="15"/>
  <c r="P36" i="15"/>
  <c r="P8" i="15"/>
  <c r="P46" i="15"/>
  <c r="P38" i="15"/>
  <c r="P21" i="15"/>
  <c r="P45" i="15"/>
  <c r="P43" i="15"/>
  <c r="P35" i="15"/>
  <c r="P7" i="15"/>
  <c r="P50" i="15"/>
  <c r="P34" i="15"/>
  <c r="P26" i="15"/>
  <c r="P49" i="15"/>
  <c r="P41" i="15"/>
  <c r="P33" i="15"/>
  <c r="P25" i="15"/>
  <c r="P15" i="15"/>
  <c r="P9" i="15"/>
  <c r="P44" i="15"/>
  <c r="P48" i="15"/>
  <c r="P32" i="15"/>
  <c r="P47" i="15"/>
  <c r="P39" i="15"/>
  <c r="P31" i="15"/>
  <c r="P16" i="15"/>
  <c r="P13" i="15"/>
  <c r="M30" i="15" l="1"/>
  <c r="N30" i="15" s="1"/>
  <c r="P30" i="15" s="1"/>
  <c r="M42" i="15" l="1"/>
  <c r="N42" i="15" s="1"/>
  <c r="P42" i="15" s="1"/>
  <c r="M40" i="15"/>
  <c r="N40" i="15" s="1"/>
  <c r="P40" i="15" s="1"/>
  <c r="O35" i="15"/>
  <c r="O30" i="15"/>
  <c r="O29" i="15"/>
  <c r="O24" i="15"/>
  <c r="M24" i="15"/>
  <c r="N24" i="15" s="1"/>
  <c r="P24" i="15" s="1"/>
  <c r="O23" i="15"/>
  <c r="M22" i="15"/>
  <c r="N22" i="15" s="1"/>
  <c r="P22" i="15" s="1"/>
  <c r="M20" i="15"/>
  <c r="N20" i="15" s="1"/>
  <c r="P20" i="15" s="1"/>
  <c r="M18" i="15"/>
  <c r="N18" i="15" s="1"/>
  <c r="P18" i="15" s="1"/>
  <c r="O12" i="15"/>
  <c r="M12" i="15"/>
  <c r="N12" i="15" s="1"/>
  <c r="P12" i="15" s="1"/>
  <c r="O11" i="15"/>
  <c r="M11" i="15"/>
  <c r="N11" i="15" s="1"/>
  <c r="P11" i="15" s="1"/>
  <c r="M14" i="15" l="1"/>
  <c r="N14" i="15" s="1"/>
  <c r="P14" i="15" s="1"/>
  <c r="M17" i="15"/>
  <c r="N17" i="15" s="1"/>
  <c r="P17" i="15" s="1"/>
  <c r="M23" i="15"/>
  <c r="N23" i="15" s="1"/>
  <c r="P23" i="15" s="1"/>
  <c r="M10" i="15"/>
  <c r="M29" i="15"/>
  <c r="N29" i="15" s="1"/>
  <c r="P29" i="15" s="1"/>
  <c r="I51" i="15" l="1"/>
  <c r="H51" i="15"/>
  <c r="N51" i="15"/>
  <c r="P51" i="15"/>
  <c r="M51" i="15"/>
  <c r="B3" i="36" l="1"/>
  <c r="N52" i="15"/>
  <c r="H11" i="40" l="1"/>
  <c r="I11" i="40" s="1"/>
  <c r="I51" i="40" s="1"/>
  <c r="H51" i="40" l="1"/>
  <c r="P11" i="40"/>
  <c r="P51" i="40" s="1"/>
</calcChain>
</file>

<file path=xl/sharedStrings.xml><?xml version="1.0" encoding="utf-8"?>
<sst xmlns="http://schemas.openxmlformats.org/spreadsheetml/2006/main" count="1490" uniqueCount="147">
  <si>
    <t>Административные, офисные учреждения</t>
  </si>
  <si>
    <t>1 кв. метр общей площади</t>
  </si>
  <si>
    <t>Общеобразовательное учреждение</t>
  </si>
  <si>
    <t>1 учащийся</t>
  </si>
  <si>
    <t>Промтоварный магазин</t>
  </si>
  <si>
    <t>Парикмахерские, косметические салоны, салоны красоты</t>
  </si>
  <si>
    <t>1 место</t>
  </si>
  <si>
    <t>Супермаркет (универмаг)</t>
  </si>
  <si>
    <t>Продовольственный магазин</t>
  </si>
  <si>
    <t>Кафе, рестораны, бары, закусочные, столовые</t>
  </si>
  <si>
    <t>Гостиницы</t>
  </si>
  <si>
    <t>Клубы, кинотеатры, концертные залы, театры, цирки</t>
  </si>
  <si>
    <t>Гаражи, парковки закрытого типа</t>
  </si>
  <si>
    <t>Сургут</t>
  </si>
  <si>
    <t>Дошкольное образовательное учреждение</t>
  </si>
  <si>
    <t>1 ребенок</t>
  </si>
  <si>
    <t>Ремонт и пошив одежды</t>
  </si>
  <si>
    <t>Спортивные клубы, центры, комплексы</t>
  </si>
  <si>
    <t>Учреждение начального и среднего профессионального образования, высшего профессионального и послевузовского образования или иное учреждение, осуществляющее образовательный процесс</t>
  </si>
  <si>
    <t>Банки, финансовые учреждения</t>
  </si>
  <si>
    <t>Мастерские по ремонту бытовой и компьютерной техники</t>
  </si>
  <si>
    <t>Автостоянки и парковки</t>
  </si>
  <si>
    <t>Бани, сауны</t>
  </si>
  <si>
    <t>Выставочные залы, музеи</t>
  </si>
  <si>
    <t>Химчистки и прачечные</t>
  </si>
  <si>
    <t>Павильон</t>
  </si>
  <si>
    <t>Детские дома, интернаты</t>
  </si>
  <si>
    <t>Автомойка</t>
  </si>
  <si>
    <t>Рынки продовольственные</t>
  </si>
  <si>
    <t>Автозаправочные станции</t>
  </si>
  <si>
    <t>Библиотеки, архивы</t>
  </si>
  <si>
    <t>Кладбища</t>
  </si>
  <si>
    <t>Отделения связи</t>
  </si>
  <si>
    <t>продовольственный магазин</t>
  </si>
  <si>
    <t>Организация, оказывающая ритуальные услуги</t>
  </si>
  <si>
    <t>промтоварный магазин</t>
  </si>
  <si>
    <t>Предприятия иных отраслей промышленности</t>
  </si>
  <si>
    <t>Железнодорожные и автовокзалы, аэропорты, речные порты</t>
  </si>
  <si>
    <t>1 пассажир</t>
  </si>
  <si>
    <t>Общежития</t>
  </si>
  <si>
    <t> </t>
  </si>
  <si>
    <t>№ п/п</t>
  </si>
  <si>
    <t>Действующий тариф, в руб.</t>
  </si>
  <si>
    <t>новые нормативы накопления ТКО</t>
  </si>
  <si>
    <t>изменение нормативов м3/год, %</t>
  </si>
  <si>
    <t>Расчетная единица, в отношении которой устанавливается норматив</t>
  </si>
  <si>
    <t>Нормативы накопления ТКО для юридических лиц, м3/год</t>
  </si>
  <si>
    <t>количество по категрии объектов (чел., кв.м., место и др)</t>
  </si>
  <si>
    <t>Объемы ТКО в год</t>
  </si>
  <si>
    <t>Нормативы накопления ТКО для  юридических лиц, м3/год</t>
  </si>
  <si>
    <t>Научно-исследовательские, проектные институты и конструкторские бюро</t>
  </si>
  <si>
    <t>Рынки промтоварные</t>
  </si>
  <si>
    <t>Спортивные арены, стадионы</t>
  </si>
  <si>
    <t>Итого</t>
  </si>
  <si>
    <t>Сумма НВВ в год, тыс. руб.</t>
  </si>
  <si>
    <t>Изменение НВВ в год, тыс. руб.</t>
  </si>
  <si>
    <t>Кондинский р-н</t>
  </si>
  <si>
    <t>Октябрьский р-н</t>
  </si>
  <si>
    <t>Нефтеюганский р-н</t>
  </si>
  <si>
    <t>Х-Мансийский р-н</t>
  </si>
  <si>
    <t>Березовский р-н</t>
  </si>
  <si>
    <t>Сургутский р-н</t>
  </si>
  <si>
    <t>Южная зона</t>
  </si>
  <si>
    <t>Северная зона</t>
  </si>
  <si>
    <t>Изменение объемов в год, куб. м</t>
  </si>
  <si>
    <t>Итого:</t>
  </si>
  <si>
    <t xml:space="preserve">Наименование муниципального образования </t>
  </si>
  <si>
    <t>Автомастерские, шиномонтажная мастерская, станция технического обслуживания </t>
  </si>
  <si>
    <t>Имущество религиозного назначения</t>
  </si>
  <si>
    <t>Зоопарк, ботанический сад</t>
  </si>
  <si>
    <t>Пансионаты, дома отдыха, туристические базы, санаторно-курортные организации</t>
  </si>
  <si>
    <t>Мастерские по ремонту обуви, ключей, часов и прочие</t>
  </si>
  <si>
    <t>Организации, оказывающие ритуальные услуги</t>
  </si>
  <si>
    <t>Садовые земельные участки, огородные земельные участки</t>
  </si>
  <si>
    <t>Лечебно-профилактические медицинские организации (за исключением больниц (в том числе детских, больниц скорой медицинской помощи, участковых больниц, специализированных больниц), родильных домов, госпиталей, лепрозориев, диспансеров, поликлиник, домов ребенка, санаторно-курортных организаций) и медицинские организации особого типа</t>
  </si>
  <si>
    <t>Больницы (в том числе детские, больницы скорой медицинской помощи, участковые больницы, специализированные больницы), родильные дома, госпитали, лепрозории, диспансеры, поликлиники, дома ребенка</t>
  </si>
  <si>
    <t>Фармацевтические организации, индивидуальные предприниматели, осуществляющие фармацевтическую деятельность (за исключением аптечных организаций, являющихся структурными подразделениями медицинских организаций)</t>
  </si>
  <si>
    <r>
      <t>Сравнительный анализ действующих и новых нормативов накопления ТКО (г.п. И</t>
    </r>
    <r>
      <rPr>
        <b/>
        <sz val="10"/>
        <color rgb="FF000000"/>
        <rFont val="Times New Roman"/>
        <family val="1"/>
        <charset val="204"/>
      </rPr>
      <t>грим Березовского района</t>
    </r>
    <r>
      <rPr>
        <b/>
        <sz val="10"/>
        <color indexed="64"/>
        <rFont val="Times New Roman"/>
        <family val="1"/>
        <charset val="204"/>
      </rPr>
      <t>)</t>
    </r>
  </si>
  <si>
    <t>Наименование категории объектов по НН проекта Приказа</t>
  </si>
  <si>
    <t>1 сотрудник</t>
  </si>
  <si>
    <t>супермаркет (универмаг)</t>
  </si>
  <si>
    <t>автовокзалы, аэропорты, речные порты</t>
  </si>
  <si>
    <t>дошкольное образовательное учреждение</t>
  </si>
  <si>
    <t>общеобразовательное учреждение</t>
  </si>
  <si>
    <t>клубы, кинотеатры, концертные залы, театры, цирки</t>
  </si>
  <si>
    <t>библиотеки, архивы</t>
  </si>
  <si>
    <t>кафе, рестораны, бары, закусочные, столовые</t>
  </si>
  <si>
    <t>гостиницы</t>
  </si>
  <si>
    <t>парикмахерские, косметические салоны, салоны красоты</t>
  </si>
  <si>
    <t>кладбища</t>
  </si>
  <si>
    <t>1 га общей площади</t>
  </si>
  <si>
    <t>Наименование категории объектов по НН действующим на 31.07.2026</t>
  </si>
  <si>
    <r>
      <t>Сравнительный анализ действующих и новых нормативов накопления ТКО (с.п. Саранпауль</t>
    </r>
    <r>
      <rPr>
        <b/>
        <sz val="10"/>
        <color rgb="FF000000"/>
        <rFont val="Times New Roman"/>
        <family val="1"/>
        <charset val="204"/>
      </rPr>
      <t xml:space="preserve"> Березовского района</t>
    </r>
    <r>
      <rPr>
        <b/>
        <sz val="10"/>
        <color indexed="64"/>
        <rFont val="Times New Roman"/>
        <family val="1"/>
        <charset val="204"/>
      </rPr>
      <t>)</t>
    </r>
  </si>
  <si>
    <r>
      <t>Сравнительный анализ действующих и новых нормативов накопления ТКО (с.п. Светлый</t>
    </r>
    <r>
      <rPr>
        <b/>
        <sz val="10"/>
        <color rgb="FF000000"/>
        <rFont val="Times New Roman"/>
        <family val="1"/>
        <charset val="204"/>
      </rPr>
      <t xml:space="preserve"> Березовского района</t>
    </r>
    <r>
      <rPr>
        <b/>
        <sz val="10"/>
        <color indexed="64"/>
        <rFont val="Times New Roman"/>
        <family val="1"/>
        <charset val="204"/>
      </rPr>
      <t>)</t>
    </r>
  </si>
  <si>
    <t>железнодорожные и автовокзалы, аэропорты, речные порты</t>
  </si>
  <si>
    <r>
      <t>Сравнительный анализ действующих и новых нормативов накопления ТКО (с.п.Приполярный</t>
    </r>
    <r>
      <rPr>
        <b/>
        <sz val="10"/>
        <color rgb="FF000000"/>
        <rFont val="Times New Roman"/>
        <family val="1"/>
        <charset val="204"/>
      </rPr>
      <t xml:space="preserve"> Березовского района</t>
    </r>
    <r>
      <rPr>
        <b/>
        <sz val="10"/>
        <color indexed="64"/>
        <rFont val="Times New Roman"/>
        <family val="1"/>
        <charset val="204"/>
      </rPr>
      <t>)</t>
    </r>
  </si>
  <si>
    <t>1 кв. м общей площади</t>
  </si>
  <si>
    <t xml:space="preserve">Гостиницы </t>
  </si>
  <si>
    <t>Клубы, кинотеатры, концертные залы, 
театры, цирки</t>
  </si>
  <si>
    <t>Дошкольное 
образовательное учреждение</t>
  </si>
  <si>
    <t>Железнодорожные 
и автовокзалы, аэропорты, речные порты</t>
  </si>
  <si>
    <t>Административные, 
офисные здания</t>
  </si>
  <si>
    <t>количество по категории объектов (чел., кв.м., место и др)</t>
  </si>
  <si>
    <r>
      <t xml:space="preserve">Сравнительный анализ действующих и новых нормативов накопления ТКО (г.п. Междуреченский Кондинского </t>
    </r>
    <r>
      <rPr>
        <b/>
        <sz val="10"/>
        <color rgb="FF000000"/>
        <rFont val="Times New Roman"/>
        <family val="1"/>
        <charset val="204"/>
      </rPr>
      <t>района</t>
    </r>
    <r>
      <rPr>
        <b/>
        <sz val="10"/>
        <color indexed="64"/>
        <rFont val="Times New Roman"/>
        <family val="1"/>
        <charset val="204"/>
      </rPr>
      <t>)</t>
    </r>
  </si>
  <si>
    <t>образовательное учреждение</t>
  </si>
  <si>
    <t>1 кв.метр общей площади</t>
  </si>
  <si>
    <t>административные, офисные учреждения</t>
  </si>
  <si>
    <t>Сравнительный анализ действующих и новых нормативов накопления ТКО (г.п. Талинка Октябрьского района)</t>
  </si>
  <si>
    <t>Сравнительный анализ действующих и новых нормативов накопления ТКО (г.п. Шеркалы Октябрьского района)</t>
  </si>
  <si>
    <t>центры (дома, учреждения) дополнительного образования</t>
  </si>
  <si>
    <t>Сравнительный анализ действующих и новых нормативов накопления ТКО (межселенные территории Ханты-Мансийского района)</t>
  </si>
  <si>
    <t>клубы</t>
  </si>
  <si>
    <t>библиотеки</t>
  </si>
  <si>
    <t>парикмахерские</t>
  </si>
  <si>
    <t>Сравнительный анализ действующих и новых нормативов накопления ТКО (межселенные территории Нефтеюганкого района)</t>
  </si>
  <si>
    <t>Количество объектов, начисления которым производятся по нормативу 67, начисления которым производятся по факту вывоза 31</t>
  </si>
  <si>
    <t>Количество объектов, начисления которым производятся по нормативу 32, начисления которым производятся по факту вывоза 5</t>
  </si>
  <si>
    <t>Количество объектов, начисления которым производятся по нормативу 19, начисления которым производятся по факту вывоза 13</t>
  </si>
  <si>
    <t>Количество объектов, начисления которым производятся по нормативу 15, начисления которым производятся по факту вывоза 8</t>
  </si>
  <si>
    <t>Колличество объектов, начисления по которым производятся по нормативу - 5, начисления по которым производятся по факту вывоза  - 0</t>
  </si>
  <si>
    <t>Сравнительный анализ действующих и новых нормативов накопления ТКО (г. Сургут "Продовольственный магазин", "Супермаркет универмаг", "Железнодорожные и автовокзалы, аэропорты, речные порты")</t>
  </si>
  <si>
    <t>Колличество объектов, начисления по которым производятся по нормативу - 219, начисления которым производятся по факту вывоза 64</t>
  </si>
  <si>
    <t>Колличество объектов, начисления по которым производятся по нормативу - 76, начисления по которым производятся по факту вывоза 55</t>
  </si>
  <si>
    <t>Колличество объектов, начисления по которым производятся по нормативу - 19, начисления по которым производятся по факту вывоза 5</t>
  </si>
  <si>
    <t>Колличество объектов, по данным видам категирии начисления по которым производятся по нормативу - 296, начисления по которым производятся по факту вывоза  - 296</t>
  </si>
  <si>
    <t>Сравнительный анализ действующих и новых нормативов накопления ТКО (межселенные территории Сургутского района)</t>
  </si>
  <si>
    <t>г.п. Игрим</t>
  </si>
  <si>
    <t>с.п. Саранпауль</t>
  </si>
  <si>
    <t>с.п. Светлый</t>
  </si>
  <si>
    <t>с.п.Приполярный</t>
  </si>
  <si>
    <t>г.п. Талинка</t>
  </si>
  <si>
    <t>г.п. Шеркалы</t>
  </si>
  <si>
    <t>действующие нормативы накопления ТКО г.п. Игрим Березовского района</t>
  </si>
  <si>
    <t>действующие нормативы накопления ТКО с.п. Саранпауль Березовского района</t>
  </si>
  <si>
    <t>действующие нормативы накопления ТКО с.п. Светлый Березовского района</t>
  </si>
  <si>
    <t>действующие нормативы накопления ТКО с.п.Приполярный Березовского района</t>
  </si>
  <si>
    <t>действующие нормативы накопления ТКО г.п. Междуреченский Кондинского района</t>
  </si>
  <si>
    <t>действующие нормативы накопления ТКО г.п. Талинка Октябрьского района</t>
  </si>
  <si>
    <t>действующие нормативы накопления ТКО г.п. Шеркалы Октябрьского района</t>
  </si>
  <si>
    <t>действующие нормативы накопления ТКО г. Сургут "Продовольственный магазин", "Супермаркет универмаг", "Железнодорожные и автовокзалы, аэропорты, речные порты"</t>
  </si>
  <si>
    <t>действующие нормативы накопления ТКО межселенные территории Ханты-Мансийского района</t>
  </si>
  <si>
    <t>действующие нормативы накопления ТКО межселенные территории Нефтеюганкого района</t>
  </si>
  <si>
    <t>действующие нормативы накопления ТКО межселенные территории Сургутского района</t>
  </si>
  <si>
    <t>Колличество объектов, начисления по которым производятся по нормативу - 1, начисления по которым производятся по факту вывоза  - 28</t>
  </si>
  <si>
    <t>Колличество объектов, начисления по которым производятся по нормативу - 1, начисления по которым производятся по факту вывоза  - 37</t>
  </si>
  <si>
    <t>г.п. Междуреченский</t>
  </si>
  <si>
    <t>МТ Х-Мансийского р-на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</si>
</sst>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0.0"/>
    <numFmt numFmtId="166" formatCode="#,##0.0"/>
  </numFmts>
  <fonts count="23" x14ac:knownFonts="1">
    <font>
      <sz val="8"/>
      <color theme="1"/>
      <name val="Arial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i/>
      <sz val="10"/>
      <color indexed="64"/>
      <name val="Times New Roman"/>
      <family val="1"/>
      <charset val="204"/>
    </font>
    <font>
      <b/>
      <sz val="10"/>
      <color indexed="6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2" fillId="0" borderId="0"/>
  </cellStyleXfs>
  <cellXfs count="107">
    <xf numFmtId="0" fontId="0" fillId="0" borderId="0" xfId="0"/>
    <xf numFmtId="0" fontId="12" fillId="0" borderId="0" xfId="0" applyFont="1"/>
    <xf numFmtId="0" fontId="5" fillId="0" borderId="12" xfId="2" applyFont="1" applyFill="1" applyBorder="1" applyAlignment="1">
      <alignment horizontal="center" vertical="top" wrapText="1"/>
    </xf>
    <xf numFmtId="0" fontId="4" fillId="0" borderId="0" xfId="2" applyFont="1" applyFill="1" applyAlignment="1">
      <alignment vertical="top"/>
    </xf>
    <xf numFmtId="0" fontId="5" fillId="0" borderId="11" xfId="2" applyFont="1" applyFill="1" applyBorder="1" applyAlignment="1">
      <alignment horizontal="center" vertical="top" wrapText="1"/>
    </xf>
    <xf numFmtId="4" fontId="5" fillId="0" borderId="12" xfId="2" applyNumberFormat="1" applyFont="1" applyFill="1" applyBorder="1" applyAlignment="1">
      <alignment horizontal="center" vertical="top"/>
    </xf>
    <xf numFmtId="0" fontId="5" fillId="0" borderId="12" xfId="2" applyFont="1" applyFill="1" applyBorder="1" applyAlignment="1">
      <alignment horizontal="center" vertical="top"/>
    </xf>
    <xf numFmtId="164" fontId="5" fillId="0" borderId="12" xfId="2" applyNumberFormat="1" applyFont="1" applyFill="1" applyBorder="1" applyAlignment="1">
      <alignment horizontal="center" vertical="top" wrapText="1"/>
    </xf>
    <xf numFmtId="4" fontId="5" fillId="0" borderId="12" xfId="2" applyNumberFormat="1" applyFont="1" applyFill="1" applyBorder="1" applyAlignment="1">
      <alignment horizontal="center" vertical="top" wrapText="1"/>
    </xf>
    <xf numFmtId="2" fontId="5" fillId="0" borderId="12" xfId="2" applyNumberFormat="1" applyFont="1" applyFill="1" applyBorder="1" applyAlignment="1">
      <alignment horizontal="center" vertical="top" wrapText="1"/>
    </xf>
    <xf numFmtId="164" fontId="4" fillId="0" borderId="0" xfId="2" applyNumberFormat="1" applyFont="1" applyFill="1" applyAlignment="1">
      <alignment vertical="top"/>
    </xf>
    <xf numFmtId="4" fontId="5" fillId="0" borderId="7" xfId="2" applyNumberFormat="1" applyFont="1" applyFill="1" applyBorder="1" applyAlignment="1">
      <alignment horizontal="center" vertical="top" wrapText="1"/>
    </xf>
    <xf numFmtId="4" fontId="7" fillId="3" borderId="12" xfId="2" applyNumberFormat="1" applyFont="1" applyFill="1" applyBorder="1" applyAlignment="1">
      <alignment horizontal="center" vertical="top"/>
    </xf>
    <xf numFmtId="4" fontId="4" fillId="0" borderId="12" xfId="2" applyNumberFormat="1" applyFont="1" applyFill="1" applyBorder="1" applyAlignment="1">
      <alignment horizontal="center" vertical="top"/>
    </xf>
    <xf numFmtId="0" fontId="4" fillId="0" borderId="0" xfId="2" applyFont="1" applyFill="1" applyAlignment="1">
      <alignment vertical="top" wrapText="1"/>
    </xf>
    <xf numFmtId="0" fontId="4" fillId="0" borderId="0" xfId="2" applyFont="1" applyFill="1" applyAlignment="1">
      <alignment horizontal="left" vertical="top"/>
    </xf>
    <xf numFmtId="164" fontId="4" fillId="0" borderId="0" xfId="2" applyNumberFormat="1" applyFont="1" applyFill="1" applyAlignment="1">
      <alignment horizontal="left" vertical="top"/>
    </xf>
    <xf numFmtId="4" fontId="4" fillId="0" borderId="0" xfId="2" applyNumberFormat="1" applyFont="1" applyFill="1" applyAlignment="1">
      <alignment horizontal="left" vertical="top"/>
    </xf>
    <xf numFmtId="0" fontId="5" fillId="0" borderId="9" xfId="2" applyFont="1" applyFill="1" applyBorder="1" applyAlignment="1">
      <alignment horizontal="center" vertical="top" wrapText="1"/>
    </xf>
    <xf numFmtId="164" fontId="5" fillId="0" borderId="9" xfId="2" applyNumberFormat="1" applyFont="1" applyFill="1" applyBorder="1" applyAlignment="1">
      <alignment horizontal="center" vertical="top" wrapText="1"/>
    </xf>
    <xf numFmtId="4" fontId="5" fillId="0" borderId="9" xfId="2" applyNumberFormat="1" applyFont="1" applyFill="1" applyBorder="1" applyAlignment="1">
      <alignment horizontal="center" vertical="top" wrapText="1"/>
    </xf>
    <xf numFmtId="4" fontId="5" fillId="0" borderId="10" xfId="2" applyNumberFormat="1" applyFont="1" applyFill="1" applyBorder="1" applyAlignment="1">
      <alignment horizontal="center" vertical="top" wrapText="1"/>
    </xf>
    <xf numFmtId="4" fontId="5" fillId="0" borderId="11" xfId="2" applyNumberFormat="1" applyFont="1" applyFill="1" applyBorder="1" applyAlignment="1">
      <alignment horizontal="center" vertical="top" wrapText="1"/>
    </xf>
    <xf numFmtId="4" fontId="5" fillId="0" borderId="13" xfId="2" applyNumberFormat="1" applyFont="1" applyFill="1" applyBorder="1" applyAlignment="1">
      <alignment horizontal="center" vertical="top" wrapText="1"/>
    </xf>
    <xf numFmtId="4" fontId="7" fillId="0" borderId="12" xfId="2" applyNumberFormat="1" applyFont="1" applyFill="1" applyBorder="1" applyAlignment="1">
      <alignment horizontal="center" vertical="top"/>
    </xf>
    <xf numFmtId="164" fontId="5" fillId="0" borderId="12" xfId="2" applyNumberFormat="1" applyFont="1" applyFill="1" applyBorder="1" applyAlignment="1">
      <alignment horizontal="center" vertical="top"/>
    </xf>
    <xf numFmtId="2" fontId="5" fillId="0" borderId="7" xfId="2" applyNumberFormat="1" applyFont="1" applyFill="1" applyBorder="1" applyAlignment="1">
      <alignment horizontal="center" vertical="top" wrapText="1"/>
    </xf>
    <xf numFmtId="0" fontId="8" fillId="0" borderId="12" xfId="2" applyFont="1" applyFill="1" applyBorder="1" applyAlignment="1">
      <alignment horizontal="center" vertical="top" wrapText="1"/>
    </xf>
    <xf numFmtId="4" fontId="6" fillId="0" borderId="12" xfId="2" applyNumberFormat="1" applyFont="1" applyFill="1" applyBorder="1" applyAlignment="1">
      <alignment horizontal="center" vertical="top"/>
    </xf>
    <xf numFmtId="0" fontId="8" fillId="0" borderId="12" xfId="2" applyFont="1" applyFill="1" applyBorder="1" applyAlignment="1">
      <alignment horizontal="center" vertical="top"/>
    </xf>
    <xf numFmtId="164" fontId="8" fillId="0" borderId="12" xfId="2" applyNumberFormat="1" applyFont="1" applyFill="1" applyBorder="1" applyAlignment="1">
      <alignment horizontal="center" vertical="top" wrapText="1"/>
    </xf>
    <xf numFmtId="4" fontId="10" fillId="0" borderId="12" xfId="2" applyNumberFormat="1" applyFont="1" applyFill="1" applyBorder="1" applyAlignment="1">
      <alignment horizontal="center" vertical="top"/>
    </xf>
    <xf numFmtId="2" fontId="8" fillId="0" borderId="12" xfId="2" applyNumberFormat="1" applyFont="1" applyFill="1" applyBorder="1" applyAlignment="1">
      <alignment horizontal="center" vertical="top" wrapText="1"/>
    </xf>
    <xf numFmtId="0" fontId="7" fillId="0" borderId="11" xfId="2" applyFont="1" applyFill="1" applyBorder="1" applyAlignment="1">
      <alignment horizontal="left" vertical="top"/>
    </xf>
    <xf numFmtId="0" fontId="7" fillId="0" borderId="12" xfId="2" applyFont="1" applyFill="1" applyBorder="1" applyAlignment="1">
      <alignment horizontal="left" vertical="top"/>
    </xf>
    <xf numFmtId="4" fontId="4" fillId="0" borderId="0" xfId="2" applyNumberFormat="1" applyFont="1" applyFill="1" applyAlignment="1">
      <alignment vertical="top"/>
    </xf>
    <xf numFmtId="164" fontId="4" fillId="4" borderId="0" xfId="2" applyNumberFormat="1" applyFont="1" applyFill="1" applyAlignment="1">
      <alignment horizontal="left" vertical="top"/>
    </xf>
    <xf numFmtId="164" fontId="5" fillId="4" borderId="9" xfId="2" applyNumberFormat="1" applyFont="1" applyFill="1" applyBorder="1" applyAlignment="1">
      <alignment horizontal="center" vertical="top" wrapText="1"/>
    </xf>
    <xf numFmtId="164" fontId="6" fillId="4" borderId="12" xfId="2" applyNumberFormat="1" applyFont="1" applyFill="1" applyBorder="1" applyAlignment="1">
      <alignment horizontal="center" vertical="top"/>
    </xf>
    <xf numFmtId="4" fontId="7" fillId="4" borderId="12" xfId="2" applyNumberFormat="1" applyFont="1" applyFill="1" applyBorder="1" applyAlignment="1">
      <alignment horizontal="center" vertical="top"/>
    </xf>
    <xf numFmtId="164" fontId="4" fillId="4" borderId="0" xfId="2" applyNumberFormat="1" applyFont="1" applyFill="1" applyAlignment="1">
      <alignment vertical="top"/>
    </xf>
    <xf numFmtId="164" fontId="4" fillId="3" borderId="0" xfId="2" applyNumberFormat="1" applyFont="1" applyFill="1" applyAlignment="1">
      <alignment horizontal="left" vertical="top"/>
    </xf>
    <xf numFmtId="164" fontId="5" fillId="3" borderId="11" xfId="2" applyNumberFormat="1" applyFont="1" applyFill="1" applyBorder="1" applyAlignment="1">
      <alignment horizontal="center" vertical="top" wrapText="1"/>
    </xf>
    <xf numFmtId="164" fontId="5" fillId="3" borderId="12" xfId="2" applyNumberFormat="1" applyFont="1" applyFill="1" applyBorder="1" applyAlignment="1">
      <alignment horizontal="center" vertical="top"/>
    </xf>
    <xf numFmtId="164" fontId="4" fillId="3" borderId="0" xfId="2" applyNumberFormat="1" applyFont="1" applyFill="1" applyAlignment="1">
      <alignment vertical="top"/>
    </xf>
    <xf numFmtId="0" fontId="5" fillId="0" borderId="12" xfId="2" applyFont="1" applyFill="1" applyBorder="1" applyAlignment="1">
      <alignment horizontal="left" vertical="top" wrapText="1"/>
    </xf>
    <xf numFmtId="0" fontId="8" fillId="0" borderId="12" xfId="2" applyFont="1" applyFill="1" applyBorder="1" applyAlignment="1">
      <alignment horizontal="left" vertical="top" wrapText="1"/>
    </xf>
    <xf numFmtId="4" fontId="5" fillId="0" borderId="7" xfId="2" applyNumberFormat="1" applyFont="1" applyFill="1" applyBorder="1" applyAlignment="1">
      <alignment horizontal="center" vertical="top" wrapText="1"/>
    </xf>
    <xf numFmtId="0" fontId="5" fillId="0" borderId="9" xfId="2" applyFont="1" applyFill="1" applyBorder="1" applyAlignment="1">
      <alignment horizontal="center" vertical="top" wrapText="1"/>
    </xf>
    <xf numFmtId="0" fontId="15" fillId="0" borderId="0" xfId="2" applyFont="1" applyFill="1" applyAlignment="1">
      <alignment vertical="top"/>
    </xf>
    <xf numFmtId="165" fontId="5" fillId="0" borderId="12" xfId="2" applyNumberFormat="1" applyFont="1" applyFill="1" applyBorder="1" applyAlignment="1">
      <alignment horizontal="center" vertical="top" wrapText="1"/>
    </xf>
    <xf numFmtId="165" fontId="5" fillId="0" borderId="12" xfId="2" applyNumberFormat="1" applyFont="1" applyFill="1" applyBorder="1" applyAlignment="1">
      <alignment horizontal="center" vertical="top"/>
    </xf>
    <xf numFmtId="165" fontId="8" fillId="0" borderId="12" xfId="2" applyNumberFormat="1" applyFont="1" applyFill="1" applyBorder="1" applyAlignment="1">
      <alignment horizontal="center" vertical="top"/>
    </xf>
    <xf numFmtId="4" fontId="5" fillId="0" borderId="7" xfId="2" applyNumberFormat="1" applyFont="1" applyFill="1" applyBorder="1" applyAlignment="1">
      <alignment horizontal="center" vertical="top" wrapText="1"/>
    </xf>
    <xf numFmtId="0" fontId="5" fillId="0" borderId="9" xfId="2" applyFont="1" applyFill="1" applyBorder="1" applyAlignment="1">
      <alignment horizontal="center" vertical="top" wrapText="1"/>
    </xf>
    <xf numFmtId="3" fontId="6" fillId="0" borderId="12" xfId="2" applyNumberFormat="1" applyFont="1" applyFill="1" applyBorder="1" applyAlignment="1">
      <alignment horizontal="center" vertical="top"/>
    </xf>
    <xf numFmtId="3" fontId="5" fillId="0" borderId="12" xfId="2" applyNumberFormat="1" applyFont="1" applyFill="1" applyBorder="1" applyAlignment="1">
      <alignment horizontal="center" vertical="top"/>
    </xf>
    <xf numFmtId="164" fontId="7" fillId="0" borderId="12" xfId="2" applyNumberFormat="1" applyFont="1" applyFill="1" applyBorder="1" applyAlignment="1">
      <alignment horizontal="center" vertical="top" wrapText="1"/>
    </xf>
    <xf numFmtId="164" fontId="9" fillId="0" borderId="12" xfId="2" applyNumberFormat="1" applyFont="1" applyFill="1" applyBorder="1" applyAlignment="1">
      <alignment horizontal="center" vertical="top" wrapText="1"/>
    </xf>
    <xf numFmtId="164" fontId="7" fillId="0" borderId="12" xfId="2" applyNumberFormat="1" applyFont="1" applyFill="1" applyBorder="1" applyAlignment="1">
      <alignment horizontal="center" vertical="top"/>
    </xf>
    <xf numFmtId="4" fontId="5" fillId="0" borderId="7" xfId="2" applyNumberFormat="1" applyFont="1" applyFill="1" applyBorder="1" applyAlignment="1">
      <alignment horizontal="center" vertical="top" wrapText="1"/>
    </xf>
    <xf numFmtId="0" fontId="5" fillId="0" borderId="9" xfId="2" applyFont="1" applyFill="1" applyBorder="1" applyAlignment="1">
      <alignment horizontal="center" vertical="top" wrapText="1"/>
    </xf>
    <xf numFmtId="166" fontId="5" fillId="0" borderId="12" xfId="2" applyNumberFormat="1" applyFont="1" applyFill="1" applyBorder="1" applyAlignment="1">
      <alignment horizontal="center" vertical="top"/>
    </xf>
    <xf numFmtId="166" fontId="5" fillId="0" borderId="12" xfId="2" applyNumberFormat="1" applyFont="1" applyFill="1" applyBorder="1" applyAlignment="1">
      <alignment horizontal="center" vertical="top" wrapText="1"/>
    </xf>
    <xf numFmtId="4" fontId="8" fillId="0" borderId="12" xfId="2" applyNumberFormat="1" applyFont="1" applyFill="1" applyBorder="1" applyAlignment="1">
      <alignment horizontal="center" vertical="top"/>
    </xf>
    <xf numFmtId="4" fontId="4" fillId="0" borderId="0" xfId="2" applyNumberFormat="1" applyFont="1" applyFill="1" applyAlignment="1">
      <alignment vertical="top" wrapText="1"/>
    </xf>
    <xf numFmtId="4" fontId="0" fillId="0" borderId="0" xfId="0" applyNumberFormat="1"/>
    <xf numFmtId="4" fontId="12" fillId="0" borderId="0" xfId="0" applyNumberFormat="1" applyFont="1"/>
    <xf numFmtId="0" fontId="16" fillId="0" borderId="7" xfId="0" applyFont="1" applyBorder="1"/>
    <xf numFmtId="4" fontId="16" fillId="0" borderId="7" xfId="0" applyNumberFormat="1" applyFont="1" applyBorder="1" applyAlignment="1">
      <alignment horizontal="center" vertical="center"/>
    </xf>
    <xf numFmtId="4" fontId="17" fillId="0" borderId="0" xfId="0" applyNumberFormat="1" applyFont="1"/>
    <xf numFmtId="0" fontId="17" fillId="0" borderId="0" xfId="0" applyFont="1"/>
    <xf numFmtId="0" fontId="18" fillId="0" borderId="7" xfId="0" applyFont="1" applyBorder="1" applyAlignment="1">
      <alignment horizontal="right"/>
    </xf>
    <xf numFmtId="4" fontId="18" fillId="0" borderId="7" xfId="0" applyNumberFormat="1" applyFont="1" applyBorder="1" applyAlignment="1">
      <alignment horizontal="center" vertical="center"/>
    </xf>
    <xf numFmtId="4" fontId="19" fillId="0" borderId="0" xfId="0" applyNumberFormat="1" applyFont="1"/>
    <xf numFmtId="0" fontId="19" fillId="0" borderId="0" xfId="0" applyFont="1"/>
    <xf numFmtId="0" fontId="17" fillId="2" borderId="0" xfId="0" applyFont="1" applyFill="1"/>
    <xf numFmtId="4" fontId="11" fillId="0" borderId="7" xfId="0" applyNumberFormat="1" applyFont="1" applyBorder="1" applyAlignment="1">
      <alignment horizontal="center" vertical="center"/>
    </xf>
    <xf numFmtId="4" fontId="20" fillId="0" borderId="0" xfId="0" applyNumberFormat="1" applyFont="1"/>
    <xf numFmtId="0" fontId="20" fillId="0" borderId="0" xfId="0" applyFont="1"/>
    <xf numFmtId="0" fontId="21" fillId="0" borderId="7" xfId="0" applyFont="1" applyFill="1" applyBorder="1"/>
    <xf numFmtId="4" fontId="21" fillId="0" borderId="7" xfId="0" applyNumberFormat="1" applyFont="1" applyBorder="1" applyAlignment="1">
      <alignment horizontal="center" vertical="center"/>
    </xf>
    <xf numFmtId="4" fontId="22" fillId="0" borderId="0" xfId="0" applyNumberFormat="1" applyFont="1"/>
    <xf numFmtId="0" fontId="22" fillId="0" borderId="0" xfId="0" applyFont="1"/>
    <xf numFmtId="0" fontId="11" fillId="0" borderId="7" xfId="0" applyFont="1" applyBorder="1" applyAlignment="1">
      <alignment horizontal="right"/>
    </xf>
    <xf numFmtId="0" fontId="11" fillId="0" borderId="7" xfId="0" applyFont="1" applyFill="1" applyBorder="1" applyAlignment="1">
      <alignment horizontal="right"/>
    </xf>
    <xf numFmtId="0" fontId="21" fillId="0" borderId="7" xfId="0" applyFont="1" applyBorder="1"/>
    <xf numFmtId="0" fontId="13" fillId="3" borderId="7" xfId="0" applyFont="1" applyFill="1" applyBorder="1"/>
    <xf numFmtId="4" fontId="13" fillId="3" borderId="7" xfId="0" applyNumberFormat="1" applyFont="1" applyFill="1" applyBorder="1" applyAlignment="1">
      <alignment horizontal="center" vertical="center"/>
    </xf>
    <xf numFmtId="0" fontId="13" fillId="6" borderId="7" xfId="0" applyFont="1" applyFill="1" applyBorder="1"/>
    <xf numFmtId="4" fontId="13" fillId="6" borderId="7" xfId="0" applyNumberFormat="1" applyFont="1" applyFill="1" applyBorder="1" applyAlignment="1">
      <alignment horizontal="center" vertical="center"/>
    </xf>
    <xf numFmtId="0" fontId="22" fillId="2" borderId="0" xfId="0" applyFont="1" applyFill="1"/>
    <xf numFmtId="0" fontId="13" fillId="5" borderId="7" xfId="0" applyFont="1" applyFill="1" applyBorder="1" applyAlignment="1">
      <alignment horizontal="center" vertical="center" wrapText="1"/>
    </xf>
    <xf numFmtId="0" fontId="4" fillId="0" borderId="15" xfId="2" applyFont="1" applyFill="1" applyBorder="1" applyAlignment="1">
      <alignment horizontal="center" vertical="top" wrapText="1"/>
    </xf>
    <xf numFmtId="0" fontId="7" fillId="0" borderId="0" xfId="2" applyFont="1" applyFill="1" applyAlignment="1">
      <alignment horizontal="center" vertical="top" wrapText="1"/>
    </xf>
    <xf numFmtId="0" fontId="5" fillId="0" borderId="1" xfId="2" applyFont="1" applyFill="1" applyBorder="1" applyAlignment="1">
      <alignment horizontal="center" vertical="top" wrapText="1"/>
    </xf>
    <xf numFmtId="0" fontId="5" fillId="0" borderId="2" xfId="2" applyFont="1" applyFill="1" applyBorder="1" applyAlignment="1">
      <alignment horizontal="center" vertical="top" wrapText="1"/>
    </xf>
    <xf numFmtId="0" fontId="5" fillId="0" borderId="8" xfId="2" applyFont="1" applyFill="1" applyBorder="1" applyAlignment="1">
      <alignment horizontal="left" vertical="top" wrapText="1"/>
    </xf>
    <xf numFmtId="0" fontId="5" fillId="0" borderId="3" xfId="2" applyFont="1" applyFill="1" applyBorder="1" applyAlignment="1">
      <alignment horizontal="center" vertical="top" wrapText="1"/>
    </xf>
    <xf numFmtId="0" fontId="5" fillId="0" borderId="9" xfId="2" applyFont="1" applyFill="1" applyBorder="1" applyAlignment="1">
      <alignment horizontal="left" vertical="top" wrapText="1"/>
    </xf>
    <xf numFmtId="0" fontId="5" fillId="0" borderId="4" xfId="2" applyFont="1" applyFill="1" applyBorder="1" applyAlignment="1">
      <alignment horizontal="center" vertical="top" wrapText="1"/>
    </xf>
    <xf numFmtId="0" fontId="5" fillId="0" borderId="5" xfId="2" applyFont="1" applyFill="1" applyBorder="1" applyAlignment="1">
      <alignment horizontal="center" vertical="top" wrapText="1"/>
    </xf>
    <xf numFmtId="0" fontId="5" fillId="0" borderId="6" xfId="2" applyFont="1" applyFill="1" applyBorder="1" applyAlignment="1">
      <alignment horizontal="center" vertical="top" wrapText="1"/>
    </xf>
    <xf numFmtId="0" fontId="5" fillId="0" borderId="7" xfId="2" applyFont="1" applyFill="1" applyBorder="1" applyAlignment="1">
      <alignment horizontal="center" vertical="top" wrapText="1"/>
    </xf>
    <xf numFmtId="4" fontId="5" fillId="0" borderId="7" xfId="2" applyNumberFormat="1" applyFont="1" applyFill="1" applyBorder="1" applyAlignment="1">
      <alignment horizontal="center" vertical="top" wrapText="1"/>
    </xf>
    <xf numFmtId="0" fontId="5" fillId="0" borderId="14" xfId="2" applyFont="1" applyFill="1" applyBorder="1" applyAlignment="1">
      <alignment horizontal="center" vertical="top" wrapText="1"/>
    </xf>
    <xf numFmtId="0" fontId="5" fillId="0" borderId="9" xfId="2" applyFont="1" applyFill="1" applyBorder="1" applyAlignment="1">
      <alignment horizontal="center" vertical="top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tabSelected="1" zoomScale="79" zoomScaleNormal="79" workbookViewId="0">
      <selection activeCell="C34" sqref="C34"/>
    </sheetView>
  </sheetViews>
  <sheetFormatPr defaultRowHeight="11.25" x14ac:dyDescent="0.2"/>
  <cols>
    <col min="1" max="1" width="62.6640625" customWidth="1"/>
    <col min="2" max="3" width="41.83203125" customWidth="1"/>
    <col min="4" max="5" width="12.6640625" style="66" bestFit="1" customWidth="1"/>
  </cols>
  <sheetData>
    <row r="2" spans="1:8" ht="58.5" customHeight="1" x14ac:dyDescent="0.2">
      <c r="A2" s="92" t="s">
        <v>66</v>
      </c>
      <c r="B2" s="92" t="s">
        <v>64</v>
      </c>
      <c r="C2" s="92" t="s">
        <v>55</v>
      </c>
    </row>
    <row r="3" spans="1:8" s="1" customFormat="1" ht="18.75" x14ac:dyDescent="0.3">
      <c r="A3" s="87" t="s">
        <v>65</v>
      </c>
      <c r="B3" s="88">
        <f>B4+B14</f>
        <v>-27804.800864899997</v>
      </c>
      <c r="C3" s="88">
        <f>C4+C14</f>
        <v>-29713.575351604584</v>
      </c>
      <c r="D3" s="67"/>
      <c r="E3" s="67"/>
    </row>
    <row r="4" spans="1:8" s="1" customFormat="1" ht="18.75" x14ac:dyDescent="0.3">
      <c r="A4" s="89" t="s">
        <v>62</v>
      </c>
      <c r="B4" s="90">
        <f>B5+B7+B10+B12</f>
        <v>-1644.7800259000026</v>
      </c>
      <c r="C4" s="90">
        <f>C5+C7+C10+C12</f>
        <v>-1651.7209976092977</v>
      </c>
      <c r="D4" s="67"/>
      <c r="E4" s="67"/>
    </row>
    <row r="5" spans="1:8" s="71" customFormat="1" ht="15.75" x14ac:dyDescent="0.25">
      <c r="A5" s="68" t="s">
        <v>56</v>
      </c>
      <c r="B5" s="69">
        <f>Междуреченский!Q51</f>
        <v>-1473.0071109000023</v>
      </c>
      <c r="C5" s="69">
        <f>Междуреченский!P51</f>
        <v>-1479.2232009079976</v>
      </c>
      <c r="D5" s="70"/>
      <c r="E5" s="70"/>
    </row>
    <row r="6" spans="1:8" s="75" customFormat="1" ht="15.75" x14ac:dyDescent="0.25">
      <c r="A6" s="72" t="s">
        <v>145</v>
      </c>
      <c r="B6" s="73">
        <v>-1473.0071109000023</v>
      </c>
      <c r="C6" s="73">
        <v>-1479.2232009079976</v>
      </c>
      <c r="D6" s="74"/>
      <c r="E6" s="74"/>
    </row>
    <row r="7" spans="1:8" s="71" customFormat="1" ht="15.75" x14ac:dyDescent="0.25">
      <c r="A7" s="68" t="s">
        <v>57</v>
      </c>
      <c r="B7" s="69">
        <f>Талинка!Q51+' Шеркалы'!Q51</f>
        <v>-129.18583999999998</v>
      </c>
      <c r="C7" s="69">
        <f>Талинка!P51+' Шеркалы'!P51</f>
        <v>-129.73100424479998</v>
      </c>
      <c r="D7" s="70"/>
      <c r="E7" s="70"/>
    </row>
    <row r="8" spans="1:8" s="75" customFormat="1" ht="15.75" x14ac:dyDescent="0.25">
      <c r="A8" s="72" t="s">
        <v>130</v>
      </c>
      <c r="B8" s="73">
        <f>Талинка!Q51</f>
        <v>-175.61683999999991</v>
      </c>
      <c r="C8" s="73">
        <f>Талинка!P51</f>
        <v>-176.35794306479997</v>
      </c>
      <c r="D8" s="74"/>
      <c r="E8" s="74"/>
    </row>
    <row r="9" spans="1:8" s="75" customFormat="1" ht="15.75" x14ac:dyDescent="0.25">
      <c r="A9" s="72" t="s">
        <v>131</v>
      </c>
      <c r="B9" s="73">
        <f>' Шеркалы'!Q51</f>
        <v>46.430999999999926</v>
      </c>
      <c r="C9" s="73">
        <f>' Шеркалы'!P51</f>
        <v>46.626938819999978</v>
      </c>
      <c r="D9" s="74"/>
      <c r="E9" s="74"/>
    </row>
    <row r="10" spans="1:8" s="71" customFormat="1" ht="15.75" x14ac:dyDescent="0.25">
      <c r="A10" s="68" t="s">
        <v>58</v>
      </c>
      <c r="B10" s="69">
        <f>'МТ Нефтеюганского р-на'!Q51</f>
        <v>-19.134689999999999</v>
      </c>
      <c r="C10" s="69">
        <f>'МТ Нефтеюганского р-на'!P51</f>
        <v>-19.215438391799999</v>
      </c>
      <c r="D10" s="70"/>
      <c r="E10" s="70"/>
      <c r="H10" s="76"/>
    </row>
    <row r="11" spans="1:8" s="71" customFormat="1" ht="15.75" x14ac:dyDescent="0.25">
      <c r="A11" s="72" t="s">
        <v>146</v>
      </c>
      <c r="B11" s="77">
        <v>-19.134689999999999</v>
      </c>
      <c r="C11" s="77">
        <v>-19.215438391799999</v>
      </c>
      <c r="D11" s="70"/>
      <c r="E11" s="70"/>
      <c r="H11" s="76"/>
    </row>
    <row r="12" spans="1:8" s="71" customFormat="1" ht="15.75" x14ac:dyDescent="0.25">
      <c r="A12" s="68" t="s">
        <v>59</v>
      </c>
      <c r="B12" s="69">
        <f>'МТ Х-Мансийского р-на'!Q51</f>
        <v>-23.452384999999992</v>
      </c>
      <c r="C12" s="69">
        <f>'МТ Х-Мансийского р-на'!P51</f>
        <v>-23.5513540647</v>
      </c>
      <c r="D12" s="70"/>
      <c r="E12" s="70"/>
      <c r="H12" s="76"/>
    </row>
    <row r="13" spans="1:8" s="71" customFormat="1" ht="15.75" x14ac:dyDescent="0.25">
      <c r="A13" s="72" t="s">
        <v>146</v>
      </c>
      <c r="B13" s="73">
        <v>-23.452384999999992</v>
      </c>
      <c r="C13" s="73">
        <v>-23.5513540647</v>
      </c>
      <c r="D13" s="70"/>
      <c r="E13" s="70"/>
      <c r="H13" s="76"/>
    </row>
    <row r="14" spans="1:8" s="1" customFormat="1" ht="18.75" x14ac:dyDescent="0.3">
      <c r="A14" s="89" t="s">
        <v>63</v>
      </c>
      <c r="B14" s="90">
        <f>B15+B16+B21</f>
        <v>-26160.020838999993</v>
      </c>
      <c r="C14" s="90">
        <f>C15+C16+C21</f>
        <v>-28061.854353995288</v>
      </c>
      <c r="D14" s="67"/>
      <c r="E14" s="67"/>
    </row>
    <row r="15" spans="1:8" s="79" customFormat="1" ht="14.25" x14ac:dyDescent="0.2">
      <c r="A15" s="86" t="s">
        <v>13</v>
      </c>
      <c r="B15" s="81">
        <f>'Сургут (прод.маг.,супермаг.,жд)'!Q51</f>
        <v>-23899.115368999992</v>
      </c>
      <c r="C15" s="81">
        <f>'Сургут (прод.маг.,супермаг.,жд)'!P51</f>
        <v>-25636.581056326289</v>
      </c>
      <c r="D15" s="78"/>
      <c r="E15" s="78"/>
    </row>
    <row r="16" spans="1:8" s="83" customFormat="1" ht="15" x14ac:dyDescent="0.25">
      <c r="A16" s="80" t="s">
        <v>60</v>
      </c>
      <c r="B16" s="81">
        <f>Игрим!Q51+Саранпауль!Q51+Светлый!Q51+Приполярный!Q51</f>
        <v>-2265.87363</v>
      </c>
      <c r="C16" s="81">
        <f>Игрим!P51+Саранпауль!P51+Светлый!P51+Приполярный!P51</f>
        <v>-2430.6026429009999</v>
      </c>
      <c r="D16" s="82"/>
      <c r="E16" s="82"/>
    </row>
    <row r="17" spans="1:8" s="79" customFormat="1" ht="15" x14ac:dyDescent="0.25">
      <c r="A17" s="84" t="s">
        <v>126</v>
      </c>
      <c r="B17" s="77">
        <f>Игрим!Q51</f>
        <v>-707.41470600000002</v>
      </c>
      <c r="C17" s="77">
        <f>Игрим!P51</f>
        <v>-758.84375512620011</v>
      </c>
      <c r="D17" s="78"/>
      <c r="E17" s="78"/>
    </row>
    <row r="18" spans="1:8" s="79" customFormat="1" ht="15" x14ac:dyDescent="0.25">
      <c r="A18" s="85" t="s">
        <v>127</v>
      </c>
      <c r="B18" s="77">
        <f>Саранпауль!Q51</f>
        <v>-770.09916999999996</v>
      </c>
      <c r="C18" s="77">
        <f>Саранпауль!P51</f>
        <v>-826.08537965900007</v>
      </c>
      <c r="D18" s="78"/>
      <c r="E18" s="78"/>
    </row>
    <row r="19" spans="1:8" s="79" customFormat="1" ht="15" x14ac:dyDescent="0.25">
      <c r="A19" s="85" t="s">
        <v>128</v>
      </c>
      <c r="B19" s="77">
        <f>Светлый!Q51</f>
        <v>-522.45158399999991</v>
      </c>
      <c r="C19" s="77">
        <f>Светлый!P51</f>
        <v>-560.43381415679994</v>
      </c>
      <c r="D19" s="78"/>
      <c r="E19" s="78"/>
    </row>
    <row r="20" spans="1:8" s="79" customFormat="1" ht="15" x14ac:dyDescent="0.25">
      <c r="A20" s="85" t="s">
        <v>129</v>
      </c>
      <c r="B20" s="77">
        <f>Приполярный!Q51</f>
        <v>-265.90816999999993</v>
      </c>
      <c r="C20" s="77">
        <f>Приполярный!P51</f>
        <v>-285.23969395900002</v>
      </c>
      <c r="D20" s="78"/>
      <c r="E20" s="78"/>
    </row>
    <row r="21" spans="1:8" s="83" customFormat="1" ht="15" x14ac:dyDescent="0.25">
      <c r="A21" s="86" t="s">
        <v>61</v>
      </c>
      <c r="B21" s="81">
        <f>'МТ Сургутского р-на'!Q51</f>
        <v>4.9681599999999975</v>
      </c>
      <c r="C21" s="81">
        <f>'МТ Сургутского р-на'!P51</f>
        <v>5.3293452319999979</v>
      </c>
      <c r="D21" s="82"/>
      <c r="E21" s="82"/>
    </row>
    <row r="22" spans="1:8" s="83" customFormat="1" ht="15" x14ac:dyDescent="0.25">
      <c r="A22" s="84" t="s">
        <v>146</v>
      </c>
      <c r="B22" s="77">
        <v>4.9681599999999975</v>
      </c>
      <c r="C22" s="77">
        <v>5.3293452319999979</v>
      </c>
      <c r="D22" s="82"/>
      <c r="E22" s="82"/>
      <c r="H22" s="91"/>
    </row>
    <row r="24" spans="1:8" x14ac:dyDescent="0.2">
      <c r="C24" s="66"/>
    </row>
    <row r="25" spans="1:8" x14ac:dyDescent="0.2">
      <c r="C25" s="66"/>
    </row>
    <row r="26" spans="1:8" x14ac:dyDescent="0.2">
      <c r="C26" s="66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zoomScale="80" zoomScaleNormal="80" workbookViewId="0">
      <pane xSplit="4" ySplit="6" topLeftCell="E43" activePane="bottomRight" state="frozen"/>
      <selection pane="topRight" activeCell="E1" sqref="E1"/>
      <selection pane="bottomLeft" activeCell="A7" sqref="A7"/>
      <selection pane="bottomRight" activeCell="Q1" sqref="Q1:Q1048576"/>
    </sheetView>
  </sheetViews>
  <sheetFormatPr defaultRowHeight="12.75" x14ac:dyDescent="0.2"/>
  <cols>
    <col min="1" max="1" width="9.5" style="3" customWidth="1"/>
    <col min="2" max="3" width="46.1640625" style="3" customWidth="1"/>
    <col min="4" max="4" width="16.1640625" style="3" customWidth="1"/>
    <col min="5" max="5" width="24.5" style="3" customWidth="1"/>
    <col min="6" max="6" width="22.1640625" style="10" customWidth="1"/>
    <col min="7" max="7" width="20.1640625" style="35" customWidth="1"/>
    <col min="8" max="8" width="20" style="40" customWidth="1"/>
    <col min="9" max="9" width="22.83203125" style="35" customWidth="1"/>
    <col min="10" max="10" width="25.33203125" style="3" customWidth="1"/>
    <col min="11" max="11" width="19.33203125" style="3" customWidth="1"/>
    <col min="12" max="12" width="20.1640625" style="35" customWidth="1"/>
    <col min="13" max="13" width="20.83203125" style="44" customWidth="1"/>
    <col min="14" max="14" width="15.33203125" style="35" customWidth="1"/>
    <col min="15" max="15" width="27.83203125" style="3" customWidth="1"/>
    <col min="16" max="16" width="15.6640625" style="35" customWidth="1"/>
    <col min="17" max="17" width="18" style="3" hidden="1" customWidth="1"/>
    <col min="18" max="16384" width="9.33203125" style="3"/>
  </cols>
  <sheetData>
    <row r="1" spans="1:17" x14ac:dyDescent="0.2">
      <c r="A1" s="15"/>
      <c r="B1" s="15"/>
      <c r="C1" s="15"/>
      <c r="D1" s="15"/>
      <c r="E1" s="15"/>
      <c r="F1" s="16"/>
      <c r="G1" s="17"/>
      <c r="H1" s="36"/>
      <c r="I1" s="17"/>
      <c r="J1" s="15"/>
      <c r="K1" s="15"/>
      <c r="L1" s="17"/>
      <c r="M1" s="41"/>
      <c r="N1" s="17"/>
      <c r="O1" s="15"/>
      <c r="P1" s="17"/>
    </row>
    <row r="2" spans="1:17" x14ac:dyDescent="0.2">
      <c r="A2" s="15"/>
      <c r="B2" s="15"/>
      <c r="C2" s="15"/>
      <c r="D2" s="15"/>
      <c r="E2" s="15"/>
      <c r="F2" s="16"/>
      <c r="G2" s="17"/>
      <c r="H2" s="36"/>
      <c r="I2" s="17"/>
      <c r="J2" s="15"/>
      <c r="K2" s="15"/>
      <c r="L2" s="17"/>
      <c r="M2" s="41"/>
      <c r="N2" s="17"/>
      <c r="O2" s="15"/>
      <c r="P2" s="17"/>
    </row>
    <row r="3" spans="1:17" x14ac:dyDescent="0.2">
      <c r="A3" s="94" t="s">
        <v>110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</row>
    <row r="4" spans="1:17" x14ac:dyDescent="0.2">
      <c r="A4" s="95" t="s">
        <v>40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17"/>
    </row>
    <row r="5" spans="1:17" ht="57.75" customHeight="1" x14ac:dyDescent="0.2">
      <c r="A5" s="96" t="s">
        <v>41</v>
      </c>
      <c r="B5" s="98" t="s">
        <v>78</v>
      </c>
      <c r="C5" s="105" t="s">
        <v>91</v>
      </c>
      <c r="D5" s="98" t="s">
        <v>42</v>
      </c>
      <c r="E5" s="100" t="s">
        <v>140</v>
      </c>
      <c r="F5" s="100"/>
      <c r="G5" s="100"/>
      <c r="H5" s="100"/>
      <c r="I5" s="101"/>
      <c r="J5" s="102" t="s">
        <v>43</v>
      </c>
      <c r="K5" s="102"/>
      <c r="L5" s="102"/>
      <c r="M5" s="102"/>
      <c r="N5" s="102"/>
      <c r="O5" s="103" t="s">
        <v>44</v>
      </c>
      <c r="P5" s="104" t="s">
        <v>55</v>
      </c>
      <c r="Q5" s="93" t="s">
        <v>64</v>
      </c>
    </row>
    <row r="6" spans="1:17" ht="57" customHeight="1" x14ac:dyDescent="0.2">
      <c r="A6" s="97"/>
      <c r="B6" s="99"/>
      <c r="C6" s="106"/>
      <c r="D6" s="99"/>
      <c r="E6" s="61" t="s">
        <v>45</v>
      </c>
      <c r="F6" s="19" t="s">
        <v>46</v>
      </c>
      <c r="G6" s="20" t="s">
        <v>102</v>
      </c>
      <c r="H6" s="37" t="s">
        <v>48</v>
      </c>
      <c r="I6" s="21" t="s">
        <v>54</v>
      </c>
      <c r="J6" s="4" t="s">
        <v>45</v>
      </c>
      <c r="K6" s="4" t="s">
        <v>49</v>
      </c>
      <c r="L6" s="22" t="s">
        <v>47</v>
      </c>
      <c r="M6" s="42" t="s">
        <v>48</v>
      </c>
      <c r="N6" s="23" t="s">
        <v>54</v>
      </c>
      <c r="O6" s="103"/>
      <c r="P6" s="104"/>
      <c r="Q6" s="93"/>
    </row>
    <row r="7" spans="1:17" ht="25.5" x14ac:dyDescent="0.2">
      <c r="A7" s="4">
        <v>1</v>
      </c>
      <c r="B7" s="45" t="s">
        <v>50</v>
      </c>
      <c r="C7" s="45"/>
      <c r="D7" s="6">
        <v>1004.22</v>
      </c>
      <c r="E7" s="2"/>
      <c r="F7" s="59"/>
      <c r="G7" s="5"/>
      <c r="H7" s="38">
        <f t="shared" ref="H7:H50" si="0">G7*F7</f>
        <v>0</v>
      </c>
      <c r="I7" s="24">
        <f t="shared" ref="I7:I50" si="1">H7*D7/1000</f>
        <v>0</v>
      </c>
      <c r="J7" s="2" t="s">
        <v>1</v>
      </c>
      <c r="K7" s="6">
        <v>6.3200000000000006E-2</v>
      </c>
      <c r="L7" s="5"/>
      <c r="M7" s="43">
        <f t="shared" ref="M7:M50" si="2">L7*K7</f>
        <v>0</v>
      </c>
      <c r="N7" s="24">
        <f t="shared" ref="N7:N50" si="3">M7*D7/1000</f>
        <v>0</v>
      </c>
      <c r="O7" s="26" t="e">
        <f t="shared" ref="O7:O50" si="4">K7/F7*100</f>
        <v>#DIV/0!</v>
      </c>
      <c r="P7" s="60">
        <f t="shared" ref="P7:P50" si="5">N7-I7</f>
        <v>0</v>
      </c>
      <c r="Q7" s="14"/>
    </row>
    <row r="8" spans="1:17" ht="25.5" x14ac:dyDescent="0.2">
      <c r="A8" s="4">
        <v>2</v>
      </c>
      <c r="B8" s="45" t="s">
        <v>19</v>
      </c>
      <c r="C8" s="45"/>
      <c r="D8" s="6">
        <v>1004.22</v>
      </c>
      <c r="E8" s="2"/>
      <c r="F8" s="59"/>
      <c r="G8" s="5"/>
      <c r="H8" s="38">
        <f t="shared" si="0"/>
        <v>0</v>
      </c>
      <c r="I8" s="24">
        <f t="shared" si="1"/>
        <v>0</v>
      </c>
      <c r="J8" s="2" t="s">
        <v>1</v>
      </c>
      <c r="K8" s="6">
        <v>0.1013</v>
      </c>
      <c r="L8" s="5"/>
      <c r="M8" s="43">
        <f t="shared" si="2"/>
        <v>0</v>
      </c>
      <c r="N8" s="24">
        <f t="shared" si="3"/>
        <v>0</v>
      </c>
      <c r="O8" s="26" t="e">
        <f t="shared" si="4"/>
        <v>#DIV/0!</v>
      </c>
      <c r="P8" s="60">
        <f t="shared" si="5"/>
        <v>0</v>
      </c>
      <c r="Q8" s="14"/>
    </row>
    <row r="9" spans="1:17" ht="25.5" x14ac:dyDescent="0.2">
      <c r="A9" s="4">
        <v>3</v>
      </c>
      <c r="B9" s="45" t="s">
        <v>32</v>
      </c>
      <c r="C9" s="45"/>
      <c r="D9" s="6">
        <v>1004.22</v>
      </c>
      <c r="E9" s="2"/>
      <c r="F9" s="59"/>
      <c r="G9" s="5"/>
      <c r="H9" s="38">
        <f t="shared" si="0"/>
        <v>0</v>
      </c>
      <c r="I9" s="24">
        <f t="shared" si="1"/>
        <v>0</v>
      </c>
      <c r="J9" s="2" t="s">
        <v>1</v>
      </c>
      <c r="K9" s="6">
        <v>7.2599999999999998E-2</v>
      </c>
      <c r="L9" s="5"/>
      <c r="M9" s="43">
        <f t="shared" si="2"/>
        <v>0</v>
      </c>
      <c r="N9" s="24">
        <f t="shared" si="3"/>
        <v>0</v>
      </c>
      <c r="O9" s="26" t="e">
        <f t="shared" si="4"/>
        <v>#DIV/0!</v>
      </c>
      <c r="P9" s="60">
        <f t="shared" si="5"/>
        <v>0</v>
      </c>
      <c r="Q9" s="14"/>
    </row>
    <row r="10" spans="1:17" ht="25.5" x14ac:dyDescent="0.2">
      <c r="A10" s="4">
        <v>4</v>
      </c>
      <c r="B10" s="46" t="s">
        <v>0</v>
      </c>
      <c r="C10" s="46" t="s">
        <v>106</v>
      </c>
      <c r="D10" s="6">
        <v>1004.22</v>
      </c>
      <c r="E10" s="2" t="s">
        <v>79</v>
      </c>
      <c r="F10" s="25">
        <v>1.46</v>
      </c>
      <c r="G10" s="5">
        <v>5</v>
      </c>
      <c r="H10" s="38">
        <f t="shared" si="0"/>
        <v>7.3</v>
      </c>
      <c r="I10" s="24">
        <f t="shared" si="1"/>
        <v>7.3308059999999999</v>
      </c>
      <c r="J10" s="2" t="s">
        <v>1</v>
      </c>
      <c r="K10" s="6">
        <v>5.4399999999999997E-2</v>
      </c>
      <c r="L10" s="5">
        <v>176.1</v>
      </c>
      <c r="M10" s="43">
        <f t="shared" si="2"/>
        <v>9.579839999999999</v>
      </c>
      <c r="N10" s="24">
        <f t="shared" si="3"/>
        <v>9.6202669247999992</v>
      </c>
      <c r="O10" s="26">
        <f t="shared" si="4"/>
        <v>3.7260273972602738</v>
      </c>
      <c r="P10" s="60">
        <f t="shared" si="5"/>
        <v>2.2894609247999993</v>
      </c>
    </row>
    <row r="11" spans="1:17" ht="25.5" x14ac:dyDescent="0.2">
      <c r="A11" s="4">
        <v>5</v>
      </c>
      <c r="B11" s="46" t="s">
        <v>8</v>
      </c>
      <c r="C11" s="46" t="s">
        <v>33</v>
      </c>
      <c r="D11" s="6">
        <v>1004.22</v>
      </c>
      <c r="E11" s="2" t="s">
        <v>105</v>
      </c>
      <c r="F11" s="7">
        <v>0.73</v>
      </c>
      <c r="G11" s="5">
        <v>17.2</v>
      </c>
      <c r="H11" s="38">
        <f t="shared" si="0"/>
        <v>12.555999999999999</v>
      </c>
      <c r="I11" s="24">
        <f t="shared" si="1"/>
        <v>12.60898632</v>
      </c>
      <c r="J11" s="2" t="s">
        <v>1</v>
      </c>
      <c r="K11" s="6">
        <v>0.3291</v>
      </c>
      <c r="L11" s="5">
        <v>17.2</v>
      </c>
      <c r="M11" s="43">
        <f t="shared" si="2"/>
        <v>5.66052</v>
      </c>
      <c r="N11" s="24">
        <f t="shared" si="3"/>
        <v>5.6844073944</v>
      </c>
      <c r="O11" s="9">
        <f t="shared" si="4"/>
        <v>45.082191780821915</v>
      </c>
      <c r="P11" s="60">
        <f t="shared" si="5"/>
        <v>-6.9245789255999997</v>
      </c>
    </row>
    <row r="12" spans="1:17" ht="25.5" x14ac:dyDescent="0.2">
      <c r="A12" s="4">
        <v>6</v>
      </c>
      <c r="B12" s="46" t="s">
        <v>4</v>
      </c>
      <c r="C12" s="46" t="s">
        <v>35</v>
      </c>
      <c r="D12" s="6">
        <v>1004.22</v>
      </c>
      <c r="E12" s="2" t="s">
        <v>105</v>
      </c>
      <c r="F12" s="7">
        <v>0.36499999999999999</v>
      </c>
      <c r="G12" s="5">
        <v>85.35</v>
      </c>
      <c r="H12" s="38">
        <f t="shared" si="0"/>
        <v>31.152749999999997</v>
      </c>
      <c r="I12" s="24">
        <f t="shared" si="1"/>
        <v>31.284214604999999</v>
      </c>
      <c r="J12" s="2" t="s">
        <v>1</v>
      </c>
      <c r="K12" s="6">
        <v>0.14430000000000001</v>
      </c>
      <c r="L12" s="5">
        <v>85.35</v>
      </c>
      <c r="M12" s="43">
        <f t="shared" si="2"/>
        <v>12.316005000000001</v>
      </c>
      <c r="N12" s="24">
        <f t="shared" si="3"/>
        <v>12.367978541100001</v>
      </c>
      <c r="O12" s="9">
        <f t="shared" si="4"/>
        <v>39.534246575342472</v>
      </c>
      <c r="P12" s="60">
        <f t="shared" si="5"/>
        <v>-18.916236063899998</v>
      </c>
    </row>
    <row r="13" spans="1:17" ht="25.5" x14ac:dyDescent="0.2">
      <c r="A13" s="4">
        <v>7</v>
      </c>
      <c r="B13" s="46" t="s">
        <v>25</v>
      </c>
      <c r="C13" s="46"/>
      <c r="D13" s="6">
        <v>1004.22</v>
      </c>
      <c r="E13" s="2"/>
      <c r="F13" s="7"/>
      <c r="G13" s="8"/>
      <c r="H13" s="38">
        <f t="shared" si="0"/>
        <v>0</v>
      </c>
      <c r="I13" s="24">
        <f t="shared" si="1"/>
        <v>0</v>
      </c>
      <c r="J13" s="2" t="s">
        <v>1</v>
      </c>
      <c r="K13" s="6">
        <v>0.3296</v>
      </c>
      <c r="L13" s="13"/>
      <c r="M13" s="43">
        <f t="shared" si="2"/>
        <v>0</v>
      </c>
      <c r="N13" s="24">
        <f t="shared" si="3"/>
        <v>0</v>
      </c>
      <c r="O13" s="9" t="e">
        <f t="shared" si="4"/>
        <v>#DIV/0!</v>
      </c>
      <c r="P13" s="60">
        <f t="shared" si="5"/>
        <v>0</v>
      </c>
      <c r="Q13" s="14"/>
    </row>
    <row r="14" spans="1:17" ht="25.5" x14ac:dyDescent="0.2">
      <c r="A14" s="4">
        <v>8</v>
      </c>
      <c r="B14" s="46" t="s">
        <v>7</v>
      </c>
      <c r="C14" s="46" t="s">
        <v>80</v>
      </c>
      <c r="D14" s="6">
        <v>1004.22</v>
      </c>
      <c r="E14" s="2"/>
      <c r="F14" s="7"/>
      <c r="G14" s="5"/>
      <c r="H14" s="38">
        <f t="shared" si="0"/>
        <v>0</v>
      </c>
      <c r="I14" s="24">
        <f t="shared" si="1"/>
        <v>0</v>
      </c>
      <c r="J14" s="2" t="s">
        <v>1</v>
      </c>
      <c r="K14" s="6">
        <v>0.25030000000000002</v>
      </c>
      <c r="L14" s="5"/>
      <c r="M14" s="43">
        <f t="shared" si="2"/>
        <v>0</v>
      </c>
      <c r="N14" s="24">
        <f t="shared" si="3"/>
        <v>0</v>
      </c>
      <c r="O14" s="9" t="e">
        <f t="shared" si="4"/>
        <v>#DIV/0!</v>
      </c>
      <c r="P14" s="60">
        <f t="shared" si="5"/>
        <v>0</v>
      </c>
      <c r="Q14" s="14"/>
    </row>
    <row r="15" spans="1:17" ht="25.5" x14ac:dyDescent="0.2">
      <c r="A15" s="4">
        <v>9</v>
      </c>
      <c r="B15" s="45" t="s">
        <v>28</v>
      </c>
      <c r="C15" s="45"/>
      <c r="D15" s="6">
        <v>1004.22</v>
      </c>
      <c r="E15" s="2"/>
      <c r="F15" s="25"/>
      <c r="G15" s="5"/>
      <c r="H15" s="38">
        <f t="shared" si="0"/>
        <v>0</v>
      </c>
      <c r="I15" s="24">
        <f t="shared" si="1"/>
        <v>0</v>
      </c>
      <c r="J15" s="2" t="s">
        <v>1</v>
      </c>
      <c r="K15" s="6">
        <v>0.1313</v>
      </c>
      <c r="L15" s="5"/>
      <c r="M15" s="43">
        <f t="shared" si="2"/>
        <v>0</v>
      </c>
      <c r="N15" s="24">
        <f t="shared" si="3"/>
        <v>0</v>
      </c>
      <c r="O15" s="9" t="e">
        <f t="shared" si="4"/>
        <v>#DIV/0!</v>
      </c>
      <c r="P15" s="60">
        <f t="shared" si="5"/>
        <v>0</v>
      </c>
      <c r="Q15" s="14"/>
    </row>
    <row r="16" spans="1:17" ht="25.5" x14ac:dyDescent="0.2">
      <c r="A16" s="4">
        <v>10</v>
      </c>
      <c r="B16" s="45" t="s">
        <v>51</v>
      </c>
      <c r="C16" s="45"/>
      <c r="D16" s="6">
        <v>1004.22</v>
      </c>
      <c r="E16" s="2"/>
      <c r="F16" s="7"/>
      <c r="G16" s="8"/>
      <c r="H16" s="38">
        <f t="shared" si="0"/>
        <v>0</v>
      </c>
      <c r="I16" s="24">
        <f t="shared" si="1"/>
        <v>0</v>
      </c>
      <c r="J16" s="2" t="s">
        <v>1</v>
      </c>
      <c r="K16" s="6">
        <v>8.9200000000000002E-2</v>
      </c>
      <c r="L16" s="5"/>
      <c r="M16" s="43">
        <f t="shared" si="2"/>
        <v>0</v>
      </c>
      <c r="N16" s="24">
        <f t="shared" si="3"/>
        <v>0</v>
      </c>
      <c r="O16" s="9" t="e">
        <f t="shared" si="4"/>
        <v>#DIV/0!</v>
      </c>
      <c r="P16" s="60">
        <f t="shared" si="5"/>
        <v>0</v>
      </c>
      <c r="Q16" s="14"/>
    </row>
    <row r="17" spans="1:17" ht="25.5" x14ac:dyDescent="0.2">
      <c r="A17" s="4">
        <v>11</v>
      </c>
      <c r="B17" s="46" t="s">
        <v>67</v>
      </c>
      <c r="C17" s="46"/>
      <c r="D17" s="6">
        <v>1004.22</v>
      </c>
      <c r="E17" s="27"/>
      <c r="F17" s="30"/>
      <c r="G17" s="5"/>
      <c r="H17" s="38">
        <f t="shared" si="0"/>
        <v>0</v>
      </c>
      <c r="I17" s="24">
        <f t="shared" si="1"/>
        <v>0</v>
      </c>
      <c r="J17" s="2" t="s">
        <v>1</v>
      </c>
      <c r="K17" s="6">
        <v>2.3900000000000001E-2</v>
      </c>
      <c r="L17" s="5"/>
      <c r="M17" s="43">
        <f t="shared" si="2"/>
        <v>0</v>
      </c>
      <c r="N17" s="24">
        <f t="shared" si="3"/>
        <v>0</v>
      </c>
      <c r="O17" s="9" t="e">
        <f t="shared" si="4"/>
        <v>#DIV/0!</v>
      </c>
      <c r="P17" s="60">
        <f t="shared" si="5"/>
        <v>0</v>
      </c>
      <c r="Q17" s="14"/>
    </row>
    <row r="18" spans="1:17" ht="25.5" x14ac:dyDescent="0.2">
      <c r="A18" s="4">
        <v>12</v>
      </c>
      <c r="B18" s="46" t="s">
        <v>68</v>
      </c>
      <c r="C18" s="46"/>
      <c r="D18" s="6">
        <v>1004.22</v>
      </c>
      <c r="E18" s="27"/>
      <c r="F18" s="30"/>
      <c r="G18" s="5"/>
      <c r="H18" s="38">
        <f t="shared" si="0"/>
        <v>0</v>
      </c>
      <c r="I18" s="24">
        <f t="shared" si="1"/>
        <v>0</v>
      </c>
      <c r="J18" s="2" t="s">
        <v>1</v>
      </c>
      <c r="K18" s="6">
        <v>3.32E-2</v>
      </c>
      <c r="L18" s="5"/>
      <c r="M18" s="43">
        <f t="shared" si="2"/>
        <v>0</v>
      </c>
      <c r="N18" s="24">
        <f t="shared" si="3"/>
        <v>0</v>
      </c>
      <c r="O18" s="9" t="e">
        <f t="shared" si="4"/>
        <v>#DIV/0!</v>
      </c>
      <c r="P18" s="60">
        <f t="shared" si="5"/>
        <v>0</v>
      </c>
      <c r="Q18" s="14"/>
    </row>
    <row r="19" spans="1:17" ht="25.5" x14ac:dyDescent="0.2">
      <c r="A19" s="4">
        <v>13</v>
      </c>
      <c r="B19" s="45" t="s">
        <v>29</v>
      </c>
      <c r="C19" s="45"/>
      <c r="D19" s="6">
        <v>1004.22</v>
      </c>
      <c r="E19" s="2"/>
      <c r="F19" s="7"/>
      <c r="G19" s="8"/>
      <c r="H19" s="38">
        <f t="shared" si="0"/>
        <v>0</v>
      </c>
      <c r="I19" s="24">
        <f t="shared" si="1"/>
        <v>0</v>
      </c>
      <c r="J19" s="2" t="s">
        <v>1</v>
      </c>
      <c r="K19" s="6">
        <v>8.1199999999999994E-2</v>
      </c>
      <c r="L19" s="5"/>
      <c r="M19" s="43">
        <f t="shared" si="2"/>
        <v>0</v>
      </c>
      <c r="N19" s="24">
        <f t="shared" si="3"/>
        <v>0</v>
      </c>
      <c r="O19" s="9" t="e">
        <f t="shared" si="4"/>
        <v>#DIV/0!</v>
      </c>
      <c r="P19" s="60">
        <f t="shared" si="5"/>
        <v>0</v>
      </c>
      <c r="Q19" s="14"/>
    </row>
    <row r="20" spans="1:17" ht="25.5" x14ac:dyDescent="0.2">
      <c r="A20" s="4">
        <v>14</v>
      </c>
      <c r="B20" s="46" t="s">
        <v>21</v>
      </c>
      <c r="C20" s="46"/>
      <c r="D20" s="6">
        <v>1004.22</v>
      </c>
      <c r="E20" s="27"/>
      <c r="F20" s="30"/>
      <c r="G20" s="5"/>
      <c r="H20" s="38">
        <f t="shared" si="0"/>
        <v>0</v>
      </c>
      <c r="I20" s="24">
        <f t="shared" si="1"/>
        <v>0</v>
      </c>
      <c r="J20" s="2" t="s">
        <v>1</v>
      </c>
      <c r="K20" s="6">
        <v>5.1000000000000004E-3</v>
      </c>
      <c r="L20" s="5"/>
      <c r="M20" s="43">
        <f t="shared" si="2"/>
        <v>0</v>
      </c>
      <c r="N20" s="24">
        <f t="shared" si="3"/>
        <v>0</v>
      </c>
      <c r="O20" s="9" t="e">
        <f t="shared" si="4"/>
        <v>#DIV/0!</v>
      </c>
      <c r="P20" s="60">
        <f t="shared" si="5"/>
        <v>0</v>
      </c>
      <c r="Q20" s="14"/>
    </row>
    <row r="21" spans="1:17" ht="25.5" x14ac:dyDescent="0.2">
      <c r="A21" s="4">
        <v>15</v>
      </c>
      <c r="B21" s="46" t="s">
        <v>12</v>
      </c>
      <c r="C21" s="46"/>
      <c r="D21" s="6">
        <v>1004.22</v>
      </c>
      <c r="E21" s="27"/>
      <c r="F21" s="7"/>
      <c r="G21" s="64"/>
      <c r="H21" s="38">
        <f t="shared" si="0"/>
        <v>0</v>
      </c>
      <c r="I21" s="24">
        <f t="shared" si="1"/>
        <v>0</v>
      </c>
      <c r="J21" s="2" t="s">
        <v>1</v>
      </c>
      <c r="K21" s="6">
        <v>0.01</v>
      </c>
      <c r="L21" s="5"/>
      <c r="M21" s="43">
        <f t="shared" si="2"/>
        <v>0</v>
      </c>
      <c r="N21" s="24">
        <f t="shared" si="3"/>
        <v>0</v>
      </c>
      <c r="O21" s="9" t="e">
        <f t="shared" si="4"/>
        <v>#DIV/0!</v>
      </c>
      <c r="P21" s="60">
        <f t="shared" si="5"/>
        <v>0</v>
      </c>
      <c r="Q21" s="14"/>
    </row>
    <row r="22" spans="1:17" ht="25.5" x14ac:dyDescent="0.2">
      <c r="A22" s="4">
        <v>16</v>
      </c>
      <c r="B22" s="46" t="s">
        <v>27</v>
      </c>
      <c r="C22" s="46"/>
      <c r="D22" s="6">
        <v>1004.22</v>
      </c>
      <c r="E22" s="27"/>
      <c r="F22" s="30"/>
      <c r="G22" s="5"/>
      <c r="H22" s="38">
        <f t="shared" si="0"/>
        <v>0</v>
      </c>
      <c r="I22" s="24">
        <f t="shared" si="1"/>
        <v>0</v>
      </c>
      <c r="J22" s="2" t="s">
        <v>1</v>
      </c>
      <c r="K22" s="6">
        <v>3.9E-2</v>
      </c>
      <c r="L22" s="5"/>
      <c r="M22" s="43">
        <f t="shared" si="2"/>
        <v>0</v>
      </c>
      <c r="N22" s="24">
        <f t="shared" si="3"/>
        <v>0</v>
      </c>
      <c r="O22" s="9" t="e">
        <f t="shared" si="4"/>
        <v>#DIV/0!</v>
      </c>
      <c r="P22" s="60">
        <f t="shared" si="5"/>
        <v>0</v>
      </c>
      <c r="Q22" s="14"/>
    </row>
    <row r="23" spans="1:17" ht="25.5" x14ac:dyDescent="0.2">
      <c r="A23" s="4">
        <v>17</v>
      </c>
      <c r="B23" s="46" t="s">
        <v>37</v>
      </c>
      <c r="C23" s="46"/>
      <c r="D23" s="6">
        <v>1004.22</v>
      </c>
      <c r="E23" s="27"/>
      <c r="F23" s="58"/>
      <c r="G23" s="5"/>
      <c r="H23" s="38">
        <f t="shared" si="0"/>
        <v>0</v>
      </c>
      <c r="I23" s="24">
        <f t="shared" si="1"/>
        <v>0</v>
      </c>
      <c r="J23" s="2" t="s">
        <v>1</v>
      </c>
      <c r="K23" s="6">
        <v>9.7100000000000006E-2</v>
      </c>
      <c r="L23" s="5"/>
      <c r="M23" s="43">
        <f t="shared" si="2"/>
        <v>0</v>
      </c>
      <c r="N23" s="24">
        <f t="shared" si="3"/>
        <v>0</v>
      </c>
      <c r="O23" s="9" t="e">
        <f t="shared" si="4"/>
        <v>#DIV/0!</v>
      </c>
      <c r="P23" s="60">
        <f t="shared" si="5"/>
        <v>0</v>
      </c>
    </row>
    <row r="24" spans="1:17" ht="25.5" x14ac:dyDescent="0.2">
      <c r="A24" s="4">
        <v>18</v>
      </c>
      <c r="B24" s="46" t="s">
        <v>14</v>
      </c>
      <c r="C24" s="46" t="s">
        <v>82</v>
      </c>
      <c r="D24" s="6">
        <v>1004.22</v>
      </c>
      <c r="E24" s="27"/>
      <c r="F24" s="58"/>
      <c r="G24" s="62"/>
      <c r="H24" s="38">
        <f t="shared" si="0"/>
        <v>0</v>
      </c>
      <c r="I24" s="24">
        <f t="shared" si="1"/>
        <v>0</v>
      </c>
      <c r="J24" s="2" t="s">
        <v>1</v>
      </c>
      <c r="K24" s="6">
        <v>3.5700000000000003E-2</v>
      </c>
      <c r="L24" s="5"/>
      <c r="M24" s="43">
        <f t="shared" si="2"/>
        <v>0</v>
      </c>
      <c r="N24" s="24">
        <f t="shared" si="3"/>
        <v>0</v>
      </c>
      <c r="O24" s="9" t="e">
        <f t="shared" si="4"/>
        <v>#DIV/0!</v>
      </c>
      <c r="P24" s="60">
        <f t="shared" si="5"/>
        <v>0</v>
      </c>
    </row>
    <row r="25" spans="1:17" ht="25.5" x14ac:dyDescent="0.2">
      <c r="A25" s="4">
        <v>19</v>
      </c>
      <c r="B25" s="46" t="s">
        <v>2</v>
      </c>
      <c r="C25" s="46" t="s">
        <v>104</v>
      </c>
      <c r="D25" s="6">
        <v>1004.22</v>
      </c>
      <c r="E25" s="27"/>
      <c r="F25" s="58"/>
      <c r="G25" s="62"/>
      <c r="H25" s="38">
        <f t="shared" si="0"/>
        <v>0</v>
      </c>
      <c r="I25" s="24">
        <f t="shared" si="1"/>
        <v>0</v>
      </c>
      <c r="J25" s="2" t="s">
        <v>1</v>
      </c>
      <c r="K25" s="6">
        <v>1.5900000000000001E-2</v>
      </c>
      <c r="L25" s="5"/>
      <c r="M25" s="43">
        <f t="shared" si="2"/>
        <v>0</v>
      </c>
      <c r="N25" s="24">
        <f t="shared" si="3"/>
        <v>0</v>
      </c>
      <c r="O25" s="9" t="e">
        <f t="shared" si="4"/>
        <v>#DIV/0!</v>
      </c>
      <c r="P25" s="60">
        <f t="shared" si="5"/>
        <v>0</v>
      </c>
      <c r="Q25" s="14"/>
    </row>
    <row r="26" spans="1:17" ht="63.75" x14ac:dyDescent="0.2">
      <c r="A26" s="4">
        <v>20</v>
      </c>
      <c r="B26" s="45" t="s">
        <v>18</v>
      </c>
      <c r="C26" s="45"/>
      <c r="D26" s="6">
        <v>1004.22</v>
      </c>
      <c r="E26" s="2"/>
      <c r="F26" s="7"/>
      <c r="G26" s="63"/>
      <c r="H26" s="38">
        <f t="shared" si="0"/>
        <v>0</v>
      </c>
      <c r="I26" s="24">
        <f t="shared" si="1"/>
        <v>0</v>
      </c>
      <c r="J26" s="2" t="s">
        <v>1</v>
      </c>
      <c r="K26" s="6">
        <v>6.4999999999999997E-3</v>
      </c>
      <c r="L26" s="5"/>
      <c r="M26" s="43">
        <f t="shared" si="2"/>
        <v>0</v>
      </c>
      <c r="N26" s="24">
        <f t="shared" si="3"/>
        <v>0</v>
      </c>
      <c r="O26" s="9" t="e">
        <f t="shared" si="4"/>
        <v>#DIV/0!</v>
      </c>
      <c r="P26" s="60">
        <f t="shared" si="5"/>
        <v>0</v>
      </c>
      <c r="Q26" s="14"/>
    </row>
    <row r="27" spans="1:17" ht="25.5" x14ac:dyDescent="0.2">
      <c r="A27" s="4">
        <v>21</v>
      </c>
      <c r="B27" s="45" t="s">
        <v>26</v>
      </c>
      <c r="C27" s="45"/>
      <c r="D27" s="6">
        <v>1004.22</v>
      </c>
      <c r="E27" s="2"/>
      <c r="F27" s="7"/>
      <c r="G27" s="63"/>
      <c r="H27" s="38">
        <f t="shared" si="0"/>
        <v>0</v>
      </c>
      <c r="I27" s="24">
        <f t="shared" si="1"/>
        <v>0</v>
      </c>
      <c r="J27" s="2" t="s">
        <v>1</v>
      </c>
      <c r="K27" s="6">
        <v>7.3999999999999996E-2</v>
      </c>
      <c r="L27" s="5"/>
      <c r="M27" s="43">
        <f t="shared" si="2"/>
        <v>0</v>
      </c>
      <c r="N27" s="24">
        <f t="shared" si="3"/>
        <v>0</v>
      </c>
      <c r="O27" s="9" t="e">
        <f t="shared" si="4"/>
        <v>#DIV/0!</v>
      </c>
      <c r="P27" s="60">
        <f t="shared" si="5"/>
        <v>0</v>
      </c>
      <c r="Q27" s="14"/>
    </row>
    <row r="28" spans="1:17" ht="25.5" x14ac:dyDescent="0.2">
      <c r="A28" s="4">
        <v>22</v>
      </c>
      <c r="B28" s="45" t="s">
        <v>11</v>
      </c>
      <c r="C28" s="45" t="s">
        <v>111</v>
      </c>
      <c r="D28" s="6">
        <v>1004.22</v>
      </c>
      <c r="E28" s="2"/>
      <c r="F28" s="7"/>
      <c r="G28" s="62"/>
      <c r="H28" s="38">
        <f t="shared" si="0"/>
        <v>0</v>
      </c>
      <c r="I28" s="24">
        <f t="shared" si="1"/>
        <v>0</v>
      </c>
      <c r="J28" s="2" t="s">
        <v>1</v>
      </c>
      <c r="K28" s="6">
        <v>7.6100000000000001E-2</v>
      </c>
      <c r="L28" s="5"/>
      <c r="M28" s="43">
        <f t="shared" si="2"/>
        <v>0</v>
      </c>
      <c r="N28" s="24">
        <f t="shared" si="3"/>
        <v>0</v>
      </c>
      <c r="O28" s="9" t="e">
        <f t="shared" si="4"/>
        <v>#DIV/0!</v>
      </c>
      <c r="P28" s="60">
        <f t="shared" si="5"/>
        <v>0</v>
      </c>
      <c r="Q28" s="14"/>
    </row>
    <row r="29" spans="1:17" ht="25.5" x14ac:dyDescent="0.2">
      <c r="A29" s="4">
        <v>23</v>
      </c>
      <c r="B29" s="46" t="s">
        <v>30</v>
      </c>
      <c r="C29" s="46" t="s">
        <v>112</v>
      </c>
      <c r="D29" s="6">
        <v>1004.22</v>
      </c>
      <c r="E29" s="27"/>
      <c r="F29" s="58"/>
      <c r="G29" s="62"/>
      <c r="H29" s="38">
        <f t="shared" si="0"/>
        <v>0</v>
      </c>
      <c r="I29" s="24">
        <f t="shared" si="1"/>
        <v>0</v>
      </c>
      <c r="J29" s="2" t="s">
        <v>1</v>
      </c>
      <c r="K29" s="29">
        <v>2.93E-2</v>
      </c>
      <c r="L29" s="5"/>
      <c r="M29" s="43">
        <f t="shared" si="2"/>
        <v>0</v>
      </c>
      <c r="N29" s="24">
        <f t="shared" si="3"/>
        <v>0</v>
      </c>
      <c r="O29" s="9" t="e">
        <f t="shared" si="4"/>
        <v>#DIV/0!</v>
      </c>
      <c r="P29" s="60">
        <f t="shared" si="5"/>
        <v>0</v>
      </c>
    </row>
    <row r="30" spans="1:17" ht="25.5" x14ac:dyDescent="0.2">
      <c r="A30" s="4">
        <v>24</v>
      </c>
      <c r="B30" s="46" t="s">
        <v>23</v>
      </c>
      <c r="C30" s="46"/>
      <c r="D30" s="6">
        <v>1004.22</v>
      </c>
      <c r="E30" s="27"/>
      <c r="F30" s="58"/>
      <c r="G30" s="62"/>
      <c r="H30" s="38">
        <f t="shared" si="0"/>
        <v>0</v>
      </c>
      <c r="I30" s="24">
        <f t="shared" si="1"/>
        <v>0</v>
      </c>
      <c r="J30" s="2" t="s">
        <v>1</v>
      </c>
      <c r="K30" s="29">
        <v>2.18E-2</v>
      </c>
      <c r="L30" s="5"/>
      <c r="M30" s="43">
        <f t="shared" si="2"/>
        <v>0</v>
      </c>
      <c r="N30" s="24">
        <f t="shared" si="3"/>
        <v>0</v>
      </c>
      <c r="O30" s="9" t="e">
        <f t="shared" si="4"/>
        <v>#DIV/0!</v>
      </c>
      <c r="P30" s="60">
        <f t="shared" si="5"/>
        <v>0</v>
      </c>
    </row>
    <row r="31" spans="1:17" ht="25.5" x14ac:dyDescent="0.2">
      <c r="A31" s="4">
        <v>25</v>
      </c>
      <c r="B31" s="45" t="s">
        <v>52</v>
      </c>
      <c r="C31" s="45"/>
      <c r="D31" s="6">
        <v>1004.22</v>
      </c>
      <c r="E31" s="2"/>
      <c r="F31" s="7"/>
      <c r="G31" s="62"/>
      <c r="H31" s="38">
        <f t="shared" si="0"/>
        <v>0</v>
      </c>
      <c r="I31" s="24">
        <f t="shared" si="1"/>
        <v>0</v>
      </c>
      <c r="J31" s="2" t="s">
        <v>1</v>
      </c>
      <c r="K31" s="6">
        <v>5.45E-2</v>
      </c>
      <c r="L31" s="5"/>
      <c r="M31" s="43">
        <f t="shared" si="2"/>
        <v>0</v>
      </c>
      <c r="N31" s="24">
        <f t="shared" si="3"/>
        <v>0</v>
      </c>
      <c r="O31" s="9" t="e">
        <f t="shared" si="4"/>
        <v>#DIV/0!</v>
      </c>
      <c r="P31" s="60">
        <f t="shared" si="5"/>
        <v>0</v>
      </c>
      <c r="Q31" s="14"/>
    </row>
    <row r="32" spans="1:17" ht="25.5" x14ac:dyDescent="0.2">
      <c r="A32" s="4">
        <v>26</v>
      </c>
      <c r="B32" s="45" t="s">
        <v>17</v>
      </c>
      <c r="C32" s="45"/>
      <c r="D32" s="6">
        <v>1004.22</v>
      </c>
      <c r="E32" s="2"/>
      <c r="F32" s="7"/>
      <c r="G32" s="63"/>
      <c r="H32" s="38">
        <f t="shared" si="0"/>
        <v>0</v>
      </c>
      <c r="I32" s="24">
        <f t="shared" si="1"/>
        <v>0</v>
      </c>
      <c r="J32" s="2" t="s">
        <v>1</v>
      </c>
      <c r="K32" s="6">
        <v>4.4600000000000001E-2</v>
      </c>
      <c r="L32" s="5"/>
      <c r="M32" s="43">
        <f t="shared" si="2"/>
        <v>0</v>
      </c>
      <c r="N32" s="24">
        <f t="shared" si="3"/>
        <v>0</v>
      </c>
      <c r="O32" s="9" t="e">
        <f t="shared" si="4"/>
        <v>#DIV/0!</v>
      </c>
      <c r="P32" s="60">
        <f t="shared" si="5"/>
        <v>0</v>
      </c>
      <c r="Q32" s="14"/>
    </row>
    <row r="33" spans="1:17" ht="25.5" x14ac:dyDescent="0.2">
      <c r="A33" s="4">
        <v>27</v>
      </c>
      <c r="B33" s="46" t="s">
        <v>69</v>
      </c>
      <c r="C33" s="46"/>
      <c r="D33" s="6">
        <v>1004.22</v>
      </c>
      <c r="E33" s="27"/>
      <c r="F33" s="58"/>
      <c r="G33" s="62"/>
      <c r="H33" s="38">
        <f t="shared" si="0"/>
        <v>0</v>
      </c>
      <c r="I33" s="24">
        <f t="shared" si="1"/>
        <v>0</v>
      </c>
      <c r="J33" s="2" t="s">
        <v>1</v>
      </c>
      <c r="K33" s="29">
        <v>6.1000000000000004E-3</v>
      </c>
      <c r="L33" s="5"/>
      <c r="M33" s="43">
        <f t="shared" si="2"/>
        <v>0</v>
      </c>
      <c r="N33" s="24">
        <f t="shared" si="3"/>
        <v>0</v>
      </c>
      <c r="O33" s="9" t="e">
        <f t="shared" si="4"/>
        <v>#DIV/0!</v>
      </c>
      <c r="P33" s="60">
        <f t="shared" si="5"/>
        <v>0</v>
      </c>
      <c r="Q33" s="14"/>
    </row>
    <row r="34" spans="1:17" ht="25.5" x14ac:dyDescent="0.2">
      <c r="A34" s="4">
        <v>28</v>
      </c>
      <c r="B34" s="45" t="s">
        <v>70</v>
      </c>
      <c r="C34" s="45"/>
      <c r="D34" s="6">
        <v>1004.22</v>
      </c>
      <c r="E34" s="2"/>
      <c r="F34" s="7"/>
      <c r="G34" s="63"/>
      <c r="H34" s="38">
        <f t="shared" si="0"/>
        <v>0</v>
      </c>
      <c r="I34" s="24">
        <f t="shared" si="1"/>
        <v>0</v>
      </c>
      <c r="J34" s="2" t="s">
        <v>1</v>
      </c>
      <c r="K34" s="6">
        <v>7.5200000000000003E-2</v>
      </c>
      <c r="L34" s="5"/>
      <c r="M34" s="43">
        <f t="shared" si="2"/>
        <v>0</v>
      </c>
      <c r="N34" s="24">
        <f t="shared" si="3"/>
        <v>0</v>
      </c>
      <c r="O34" s="9" t="e">
        <f t="shared" si="4"/>
        <v>#DIV/0!</v>
      </c>
      <c r="P34" s="60">
        <f t="shared" si="5"/>
        <v>0</v>
      </c>
      <c r="Q34" s="14"/>
    </row>
    <row r="35" spans="1:17" ht="25.5" x14ac:dyDescent="0.2">
      <c r="A35" s="4">
        <v>29</v>
      </c>
      <c r="B35" s="46" t="s">
        <v>9</v>
      </c>
      <c r="C35" s="46"/>
      <c r="D35" s="6">
        <v>1004.22</v>
      </c>
      <c r="E35" s="27"/>
      <c r="F35" s="58"/>
      <c r="G35" s="62"/>
      <c r="H35" s="38">
        <f t="shared" si="0"/>
        <v>0</v>
      </c>
      <c r="I35" s="24">
        <f t="shared" si="1"/>
        <v>0</v>
      </c>
      <c r="J35" s="2" t="s">
        <v>1</v>
      </c>
      <c r="K35" s="29">
        <v>0.1968</v>
      </c>
      <c r="L35" s="5"/>
      <c r="M35" s="43">
        <f t="shared" si="2"/>
        <v>0</v>
      </c>
      <c r="N35" s="24">
        <f t="shared" si="3"/>
        <v>0</v>
      </c>
      <c r="O35" s="32" t="e">
        <f t="shared" si="4"/>
        <v>#DIV/0!</v>
      </c>
      <c r="P35" s="60">
        <f t="shared" si="5"/>
        <v>0</v>
      </c>
    </row>
    <row r="36" spans="1:17" ht="25.5" x14ac:dyDescent="0.2">
      <c r="A36" s="4">
        <v>30</v>
      </c>
      <c r="B36" s="45" t="s">
        <v>20</v>
      </c>
      <c r="C36" s="45"/>
      <c r="D36" s="6">
        <v>1004.22</v>
      </c>
      <c r="E36" s="2"/>
      <c r="F36" s="7"/>
      <c r="G36" s="63"/>
      <c r="H36" s="38">
        <f t="shared" si="0"/>
        <v>0</v>
      </c>
      <c r="I36" s="24">
        <f t="shared" si="1"/>
        <v>0</v>
      </c>
      <c r="J36" s="2" t="s">
        <v>1</v>
      </c>
      <c r="K36" s="6">
        <v>9.4200000000000006E-2</v>
      </c>
      <c r="L36" s="5"/>
      <c r="M36" s="43">
        <f t="shared" si="2"/>
        <v>0</v>
      </c>
      <c r="N36" s="24">
        <f t="shared" si="3"/>
        <v>0</v>
      </c>
      <c r="O36" s="32" t="e">
        <f t="shared" si="4"/>
        <v>#DIV/0!</v>
      </c>
      <c r="P36" s="60">
        <f t="shared" si="5"/>
        <v>0</v>
      </c>
      <c r="Q36" s="14"/>
    </row>
    <row r="37" spans="1:17" ht="25.5" x14ac:dyDescent="0.2">
      <c r="A37" s="4">
        <v>31</v>
      </c>
      <c r="B37" s="46" t="s">
        <v>71</v>
      </c>
      <c r="C37" s="46"/>
      <c r="D37" s="6">
        <v>1004.22</v>
      </c>
      <c r="E37" s="2"/>
      <c r="F37" s="7"/>
      <c r="G37" s="63"/>
      <c r="H37" s="38">
        <f t="shared" si="0"/>
        <v>0</v>
      </c>
      <c r="I37" s="24">
        <f t="shared" si="1"/>
        <v>0</v>
      </c>
      <c r="J37" s="2" t="s">
        <v>1</v>
      </c>
      <c r="K37" s="29">
        <v>0.17860000000000001</v>
      </c>
      <c r="L37" s="5"/>
      <c r="M37" s="43">
        <f t="shared" si="2"/>
        <v>0</v>
      </c>
      <c r="N37" s="24">
        <f t="shared" si="3"/>
        <v>0</v>
      </c>
      <c r="O37" s="32" t="e">
        <f t="shared" si="4"/>
        <v>#DIV/0!</v>
      </c>
      <c r="P37" s="60">
        <f t="shared" si="5"/>
        <v>0</v>
      </c>
      <c r="Q37" s="14"/>
    </row>
    <row r="38" spans="1:17" ht="25.5" x14ac:dyDescent="0.2">
      <c r="A38" s="4">
        <v>32</v>
      </c>
      <c r="B38" s="45" t="s">
        <v>16</v>
      </c>
      <c r="C38" s="45"/>
      <c r="D38" s="6">
        <v>1004.22</v>
      </c>
      <c r="E38" s="2"/>
      <c r="F38" s="7"/>
      <c r="G38" s="63"/>
      <c r="H38" s="38">
        <f t="shared" si="0"/>
        <v>0</v>
      </c>
      <c r="I38" s="24">
        <f t="shared" si="1"/>
        <v>0</v>
      </c>
      <c r="J38" s="2" t="s">
        <v>1</v>
      </c>
      <c r="K38" s="6">
        <v>9.2200000000000004E-2</v>
      </c>
      <c r="L38" s="5"/>
      <c r="M38" s="43">
        <f t="shared" si="2"/>
        <v>0</v>
      </c>
      <c r="N38" s="24">
        <f t="shared" si="3"/>
        <v>0</v>
      </c>
      <c r="O38" s="32" t="e">
        <f t="shared" si="4"/>
        <v>#DIV/0!</v>
      </c>
      <c r="P38" s="60">
        <f t="shared" si="5"/>
        <v>0</v>
      </c>
      <c r="Q38" s="14"/>
    </row>
    <row r="39" spans="1:17" ht="25.5" x14ac:dyDescent="0.2">
      <c r="A39" s="4">
        <v>33</v>
      </c>
      <c r="B39" s="45" t="s">
        <v>24</v>
      </c>
      <c r="C39" s="45"/>
      <c r="D39" s="6">
        <v>1004.22</v>
      </c>
      <c r="E39" s="2"/>
      <c r="F39" s="7"/>
      <c r="G39" s="63"/>
      <c r="H39" s="38">
        <f t="shared" si="0"/>
        <v>0</v>
      </c>
      <c r="I39" s="24">
        <f t="shared" si="1"/>
        <v>0</v>
      </c>
      <c r="J39" s="2" t="s">
        <v>1</v>
      </c>
      <c r="K39" s="6">
        <v>0.106</v>
      </c>
      <c r="L39" s="5"/>
      <c r="M39" s="43">
        <f t="shared" si="2"/>
        <v>0</v>
      </c>
      <c r="N39" s="24">
        <f t="shared" si="3"/>
        <v>0</v>
      </c>
      <c r="O39" s="32" t="e">
        <f t="shared" si="4"/>
        <v>#DIV/0!</v>
      </c>
      <c r="P39" s="60">
        <f t="shared" si="5"/>
        <v>0</v>
      </c>
      <c r="Q39" s="14"/>
    </row>
    <row r="40" spans="1:17" ht="25.5" x14ac:dyDescent="0.2">
      <c r="A40" s="4">
        <v>34</v>
      </c>
      <c r="B40" s="46" t="s">
        <v>5</v>
      </c>
      <c r="C40" s="46" t="s">
        <v>113</v>
      </c>
      <c r="D40" s="6">
        <v>1004.22</v>
      </c>
      <c r="E40" s="27"/>
      <c r="F40" s="58"/>
      <c r="G40" s="62"/>
      <c r="H40" s="38">
        <f t="shared" si="0"/>
        <v>0</v>
      </c>
      <c r="I40" s="24">
        <f t="shared" si="1"/>
        <v>0</v>
      </c>
      <c r="J40" s="2" t="s">
        <v>1</v>
      </c>
      <c r="K40" s="29">
        <v>0.12540000000000001</v>
      </c>
      <c r="L40" s="5"/>
      <c r="M40" s="43">
        <f t="shared" si="2"/>
        <v>0</v>
      </c>
      <c r="N40" s="24">
        <f t="shared" si="3"/>
        <v>0</v>
      </c>
      <c r="O40" s="32" t="e">
        <f t="shared" si="4"/>
        <v>#DIV/0!</v>
      </c>
      <c r="P40" s="60">
        <f t="shared" si="5"/>
        <v>0</v>
      </c>
      <c r="Q40" s="14"/>
    </row>
    <row r="41" spans="1:17" ht="25.5" x14ac:dyDescent="0.2">
      <c r="A41" s="4">
        <v>35</v>
      </c>
      <c r="B41" s="45" t="s">
        <v>10</v>
      </c>
      <c r="C41" s="45"/>
      <c r="D41" s="6">
        <v>1004.22</v>
      </c>
      <c r="E41" s="2"/>
      <c r="F41" s="57"/>
      <c r="G41" s="63"/>
      <c r="H41" s="38">
        <f t="shared" si="0"/>
        <v>0</v>
      </c>
      <c r="I41" s="24">
        <f t="shared" si="1"/>
        <v>0</v>
      </c>
      <c r="J41" s="2" t="s">
        <v>1</v>
      </c>
      <c r="K41" s="6">
        <v>0.13300000000000001</v>
      </c>
      <c r="L41" s="5"/>
      <c r="M41" s="43">
        <f t="shared" si="2"/>
        <v>0</v>
      </c>
      <c r="N41" s="24">
        <f t="shared" si="3"/>
        <v>0</v>
      </c>
      <c r="O41" s="32" t="e">
        <f t="shared" si="4"/>
        <v>#DIV/0!</v>
      </c>
      <c r="P41" s="60">
        <f t="shared" si="5"/>
        <v>0</v>
      </c>
      <c r="Q41" s="14"/>
    </row>
    <row r="42" spans="1:17" ht="25.5" x14ac:dyDescent="0.2">
      <c r="A42" s="4">
        <v>36</v>
      </c>
      <c r="B42" s="46" t="s">
        <v>39</v>
      </c>
      <c r="C42" s="46"/>
      <c r="D42" s="6">
        <v>1004.22</v>
      </c>
      <c r="E42" s="27"/>
      <c r="F42" s="58"/>
      <c r="G42" s="62"/>
      <c r="H42" s="38">
        <f t="shared" si="0"/>
        <v>0</v>
      </c>
      <c r="I42" s="24">
        <f t="shared" si="1"/>
        <v>0</v>
      </c>
      <c r="J42" s="2" t="s">
        <v>1</v>
      </c>
      <c r="K42" s="29">
        <v>9.7100000000000006E-2</v>
      </c>
      <c r="L42" s="5"/>
      <c r="M42" s="43">
        <f t="shared" si="2"/>
        <v>0</v>
      </c>
      <c r="N42" s="24">
        <f t="shared" si="3"/>
        <v>0</v>
      </c>
      <c r="O42" s="32" t="e">
        <f t="shared" si="4"/>
        <v>#DIV/0!</v>
      </c>
      <c r="P42" s="60">
        <f t="shared" si="5"/>
        <v>0</v>
      </c>
    </row>
    <row r="43" spans="1:17" ht="25.5" x14ac:dyDescent="0.2">
      <c r="A43" s="4">
        <v>37</v>
      </c>
      <c r="B43" s="45" t="s">
        <v>22</v>
      </c>
      <c r="C43" s="45"/>
      <c r="D43" s="6">
        <v>1004.22</v>
      </c>
      <c r="E43" s="27"/>
      <c r="F43" s="58"/>
      <c r="G43" s="62"/>
      <c r="H43" s="38">
        <f t="shared" si="0"/>
        <v>0</v>
      </c>
      <c r="I43" s="24">
        <f t="shared" si="1"/>
        <v>0</v>
      </c>
      <c r="J43" s="2" t="s">
        <v>1</v>
      </c>
      <c r="K43" s="6">
        <v>6.4600000000000005E-2</v>
      </c>
      <c r="L43" s="5"/>
      <c r="M43" s="43">
        <f t="shared" si="2"/>
        <v>0</v>
      </c>
      <c r="N43" s="24">
        <f t="shared" si="3"/>
        <v>0</v>
      </c>
      <c r="O43" s="32" t="e">
        <f t="shared" si="4"/>
        <v>#DIV/0!</v>
      </c>
      <c r="P43" s="60">
        <f t="shared" si="5"/>
        <v>0</v>
      </c>
    </row>
    <row r="44" spans="1:17" ht="25.5" x14ac:dyDescent="0.2">
      <c r="A44" s="4">
        <v>38</v>
      </c>
      <c r="B44" s="45" t="s">
        <v>31</v>
      </c>
      <c r="C44" s="45" t="s">
        <v>89</v>
      </c>
      <c r="D44" s="6">
        <v>1004.22</v>
      </c>
      <c r="E44" s="2"/>
      <c r="F44" s="57"/>
      <c r="G44" s="63"/>
      <c r="H44" s="38">
        <f t="shared" si="0"/>
        <v>0</v>
      </c>
      <c r="I44" s="24">
        <f t="shared" si="1"/>
        <v>0</v>
      </c>
      <c r="J44" s="2" t="s">
        <v>1</v>
      </c>
      <c r="K44" s="6">
        <v>2.2000000000000001E-3</v>
      </c>
      <c r="L44" s="5"/>
      <c r="M44" s="43">
        <f t="shared" si="2"/>
        <v>0</v>
      </c>
      <c r="N44" s="24">
        <f t="shared" si="3"/>
        <v>0</v>
      </c>
      <c r="O44" s="32" t="e">
        <f t="shared" si="4"/>
        <v>#DIV/0!</v>
      </c>
      <c r="P44" s="60">
        <f t="shared" si="5"/>
        <v>0</v>
      </c>
    </row>
    <row r="45" spans="1:17" ht="25.5" x14ac:dyDescent="0.2">
      <c r="A45" s="4">
        <v>39</v>
      </c>
      <c r="B45" s="45" t="s">
        <v>72</v>
      </c>
      <c r="C45" s="45"/>
      <c r="D45" s="6">
        <v>1004.22</v>
      </c>
      <c r="E45" s="2"/>
      <c r="F45" s="57"/>
      <c r="G45" s="63"/>
      <c r="H45" s="38">
        <f t="shared" si="0"/>
        <v>0</v>
      </c>
      <c r="I45" s="24">
        <f t="shared" si="1"/>
        <v>0</v>
      </c>
      <c r="J45" s="2" t="s">
        <v>1</v>
      </c>
      <c r="K45" s="6">
        <v>7.51E-2</v>
      </c>
      <c r="L45" s="5"/>
      <c r="M45" s="43">
        <f t="shared" si="2"/>
        <v>0</v>
      </c>
      <c r="N45" s="24">
        <f t="shared" si="3"/>
        <v>0</v>
      </c>
      <c r="O45" s="32" t="e">
        <f t="shared" si="4"/>
        <v>#DIV/0!</v>
      </c>
      <c r="P45" s="60">
        <f t="shared" si="5"/>
        <v>0</v>
      </c>
    </row>
    <row r="46" spans="1:17" ht="25.5" x14ac:dyDescent="0.2">
      <c r="A46" s="4">
        <v>40</v>
      </c>
      <c r="B46" s="45" t="s">
        <v>73</v>
      </c>
      <c r="C46" s="45"/>
      <c r="D46" s="6">
        <v>1004.22</v>
      </c>
      <c r="E46" s="2"/>
      <c r="F46" s="57"/>
      <c r="G46" s="62"/>
      <c r="H46" s="38">
        <f t="shared" si="0"/>
        <v>0</v>
      </c>
      <c r="I46" s="24">
        <f t="shared" si="1"/>
        <v>0</v>
      </c>
      <c r="J46" s="2" t="s">
        <v>1</v>
      </c>
      <c r="K46" s="6">
        <v>1.1999999999999999E-3</v>
      </c>
      <c r="L46" s="5"/>
      <c r="M46" s="43">
        <f t="shared" si="2"/>
        <v>0</v>
      </c>
      <c r="N46" s="24">
        <f t="shared" si="3"/>
        <v>0</v>
      </c>
      <c r="O46" s="32" t="e">
        <f t="shared" si="4"/>
        <v>#DIV/0!</v>
      </c>
      <c r="P46" s="60">
        <f t="shared" si="5"/>
        <v>0</v>
      </c>
    </row>
    <row r="47" spans="1:17" ht="25.5" x14ac:dyDescent="0.2">
      <c r="A47" s="4">
        <v>41</v>
      </c>
      <c r="B47" s="45" t="s">
        <v>36</v>
      </c>
      <c r="C47" s="45"/>
      <c r="D47" s="6">
        <v>1004.22</v>
      </c>
      <c r="E47" s="2"/>
      <c r="F47" s="57"/>
      <c r="G47" s="62"/>
      <c r="H47" s="38">
        <f t="shared" si="0"/>
        <v>0</v>
      </c>
      <c r="I47" s="24">
        <f t="shared" si="1"/>
        <v>0</v>
      </c>
      <c r="J47" s="2" t="s">
        <v>1</v>
      </c>
      <c r="K47" s="6">
        <v>4.9200000000000001E-2</v>
      </c>
      <c r="L47" s="5"/>
      <c r="M47" s="43">
        <f t="shared" si="2"/>
        <v>0</v>
      </c>
      <c r="N47" s="24">
        <f t="shared" si="3"/>
        <v>0</v>
      </c>
      <c r="O47" s="32" t="e">
        <f t="shared" si="4"/>
        <v>#DIV/0!</v>
      </c>
      <c r="P47" s="60">
        <f t="shared" si="5"/>
        <v>0</v>
      </c>
    </row>
    <row r="48" spans="1:17" ht="114.75" x14ac:dyDescent="0.2">
      <c r="A48" s="4">
        <v>42</v>
      </c>
      <c r="B48" s="45" t="s">
        <v>74</v>
      </c>
      <c r="C48" s="45"/>
      <c r="D48" s="6">
        <v>1004.22</v>
      </c>
      <c r="E48" s="2"/>
      <c r="F48" s="57"/>
      <c r="G48" s="63"/>
      <c r="H48" s="38">
        <f t="shared" si="0"/>
        <v>0</v>
      </c>
      <c r="I48" s="24">
        <f t="shared" si="1"/>
        <v>0</v>
      </c>
      <c r="J48" s="2" t="s">
        <v>1</v>
      </c>
      <c r="K48" s="6">
        <v>0.19800000000000001</v>
      </c>
      <c r="L48" s="5"/>
      <c r="M48" s="43">
        <f t="shared" si="2"/>
        <v>0</v>
      </c>
      <c r="N48" s="24">
        <f t="shared" si="3"/>
        <v>0</v>
      </c>
      <c r="O48" s="32" t="e">
        <f t="shared" si="4"/>
        <v>#DIV/0!</v>
      </c>
      <c r="P48" s="60">
        <f t="shared" si="5"/>
        <v>0</v>
      </c>
    </row>
    <row r="49" spans="1:17" ht="74.25" customHeight="1" x14ac:dyDescent="0.2">
      <c r="A49" s="4">
        <v>43</v>
      </c>
      <c r="B49" s="45" t="s">
        <v>75</v>
      </c>
      <c r="C49" s="45"/>
      <c r="D49" s="6">
        <v>1004.22</v>
      </c>
      <c r="E49" s="2"/>
      <c r="F49" s="57"/>
      <c r="G49" s="63"/>
      <c r="H49" s="38">
        <f t="shared" si="0"/>
        <v>0</v>
      </c>
      <c r="I49" s="24">
        <f t="shared" si="1"/>
        <v>0</v>
      </c>
      <c r="J49" s="2" t="s">
        <v>1</v>
      </c>
      <c r="K49" s="6">
        <v>0.13750000000000001</v>
      </c>
      <c r="L49" s="5"/>
      <c r="M49" s="43">
        <f t="shared" si="2"/>
        <v>0</v>
      </c>
      <c r="N49" s="24">
        <f t="shared" si="3"/>
        <v>0</v>
      </c>
      <c r="O49" s="32" t="e">
        <f t="shared" si="4"/>
        <v>#DIV/0!</v>
      </c>
      <c r="P49" s="60">
        <f t="shared" si="5"/>
        <v>0</v>
      </c>
    </row>
    <row r="50" spans="1:17" ht="91.5" customHeight="1" x14ac:dyDescent="0.2">
      <c r="A50" s="4">
        <v>44</v>
      </c>
      <c r="B50" s="45" t="s">
        <v>76</v>
      </c>
      <c r="C50" s="45"/>
      <c r="D50" s="6">
        <v>1004.22</v>
      </c>
      <c r="E50" s="2"/>
      <c r="F50" s="57"/>
      <c r="G50" s="63"/>
      <c r="H50" s="38">
        <f t="shared" si="0"/>
        <v>0</v>
      </c>
      <c r="I50" s="24">
        <f t="shared" si="1"/>
        <v>0</v>
      </c>
      <c r="J50" s="2" t="s">
        <v>1</v>
      </c>
      <c r="K50" s="6">
        <v>0.1792</v>
      </c>
      <c r="L50" s="5"/>
      <c r="M50" s="43">
        <f t="shared" si="2"/>
        <v>0</v>
      </c>
      <c r="N50" s="24">
        <f t="shared" si="3"/>
        <v>0</v>
      </c>
      <c r="O50" s="32" t="e">
        <f t="shared" si="4"/>
        <v>#DIV/0!</v>
      </c>
      <c r="P50" s="60">
        <f t="shared" si="5"/>
        <v>0</v>
      </c>
    </row>
    <row r="51" spans="1:17" x14ac:dyDescent="0.2">
      <c r="A51" s="33" t="s">
        <v>40</v>
      </c>
      <c r="B51" s="34" t="s">
        <v>53</v>
      </c>
      <c r="C51" s="34"/>
      <c r="D51" s="34" t="s">
        <v>40</v>
      </c>
      <c r="E51" s="34" t="s">
        <v>40</v>
      </c>
      <c r="F51" s="24"/>
      <c r="G51" s="24"/>
      <c r="H51" s="39">
        <f>SUM(H7:H50)</f>
        <v>51.008749999999992</v>
      </c>
      <c r="I51" s="24">
        <f>SUM(I7:I50)</f>
        <v>51.224006924999998</v>
      </c>
      <c r="J51" s="24"/>
      <c r="K51" s="24"/>
      <c r="L51" s="24"/>
      <c r="M51" s="12">
        <f>SUM(M7:M50)</f>
        <v>27.556365</v>
      </c>
      <c r="N51" s="24">
        <f>SUM(N7:N50)</f>
        <v>27.672652860300001</v>
      </c>
      <c r="O51" s="24"/>
      <c r="P51" s="24">
        <f>SUM(P7:P50)</f>
        <v>-23.5513540647</v>
      </c>
      <c r="Q51" s="35">
        <f>M51-H51</f>
        <v>-23.452384999999992</v>
      </c>
    </row>
    <row r="54" spans="1:17" ht="15.75" x14ac:dyDescent="0.2">
      <c r="A54" s="49" t="s">
        <v>119</v>
      </c>
      <c r="B54" s="49"/>
      <c r="C54" s="49"/>
      <c r="D54" s="49"/>
    </row>
  </sheetData>
  <mergeCells count="11">
    <mergeCell ref="Q5:Q6"/>
    <mergeCell ref="A3:P3"/>
    <mergeCell ref="A4:O4"/>
    <mergeCell ref="A5:A6"/>
    <mergeCell ref="B5:B6"/>
    <mergeCell ref="C5:C6"/>
    <mergeCell ref="D5:D6"/>
    <mergeCell ref="E5:I5"/>
    <mergeCell ref="J5:N5"/>
    <mergeCell ref="O5:O6"/>
    <mergeCell ref="P5:P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zoomScale="80" zoomScaleNormal="80" workbookViewId="0">
      <pane xSplit="4" ySplit="6" topLeftCell="E49" activePane="bottomRight" state="frozen"/>
      <selection pane="topRight" activeCell="E1" sqref="E1"/>
      <selection pane="bottomLeft" activeCell="A7" sqref="A7"/>
      <selection pane="bottomRight" activeCell="K78" sqref="K78"/>
    </sheetView>
  </sheetViews>
  <sheetFormatPr defaultRowHeight="12.75" x14ac:dyDescent="0.2"/>
  <cols>
    <col min="1" max="1" width="9.5" style="3" customWidth="1"/>
    <col min="2" max="3" width="46.1640625" style="3" customWidth="1"/>
    <col min="4" max="4" width="16.1640625" style="3" customWidth="1"/>
    <col min="5" max="5" width="24.5" style="3" customWidth="1"/>
    <col min="6" max="6" width="22.1640625" style="10" customWidth="1"/>
    <col min="7" max="7" width="20.1640625" style="35" customWidth="1"/>
    <col min="8" max="8" width="20" style="40" customWidth="1"/>
    <col min="9" max="9" width="22.83203125" style="35" customWidth="1"/>
    <col min="10" max="10" width="25.33203125" style="3" customWidth="1"/>
    <col min="11" max="11" width="19.33203125" style="3" customWidth="1"/>
    <col min="12" max="12" width="20.1640625" style="35" customWidth="1"/>
    <col min="13" max="13" width="20.83203125" style="44" customWidth="1"/>
    <col min="14" max="14" width="15.33203125" style="35" customWidth="1"/>
    <col min="15" max="15" width="27.83203125" style="3" customWidth="1"/>
    <col min="16" max="16" width="15.6640625" style="35" customWidth="1"/>
    <col min="17" max="17" width="18" style="3" hidden="1" customWidth="1"/>
    <col min="18" max="16384" width="9.33203125" style="3"/>
  </cols>
  <sheetData>
    <row r="1" spans="1:17" x14ac:dyDescent="0.2">
      <c r="A1" s="15"/>
      <c r="B1" s="15"/>
      <c r="C1" s="15"/>
      <c r="D1" s="15"/>
      <c r="E1" s="15"/>
      <c r="F1" s="16"/>
      <c r="G1" s="17"/>
      <c r="H1" s="36"/>
      <c r="I1" s="17"/>
      <c r="J1" s="15"/>
      <c r="K1" s="15"/>
      <c r="L1" s="17"/>
      <c r="M1" s="41"/>
      <c r="N1" s="17"/>
      <c r="O1" s="15"/>
      <c r="P1" s="17"/>
    </row>
    <row r="2" spans="1:17" x14ac:dyDescent="0.2">
      <c r="A2" s="15"/>
      <c r="B2" s="15"/>
      <c r="C2" s="15"/>
      <c r="D2" s="15"/>
      <c r="E2" s="15"/>
      <c r="F2" s="16"/>
      <c r="G2" s="17"/>
      <c r="H2" s="36"/>
      <c r="I2" s="17"/>
      <c r="J2" s="15"/>
      <c r="K2" s="15"/>
      <c r="L2" s="17"/>
      <c r="M2" s="41"/>
      <c r="N2" s="17"/>
      <c r="O2" s="15"/>
      <c r="P2" s="17"/>
    </row>
    <row r="3" spans="1:17" x14ac:dyDescent="0.2">
      <c r="A3" s="94" t="s">
        <v>114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</row>
    <row r="4" spans="1:17" x14ac:dyDescent="0.2">
      <c r="A4" s="95" t="s">
        <v>40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17"/>
    </row>
    <row r="5" spans="1:17" ht="57.75" customHeight="1" x14ac:dyDescent="0.2">
      <c r="A5" s="96" t="s">
        <v>41</v>
      </c>
      <c r="B5" s="98" t="s">
        <v>78</v>
      </c>
      <c r="C5" s="105" t="s">
        <v>91</v>
      </c>
      <c r="D5" s="98" t="s">
        <v>42</v>
      </c>
      <c r="E5" s="100" t="s">
        <v>141</v>
      </c>
      <c r="F5" s="100"/>
      <c r="G5" s="100"/>
      <c r="H5" s="100"/>
      <c r="I5" s="101"/>
      <c r="J5" s="102" t="s">
        <v>43</v>
      </c>
      <c r="K5" s="102"/>
      <c r="L5" s="102"/>
      <c r="M5" s="102"/>
      <c r="N5" s="102"/>
      <c r="O5" s="103" t="s">
        <v>44</v>
      </c>
      <c r="P5" s="104" t="s">
        <v>55</v>
      </c>
      <c r="Q5" s="93" t="s">
        <v>64</v>
      </c>
    </row>
    <row r="6" spans="1:17" ht="57" customHeight="1" x14ac:dyDescent="0.2">
      <c r="A6" s="97"/>
      <c r="B6" s="99"/>
      <c r="C6" s="106"/>
      <c r="D6" s="99"/>
      <c r="E6" s="61" t="s">
        <v>45</v>
      </c>
      <c r="F6" s="19" t="s">
        <v>46</v>
      </c>
      <c r="G6" s="20" t="s">
        <v>102</v>
      </c>
      <c r="H6" s="37" t="s">
        <v>48</v>
      </c>
      <c r="I6" s="21" t="s">
        <v>54</v>
      </c>
      <c r="J6" s="4" t="s">
        <v>45</v>
      </c>
      <c r="K6" s="4" t="s">
        <v>49</v>
      </c>
      <c r="L6" s="22" t="s">
        <v>47</v>
      </c>
      <c r="M6" s="42" t="s">
        <v>48</v>
      </c>
      <c r="N6" s="23" t="s">
        <v>54</v>
      </c>
      <c r="O6" s="103"/>
      <c r="P6" s="104"/>
      <c r="Q6" s="93"/>
    </row>
    <row r="7" spans="1:17" ht="25.5" x14ac:dyDescent="0.2">
      <c r="A7" s="4">
        <v>1</v>
      </c>
      <c r="B7" s="45" t="s">
        <v>50</v>
      </c>
      <c r="C7" s="45"/>
      <c r="D7" s="6">
        <v>1004.22</v>
      </c>
      <c r="E7" s="2"/>
      <c r="F7" s="59"/>
      <c r="G7" s="5"/>
      <c r="H7" s="38">
        <f t="shared" ref="H7:H50" si="0">G7*F7</f>
        <v>0</v>
      </c>
      <c r="I7" s="24">
        <f t="shared" ref="I7:I50" si="1">H7*D7/1000</f>
        <v>0</v>
      </c>
      <c r="J7" s="2" t="s">
        <v>1</v>
      </c>
      <c r="K7" s="6">
        <v>6.3200000000000006E-2</v>
      </c>
      <c r="L7" s="5"/>
      <c r="M7" s="43">
        <f t="shared" ref="M7:M50" si="2">L7*K7</f>
        <v>0</v>
      </c>
      <c r="N7" s="24">
        <f t="shared" ref="N7:N50" si="3">M7*D7/1000</f>
        <v>0</v>
      </c>
      <c r="O7" s="26" t="e">
        <f t="shared" ref="O7:O50" si="4">K7/F7*100</f>
        <v>#DIV/0!</v>
      </c>
      <c r="P7" s="60">
        <f t="shared" ref="P7:P50" si="5">N7-I7</f>
        <v>0</v>
      </c>
      <c r="Q7" s="14"/>
    </row>
    <row r="8" spans="1:17" ht="25.5" x14ac:dyDescent="0.2">
      <c r="A8" s="4">
        <v>2</v>
      </c>
      <c r="B8" s="45" t="s">
        <v>19</v>
      </c>
      <c r="C8" s="45"/>
      <c r="D8" s="6">
        <v>1004.22</v>
      </c>
      <c r="E8" s="2"/>
      <c r="F8" s="59"/>
      <c r="G8" s="56"/>
      <c r="H8" s="38">
        <f t="shared" si="0"/>
        <v>0</v>
      </c>
      <c r="I8" s="24">
        <f t="shared" si="1"/>
        <v>0</v>
      </c>
      <c r="J8" s="2" t="s">
        <v>1</v>
      </c>
      <c r="K8" s="6">
        <v>0.1013</v>
      </c>
      <c r="L8" s="5"/>
      <c r="M8" s="43">
        <f t="shared" si="2"/>
        <v>0</v>
      </c>
      <c r="N8" s="24">
        <f t="shared" si="3"/>
        <v>0</v>
      </c>
      <c r="O8" s="26" t="e">
        <f t="shared" si="4"/>
        <v>#DIV/0!</v>
      </c>
      <c r="P8" s="60">
        <f t="shared" si="5"/>
        <v>0</v>
      </c>
      <c r="Q8" s="14"/>
    </row>
    <row r="9" spans="1:17" ht="25.5" x14ac:dyDescent="0.2">
      <c r="A9" s="4">
        <v>3</v>
      </c>
      <c r="B9" s="45" t="s">
        <v>32</v>
      </c>
      <c r="C9" s="45"/>
      <c r="D9" s="6">
        <v>1004.22</v>
      </c>
      <c r="E9" s="2"/>
      <c r="F9" s="59"/>
      <c r="G9" s="56"/>
      <c r="H9" s="38">
        <f t="shared" si="0"/>
        <v>0</v>
      </c>
      <c r="I9" s="24">
        <f t="shared" si="1"/>
        <v>0</v>
      </c>
      <c r="J9" s="2" t="s">
        <v>1</v>
      </c>
      <c r="K9" s="6">
        <v>7.2599999999999998E-2</v>
      </c>
      <c r="L9" s="5"/>
      <c r="M9" s="43">
        <f t="shared" si="2"/>
        <v>0</v>
      </c>
      <c r="N9" s="24">
        <f t="shared" si="3"/>
        <v>0</v>
      </c>
      <c r="O9" s="26" t="e">
        <f t="shared" si="4"/>
        <v>#DIV/0!</v>
      </c>
      <c r="P9" s="60">
        <f t="shared" si="5"/>
        <v>0</v>
      </c>
      <c r="Q9" s="14"/>
    </row>
    <row r="10" spans="1:17" ht="25.5" x14ac:dyDescent="0.2">
      <c r="A10" s="4">
        <v>4</v>
      </c>
      <c r="B10" s="46" t="s">
        <v>0</v>
      </c>
      <c r="C10" s="46"/>
      <c r="D10" s="6">
        <v>1004.22</v>
      </c>
      <c r="E10" s="2"/>
      <c r="F10" s="25"/>
      <c r="G10" s="55"/>
      <c r="H10" s="38">
        <f t="shared" si="0"/>
        <v>0</v>
      </c>
      <c r="I10" s="24">
        <f t="shared" si="1"/>
        <v>0</v>
      </c>
      <c r="J10" s="2" t="s">
        <v>1</v>
      </c>
      <c r="K10" s="6">
        <v>5.4399999999999997E-2</v>
      </c>
      <c r="L10" s="5"/>
      <c r="M10" s="43">
        <f t="shared" si="2"/>
        <v>0</v>
      </c>
      <c r="N10" s="24">
        <f t="shared" si="3"/>
        <v>0</v>
      </c>
      <c r="O10" s="26" t="e">
        <f t="shared" si="4"/>
        <v>#DIV/0!</v>
      </c>
      <c r="P10" s="60">
        <f t="shared" si="5"/>
        <v>0</v>
      </c>
    </row>
    <row r="11" spans="1:17" ht="25.5" x14ac:dyDescent="0.2">
      <c r="A11" s="4">
        <v>5</v>
      </c>
      <c r="B11" s="46" t="s">
        <v>8</v>
      </c>
      <c r="C11" s="46"/>
      <c r="D11" s="6">
        <v>1004.22</v>
      </c>
      <c r="E11" s="2"/>
      <c r="F11" s="7"/>
      <c r="G11" s="55"/>
      <c r="H11" s="38">
        <f t="shared" si="0"/>
        <v>0</v>
      </c>
      <c r="I11" s="24">
        <f t="shared" si="1"/>
        <v>0</v>
      </c>
      <c r="J11" s="2" t="s">
        <v>1</v>
      </c>
      <c r="K11" s="6">
        <v>0.3291</v>
      </c>
      <c r="L11" s="5"/>
      <c r="M11" s="43">
        <f t="shared" si="2"/>
        <v>0</v>
      </c>
      <c r="N11" s="24">
        <f t="shared" si="3"/>
        <v>0</v>
      </c>
      <c r="O11" s="9" t="e">
        <f t="shared" si="4"/>
        <v>#DIV/0!</v>
      </c>
      <c r="P11" s="60">
        <f t="shared" si="5"/>
        <v>0</v>
      </c>
    </row>
    <row r="12" spans="1:17" ht="25.5" x14ac:dyDescent="0.2">
      <c r="A12" s="4">
        <v>6</v>
      </c>
      <c r="B12" s="46" t="s">
        <v>4</v>
      </c>
      <c r="C12" s="46" t="s">
        <v>35</v>
      </c>
      <c r="D12" s="6">
        <v>1004.22</v>
      </c>
      <c r="E12" s="2" t="s">
        <v>105</v>
      </c>
      <c r="F12" s="7">
        <v>0.36499999999999999</v>
      </c>
      <c r="G12" s="62">
        <v>86.7</v>
      </c>
      <c r="H12" s="38">
        <f t="shared" si="0"/>
        <v>31.645500000000002</v>
      </c>
      <c r="I12" s="24">
        <f t="shared" si="1"/>
        <v>31.77904401</v>
      </c>
      <c r="J12" s="2" t="s">
        <v>1</v>
      </c>
      <c r="K12" s="6">
        <v>0.14430000000000001</v>
      </c>
      <c r="L12" s="5">
        <v>86.7</v>
      </c>
      <c r="M12" s="43">
        <f t="shared" si="2"/>
        <v>12.510810000000001</v>
      </c>
      <c r="N12" s="24">
        <f t="shared" si="3"/>
        <v>12.5636056182</v>
      </c>
      <c r="O12" s="9">
        <f t="shared" si="4"/>
        <v>39.534246575342472</v>
      </c>
      <c r="P12" s="60">
        <f t="shared" si="5"/>
        <v>-19.215438391799999</v>
      </c>
    </row>
    <row r="13" spans="1:17" ht="25.5" x14ac:dyDescent="0.2">
      <c r="A13" s="4">
        <v>7</v>
      </c>
      <c r="B13" s="46" t="s">
        <v>25</v>
      </c>
      <c r="C13" s="46"/>
      <c r="D13" s="6">
        <v>1004.22</v>
      </c>
      <c r="E13" s="2"/>
      <c r="F13" s="7"/>
      <c r="G13" s="8"/>
      <c r="H13" s="38">
        <f t="shared" si="0"/>
        <v>0</v>
      </c>
      <c r="I13" s="24">
        <f t="shared" si="1"/>
        <v>0</v>
      </c>
      <c r="J13" s="2" t="s">
        <v>1</v>
      </c>
      <c r="K13" s="6">
        <v>0.3296</v>
      </c>
      <c r="L13" s="13"/>
      <c r="M13" s="43">
        <f t="shared" si="2"/>
        <v>0</v>
      </c>
      <c r="N13" s="24">
        <f t="shared" si="3"/>
        <v>0</v>
      </c>
      <c r="O13" s="9" t="e">
        <f t="shared" si="4"/>
        <v>#DIV/0!</v>
      </c>
      <c r="P13" s="60">
        <f t="shared" si="5"/>
        <v>0</v>
      </c>
      <c r="Q13" s="14"/>
    </row>
    <row r="14" spans="1:17" ht="25.5" x14ac:dyDescent="0.2">
      <c r="A14" s="4">
        <v>8</v>
      </c>
      <c r="B14" s="46" t="s">
        <v>7</v>
      </c>
      <c r="C14" s="46"/>
      <c r="D14" s="6">
        <v>1004.22</v>
      </c>
      <c r="E14" s="2"/>
      <c r="F14" s="7"/>
      <c r="G14" s="28"/>
      <c r="H14" s="38">
        <f t="shared" si="0"/>
        <v>0</v>
      </c>
      <c r="I14" s="24">
        <f t="shared" si="1"/>
        <v>0</v>
      </c>
      <c r="J14" s="2" t="s">
        <v>1</v>
      </c>
      <c r="K14" s="6">
        <v>0.25030000000000002</v>
      </c>
      <c r="L14" s="5"/>
      <c r="M14" s="43">
        <f t="shared" si="2"/>
        <v>0</v>
      </c>
      <c r="N14" s="24">
        <f t="shared" si="3"/>
        <v>0</v>
      </c>
      <c r="O14" s="9" t="e">
        <f t="shared" si="4"/>
        <v>#DIV/0!</v>
      </c>
      <c r="P14" s="60">
        <f t="shared" si="5"/>
        <v>0</v>
      </c>
      <c r="Q14" s="14"/>
    </row>
    <row r="15" spans="1:17" ht="25.5" x14ac:dyDescent="0.2">
      <c r="A15" s="4">
        <v>9</v>
      </c>
      <c r="B15" s="45" t="s">
        <v>28</v>
      </c>
      <c r="C15" s="45"/>
      <c r="D15" s="6">
        <v>1004.22</v>
      </c>
      <c r="E15" s="2"/>
      <c r="F15" s="25"/>
      <c r="G15" s="5"/>
      <c r="H15" s="38">
        <f t="shared" si="0"/>
        <v>0</v>
      </c>
      <c r="I15" s="24">
        <f t="shared" si="1"/>
        <v>0</v>
      </c>
      <c r="J15" s="2" t="s">
        <v>1</v>
      </c>
      <c r="K15" s="6">
        <v>0.1313</v>
      </c>
      <c r="L15" s="5"/>
      <c r="M15" s="43">
        <f t="shared" si="2"/>
        <v>0</v>
      </c>
      <c r="N15" s="24">
        <f t="shared" si="3"/>
        <v>0</v>
      </c>
      <c r="O15" s="9" t="e">
        <f t="shared" si="4"/>
        <v>#DIV/0!</v>
      </c>
      <c r="P15" s="60">
        <f t="shared" si="5"/>
        <v>0</v>
      </c>
      <c r="Q15" s="14"/>
    </row>
    <row r="16" spans="1:17" ht="25.5" x14ac:dyDescent="0.2">
      <c r="A16" s="4">
        <v>10</v>
      </c>
      <c r="B16" s="45" t="s">
        <v>51</v>
      </c>
      <c r="C16" s="45"/>
      <c r="D16" s="6">
        <v>1004.22</v>
      </c>
      <c r="E16" s="2"/>
      <c r="F16" s="7"/>
      <c r="G16" s="8"/>
      <c r="H16" s="38">
        <f t="shared" si="0"/>
        <v>0</v>
      </c>
      <c r="I16" s="24">
        <f t="shared" si="1"/>
        <v>0</v>
      </c>
      <c r="J16" s="2" t="s">
        <v>1</v>
      </c>
      <c r="K16" s="6">
        <v>8.9200000000000002E-2</v>
      </c>
      <c r="L16" s="5"/>
      <c r="M16" s="43">
        <f t="shared" si="2"/>
        <v>0</v>
      </c>
      <c r="N16" s="24">
        <f t="shared" si="3"/>
        <v>0</v>
      </c>
      <c r="O16" s="9" t="e">
        <f t="shared" si="4"/>
        <v>#DIV/0!</v>
      </c>
      <c r="P16" s="60">
        <f t="shared" si="5"/>
        <v>0</v>
      </c>
      <c r="Q16" s="14"/>
    </row>
    <row r="17" spans="1:17" ht="25.5" x14ac:dyDescent="0.2">
      <c r="A17" s="4">
        <v>11</v>
      </c>
      <c r="B17" s="46" t="s">
        <v>67</v>
      </c>
      <c r="C17" s="46"/>
      <c r="D17" s="6">
        <v>1004.22</v>
      </c>
      <c r="E17" s="27"/>
      <c r="F17" s="30"/>
      <c r="G17" s="28"/>
      <c r="H17" s="38">
        <f t="shared" si="0"/>
        <v>0</v>
      </c>
      <c r="I17" s="24">
        <f t="shared" si="1"/>
        <v>0</v>
      </c>
      <c r="J17" s="2" t="s">
        <v>1</v>
      </c>
      <c r="K17" s="6">
        <v>2.3900000000000001E-2</v>
      </c>
      <c r="L17" s="5"/>
      <c r="M17" s="43">
        <f t="shared" si="2"/>
        <v>0</v>
      </c>
      <c r="N17" s="24">
        <f t="shared" si="3"/>
        <v>0</v>
      </c>
      <c r="O17" s="9" t="e">
        <f t="shared" si="4"/>
        <v>#DIV/0!</v>
      </c>
      <c r="P17" s="60">
        <f t="shared" si="5"/>
        <v>0</v>
      </c>
      <c r="Q17" s="14"/>
    </row>
    <row r="18" spans="1:17" ht="25.5" x14ac:dyDescent="0.2">
      <c r="A18" s="4">
        <v>12</v>
      </c>
      <c r="B18" s="46" t="s">
        <v>68</v>
      </c>
      <c r="C18" s="46"/>
      <c r="D18" s="6">
        <v>1004.22</v>
      </c>
      <c r="E18" s="27"/>
      <c r="F18" s="30"/>
      <c r="G18" s="28"/>
      <c r="H18" s="38">
        <f t="shared" si="0"/>
        <v>0</v>
      </c>
      <c r="I18" s="24">
        <f t="shared" si="1"/>
        <v>0</v>
      </c>
      <c r="J18" s="2" t="s">
        <v>1</v>
      </c>
      <c r="K18" s="6">
        <v>3.32E-2</v>
      </c>
      <c r="L18" s="5"/>
      <c r="M18" s="43">
        <f t="shared" si="2"/>
        <v>0</v>
      </c>
      <c r="N18" s="24">
        <f t="shared" si="3"/>
        <v>0</v>
      </c>
      <c r="O18" s="9" t="e">
        <f t="shared" si="4"/>
        <v>#DIV/0!</v>
      </c>
      <c r="P18" s="60">
        <f t="shared" si="5"/>
        <v>0</v>
      </c>
      <c r="Q18" s="14"/>
    </row>
    <row r="19" spans="1:17" ht="25.5" x14ac:dyDescent="0.2">
      <c r="A19" s="4">
        <v>13</v>
      </c>
      <c r="B19" s="45" t="s">
        <v>29</v>
      </c>
      <c r="C19" s="45"/>
      <c r="D19" s="6">
        <v>1004.22</v>
      </c>
      <c r="E19" s="2"/>
      <c r="F19" s="7"/>
      <c r="G19" s="8"/>
      <c r="H19" s="38">
        <f t="shared" si="0"/>
        <v>0</v>
      </c>
      <c r="I19" s="24">
        <f t="shared" si="1"/>
        <v>0</v>
      </c>
      <c r="J19" s="2" t="s">
        <v>1</v>
      </c>
      <c r="K19" s="6">
        <v>8.1199999999999994E-2</v>
      </c>
      <c r="L19" s="5"/>
      <c r="M19" s="43">
        <f t="shared" si="2"/>
        <v>0</v>
      </c>
      <c r="N19" s="24">
        <f t="shared" si="3"/>
        <v>0</v>
      </c>
      <c r="O19" s="9" t="e">
        <f t="shared" si="4"/>
        <v>#DIV/0!</v>
      </c>
      <c r="P19" s="60">
        <f t="shared" si="5"/>
        <v>0</v>
      </c>
      <c r="Q19" s="14"/>
    </row>
    <row r="20" spans="1:17" ht="25.5" x14ac:dyDescent="0.2">
      <c r="A20" s="4">
        <v>14</v>
      </c>
      <c r="B20" s="46" t="s">
        <v>21</v>
      </c>
      <c r="C20" s="46"/>
      <c r="D20" s="6">
        <v>1004.22</v>
      </c>
      <c r="E20" s="27"/>
      <c r="F20" s="30"/>
      <c r="G20" s="28"/>
      <c r="H20" s="38">
        <f t="shared" si="0"/>
        <v>0</v>
      </c>
      <c r="I20" s="24">
        <f t="shared" si="1"/>
        <v>0</v>
      </c>
      <c r="J20" s="2" t="s">
        <v>1</v>
      </c>
      <c r="K20" s="6">
        <v>5.1000000000000004E-3</v>
      </c>
      <c r="L20" s="5"/>
      <c r="M20" s="43">
        <f t="shared" si="2"/>
        <v>0</v>
      </c>
      <c r="N20" s="24">
        <f t="shared" si="3"/>
        <v>0</v>
      </c>
      <c r="O20" s="9" t="e">
        <f t="shared" si="4"/>
        <v>#DIV/0!</v>
      </c>
      <c r="P20" s="60">
        <f t="shared" si="5"/>
        <v>0</v>
      </c>
      <c r="Q20" s="14"/>
    </row>
    <row r="21" spans="1:17" ht="25.5" x14ac:dyDescent="0.2">
      <c r="A21" s="4">
        <v>15</v>
      </c>
      <c r="B21" s="46" t="s">
        <v>12</v>
      </c>
      <c r="C21" s="46"/>
      <c r="D21" s="6">
        <v>1004.22</v>
      </c>
      <c r="E21" s="27"/>
      <c r="F21" s="7"/>
      <c r="G21" s="31"/>
      <c r="H21" s="38">
        <f t="shared" si="0"/>
        <v>0</v>
      </c>
      <c r="I21" s="24">
        <f t="shared" si="1"/>
        <v>0</v>
      </c>
      <c r="J21" s="2" t="s">
        <v>1</v>
      </c>
      <c r="K21" s="6">
        <v>0.01</v>
      </c>
      <c r="L21" s="5"/>
      <c r="M21" s="43">
        <f t="shared" si="2"/>
        <v>0</v>
      </c>
      <c r="N21" s="24">
        <f t="shared" si="3"/>
        <v>0</v>
      </c>
      <c r="O21" s="9" t="e">
        <f t="shared" si="4"/>
        <v>#DIV/0!</v>
      </c>
      <c r="P21" s="60">
        <f t="shared" si="5"/>
        <v>0</v>
      </c>
      <c r="Q21" s="14"/>
    </row>
    <row r="22" spans="1:17" ht="25.5" x14ac:dyDescent="0.2">
      <c r="A22" s="4">
        <v>16</v>
      </c>
      <c r="B22" s="46" t="s">
        <v>27</v>
      </c>
      <c r="C22" s="46"/>
      <c r="D22" s="6">
        <v>1004.22</v>
      </c>
      <c r="E22" s="27"/>
      <c r="F22" s="30"/>
      <c r="G22" s="28"/>
      <c r="H22" s="38">
        <f t="shared" si="0"/>
        <v>0</v>
      </c>
      <c r="I22" s="24">
        <f t="shared" si="1"/>
        <v>0</v>
      </c>
      <c r="J22" s="2" t="s">
        <v>1</v>
      </c>
      <c r="K22" s="6">
        <v>3.9E-2</v>
      </c>
      <c r="L22" s="5"/>
      <c r="M22" s="43">
        <f t="shared" si="2"/>
        <v>0</v>
      </c>
      <c r="N22" s="24">
        <f t="shared" si="3"/>
        <v>0</v>
      </c>
      <c r="O22" s="9" t="e">
        <f t="shared" si="4"/>
        <v>#DIV/0!</v>
      </c>
      <c r="P22" s="60">
        <f t="shared" si="5"/>
        <v>0</v>
      </c>
      <c r="Q22" s="14"/>
    </row>
    <row r="23" spans="1:17" ht="25.5" x14ac:dyDescent="0.2">
      <c r="A23" s="4">
        <v>17</v>
      </c>
      <c r="B23" s="46" t="s">
        <v>37</v>
      </c>
      <c r="C23" s="46"/>
      <c r="D23" s="6">
        <v>1004.22</v>
      </c>
      <c r="E23" s="27"/>
      <c r="F23" s="58"/>
      <c r="G23" s="28"/>
      <c r="H23" s="38">
        <f t="shared" si="0"/>
        <v>0</v>
      </c>
      <c r="I23" s="24">
        <f t="shared" si="1"/>
        <v>0</v>
      </c>
      <c r="J23" s="2" t="s">
        <v>1</v>
      </c>
      <c r="K23" s="6">
        <v>9.7100000000000006E-2</v>
      </c>
      <c r="L23" s="5"/>
      <c r="M23" s="43">
        <f t="shared" si="2"/>
        <v>0</v>
      </c>
      <c r="N23" s="24">
        <f t="shared" si="3"/>
        <v>0</v>
      </c>
      <c r="O23" s="9" t="e">
        <f t="shared" si="4"/>
        <v>#DIV/0!</v>
      </c>
      <c r="P23" s="60">
        <f t="shared" si="5"/>
        <v>0</v>
      </c>
    </row>
    <row r="24" spans="1:17" ht="25.5" x14ac:dyDescent="0.2">
      <c r="A24" s="4">
        <v>18</v>
      </c>
      <c r="B24" s="46" t="s">
        <v>14</v>
      </c>
      <c r="C24" s="46"/>
      <c r="D24" s="6">
        <v>1004.22</v>
      </c>
      <c r="E24" s="27"/>
      <c r="F24" s="58"/>
      <c r="G24" s="28"/>
      <c r="H24" s="38">
        <f t="shared" si="0"/>
        <v>0</v>
      </c>
      <c r="I24" s="24">
        <f t="shared" si="1"/>
        <v>0</v>
      </c>
      <c r="J24" s="2" t="s">
        <v>1</v>
      </c>
      <c r="K24" s="6">
        <v>3.5700000000000003E-2</v>
      </c>
      <c r="L24" s="5"/>
      <c r="M24" s="43">
        <f t="shared" si="2"/>
        <v>0</v>
      </c>
      <c r="N24" s="24">
        <f t="shared" si="3"/>
        <v>0</v>
      </c>
      <c r="O24" s="9" t="e">
        <f t="shared" si="4"/>
        <v>#DIV/0!</v>
      </c>
      <c r="P24" s="60">
        <f t="shared" si="5"/>
        <v>0</v>
      </c>
    </row>
    <row r="25" spans="1:17" ht="25.5" x14ac:dyDescent="0.2">
      <c r="A25" s="4">
        <v>19</v>
      </c>
      <c r="B25" s="46" t="s">
        <v>2</v>
      </c>
      <c r="C25" s="46"/>
      <c r="D25" s="6">
        <v>1004.22</v>
      </c>
      <c r="E25" s="27"/>
      <c r="F25" s="58"/>
      <c r="G25" s="28"/>
      <c r="H25" s="38">
        <f t="shared" si="0"/>
        <v>0</v>
      </c>
      <c r="I25" s="24">
        <f t="shared" si="1"/>
        <v>0</v>
      </c>
      <c r="J25" s="2" t="s">
        <v>1</v>
      </c>
      <c r="K25" s="6">
        <v>1.5900000000000001E-2</v>
      </c>
      <c r="L25" s="5"/>
      <c r="M25" s="43">
        <f t="shared" si="2"/>
        <v>0</v>
      </c>
      <c r="N25" s="24">
        <f t="shared" si="3"/>
        <v>0</v>
      </c>
      <c r="O25" s="9" t="e">
        <f t="shared" si="4"/>
        <v>#DIV/0!</v>
      </c>
      <c r="P25" s="60">
        <f t="shared" si="5"/>
        <v>0</v>
      </c>
      <c r="Q25" s="14"/>
    </row>
    <row r="26" spans="1:17" ht="63.75" x14ac:dyDescent="0.2">
      <c r="A26" s="4">
        <v>20</v>
      </c>
      <c r="B26" s="45" t="s">
        <v>18</v>
      </c>
      <c r="C26" s="45"/>
      <c r="D26" s="6">
        <v>1004.22</v>
      </c>
      <c r="E26" s="2"/>
      <c r="F26" s="7"/>
      <c r="G26" s="8"/>
      <c r="H26" s="38">
        <f t="shared" si="0"/>
        <v>0</v>
      </c>
      <c r="I26" s="24">
        <f t="shared" si="1"/>
        <v>0</v>
      </c>
      <c r="J26" s="2" t="s">
        <v>1</v>
      </c>
      <c r="K26" s="6">
        <v>6.4999999999999997E-3</v>
      </c>
      <c r="L26" s="5"/>
      <c r="M26" s="43">
        <f t="shared" si="2"/>
        <v>0</v>
      </c>
      <c r="N26" s="24">
        <f t="shared" si="3"/>
        <v>0</v>
      </c>
      <c r="O26" s="9" t="e">
        <f t="shared" si="4"/>
        <v>#DIV/0!</v>
      </c>
      <c r="P26" s="60">
        <f t="shared" si="5"/>
        <v>0</v>
      </c>
      <c r="Q26" s="14"/>
    </row>
    <row r="27" spans="1:17" ht="25.5" x14ac:dyDescent="0.2">
      <c r="A27" s="4">
        <v>21</v>
      </c>
      <c r="B27" s="45" t="s">
        <v>26</v>
      </c>
      <c r="C27" s="45"/>
      <c r="D27" s="6">
        <v>1004.22</v>
      </c>
      <c r="E27" s="2"/>
      <c r="F27" s="7"/>
      <c r="G27" s="8"/>
      <c r="H27" s="38">
        <f t="shared" si="0"/>
        <v>0</v>
      </c>
      <c r="I27" s="24">
        <f t="shared" si="1"/>
        <v>0</v>
      </c>
      <c r="J27" s="2" t="s">
        <v>1</v>
      </c>
      <c r="K27" s="6">
        <v>7.3999999999999996E-2</v>
      </c>
      <c r="L27" s="5"/>
      <c r="M27" s="43">
        <f t="shared" si="2"/>
        <v>0</v>
      </c>
      <c r="N27" s="24">
        <f t="shared" si="3"/>
        <v>0</v>
      </c>
      <c r="O27" s="9" t="e">
        <f t="shared" si="4"/>
        <v>#DIV/0!</v>
      </c>
      <c r="P27" s="60">
        <f t="shared" si="5"/>
        <v>0</v>
      </c>
      <c r="Q27" s="14"/>
    </row>
    <row r="28" spans="1:17" ht="25.5" x14ac:dyDescent="0.2">
      <c r="A28" s="4">
        <v>22</v>
      </c>
      <c r="B28" s="45" t="s">
        <v>11</v>
      </c>
      <c r="C28" s="45"/>
      <c r="D28" s="6">
        <v>1004.22</v>
      </c>
      <c r="E28" s="2"/>
      <c r="F28" s="7"/>
      <c r="G28" s="28"/>
      <c r="H28" s="38">
        <f t="shared" si="0"/>
        <v>0</v>
      </c>
      <c r="I28" s="24">
        <f t="shared" si="1"/>
        <v>0</v>
      </c>
      <c r="J28" s="2" t="s">
        <v>1</v>
      </c>
      <c r="K28" s="6">
        <v>7.6100000000000001E-2</v>
      </c>
      <c r="L28" s="5"/>
      <c r="M28" s="43">
        <f t="shared" si="2"/>
        <v>0</v>
      </c>
      <c r="N28" s="24">
        <f t="shared" si="3"/>
        <v>0</v>
      </c>
      <c r="O28" s="9" t="e">
        <f t="shared" si="4"/>
        <v>#DIV/0!</v>
      </c>
      <c r="P28" s="60">
        <f t="shared" si="5"/>
        <v>0</v>
      </c>
      <c r="Q28" s="14"/>
    </row>
    <row r="29" spans="1:17" ht="25.5" x14ac:dyDescent="0.2">
      <c r="A29" s="4">
        <v>23</v>
      </c>
      <c r="B29" s="46" t="s">
        <v>30</v>
      </c>
      <c r="C29" s="46"/>
      <c r="D29" s="6">
        <v>1004.22</v>
      </c>
      <c r="E29" s="27"/>
      <c r="F29" s="58"/>
      <c r="G29" s="28"/>
      <c r="H29" s="38">
        <f t="shared" si="0"/>
        <v>0</v>
      </c>
      <c r="I29" s="24">
        <f t="shared" si="1"/>
        <v>0</v>
      </c>
      <c r="J29" s="2" t="s">
        <v>1</v>
      </c>
      <c r="K29" s="29">
        <v>2.93E-2</v>
      </c>
      <c r="L29" s="5"/>
      <c r="M29" s="43">
        <f t="shared" si="2"/>
        <v>0</v>
      </c>
      <c r="N29" s="24">
        <f t="shared" si="3"/>
        <v>0</v>
      </c>
      <c r="O29" s="9" t="e">
        <f t="shared" si="4"/>
        <v>#DIV/0!</v>
      </c>
      <c r="P29" s="60">
        <f t="shared" si="5"/>
        <v>0</v>
      </c>
    </row>
    <row r="30" spans="1:17" ht="25.5" x14ac:dyDescent="0.2">
      <c r="A30" s="4">
        <v>24</v>
      </c>
      <c r="B30" s="46" t="s">
        <v>23</v>
      </c>
      <c r="C30" s="46"/>
      <c r="D30" s="6">
        <v>1004.22</v>
      </c>
      <c r="E30" s="27"/>
      <c r="F30" s="58"/>
      <c r="G30" s="28"/>
      <c r="H30" s="38">
        <f t="shared" si="0"/>
        <v>0</v>
      </c>
      <c r="I30" s="24">
        <f t="shared" si="1"/>
        <v>0</v>
      </c>
      <c r="J30" s="2" t="s">
        <v>1</v>
      </c>
      <c r="K30" s="29">
        <v>2.18E-2</v>
      </c>
      <c r="L30" s="5"/>
      <c r="M30" s="43">
        <f t="shared" si="2"/>
        <v>0</v>
      </c>
      <c r="N30" s="24">
        <f t="shared" si="3"/>
        <v>0</v>
      </c>
      <c r="O30" s="9" t="e">
        <f t="shared" si="4"/>
        <v>#DIV/0!</v>
      </c>
      <c r="P30" s="60">
        <f t="shared" si="5"/>
        <v>0</v>
      </c>
    </row>
    <row r="31" spans="1:17" ht="25.5" x14ac:dyDescent="0.2">
      <c r="A31" s="4">
        <v>25</v>
      </c>
      <c r="B31" s="45" t="s">
        <v>52</v>
      </c>
      <c r="C31" s="45"/>
      <c r="D31" s="6">
        <v>1004.22</v>
      </c>
      <c r="E31" s="2"/>
      <c r="F31" s="7"/>
      <c r="G31" s="28"/>
      <c r="H31" s="38">
        <f t="shared" si="0"/>
        <v>0</v>
      </c>
      <c r="I31" s="24">
        <f t="shared" si="1"/>
        <v>0</v>
      </c>
      <c r="J31" s="2" t="s">
        <v>1</v>
      </c>
      <c r="K31" s="6">
        <v>5.45E-2</v>
      </c>
      <c r="L31" s="5"/>
      <c r="M31" s="43">
        <f t="shared" si="2"/>
        <v>0</v>
      </c>
      <c r="N31" s="24">
        <f t="shared" si="3"/>
        <v>0</v>
      </c>
      <c r="O31" s="9" t="e">
        <f t="shared" si="4"/>
        <v>#DIV/0!</v>
      </c>
      <c r="P31" s="60">
        <f t="shared" si="5"/>
        <v>0</v>
      </c>
      <c r="Q31" s="14"/>
    </row>
    <row r="32" spans="1:17" ht="25.5" x14ac:dyDescent="0.2">
      <c r="A32" s="4">
        <v>26</v>
      </c>
      <c r="B32" s="45" t="s">
        <v>17</v>
      </c>
      <c r="C32" s="45"/>
      <c r="D32" s="6">
        <v>1004.22</v>
      </c>
      <c r="E32" s="2"/>
      <c r="F32" s="7"/>
      <c r="G32" s="8"/>
      <c r="H32" s="38">
        <f t="shared" si="0"/>
        <v>0</v>
      </c>
      <c r="I32" s="24">
        <f t="shared" si="1"/>
        <v>0</v>
      </c>
      <c r="J32" s="2" t="s">
        <v>1</v>
      </c>
      <c r="K32" s="6">
        <v>4.4600000000000001E-2</v>
      </c>
      <c r="L32" s="5"/>
      <c r="M32" s="43">
        <f t="shared" si="2"/>
        <v>0</v>
      </c>
      <c r="N32" s="24">
        <f t="shared" si="3"/>
        <v>0</v>
      </c>
      <c r="O32" s="9" t="e">
        <f t="shared" si="4"/>
        <v>#DIV/0!</v>
      </c>
      <c r="P32" s="60">
        <f t="shared" si="5"/>
        <v>0</v>
      </c>
      <c r="Q32" s="14"/>
    </row>
    <row r="33" spans="1:17" ht="25.5" x14ac:dyDescent="0.2">
      <c r="A33" s="4">
        <v>27</v>
      </c>
      <c r="B33" s="46" t="s">
        <v>69</v>
      </c>
      <c r="C33" s="46"/>
      <c r="D33" s="6">
        <v>1004.22</v>
      </c>
      <c r="E33" s="27"/>
      <c r="F33" s="58"/>
      <c r="G33" s="55"/>
      <c r="H33" s="38">
        <f t="shared" si="0"/>
        <v>0</v>
      </c>
      <c r="I33" s="24">
        <f t="shared" si="1"/>
        <v>0</v>
      </c>
      <c r="J33" s="2" t="s">
        <v>1</v>
      </c>
      <c r="K33" s="29">
        <v>6.1000000000000004E-3</v>
      </c>
      <c r="L33" s="5"/>
      <c r="M33" s="43">
        <f t="shared" si="2"/>
        <v>0</v>
      </c>
      <c r="N33" s="24">
        <f t="shared" si="3"/>
        <v>0</v>
      </c>
      <c r="O33" s="9" t="e">
        <f t="shared" si="4"/>
        <v>#DIV/0!</v>
      </c>
      <c r="P33" s="60">
        <f t="shared" si="5"/>
        <v>0</v>
      </c>
      <c r="Q33" s="14"/>
    </row>
    <row r="34" spans="1:17" ht="25.5" x14ac:dyDescent="0.2">
      <c r="A34" s="4">
        <v>28</v>
      </c>
      <c r="B34" s="45" t="s">
        <v>70</v>
      </c>
      <c r="C34" s="45"/>
      <c r="D34" s="6">
        <v>1004.22</v>
      </c>
      <c r="E34" s="2"/>
      <c r="F34" s="7"/>
      <c r="G34" s="8"/>
      <c r="H34" s="38">
        <f t="shared" si="0"/>
        <v>0</v>
      </c>
      <c r="I34" s="24">
        <f t="shared" si="1"/>
        <v>0</v>
      </c>
      <c r="J34" s="2" t="s">
        <v>1</v>
      </c>
      <c r="K34" s="6">
        <v>7.5200000000000003E-2</v>
      </c>
      <c r="L34" s="5"/>
      <c r="M34" s="43">
        <f t="shared" si="2"/>
        <v>0</v>
      </c>
      <c r="N34" s="24">
        <f t="shared" si="3"/>
        <v>0</v>
      </c>
      <c r="O34" s="9" t="e">
        <f t="shared" si="4"/>
        <v>#DIV/0!</v>
      </c>
      <c r="P34" s="60">
        <f t="shared" si="5"/>
        <v>0</v>
      </c>
      <c r="Q34" s="14"/>
    </row>
    <row r="35" spans="1:17" ht="25.5" x14ac:dyDescent="0.2">
      <c r="A35" s="4">
        <v>29</v>
      </c>
      <c r="B35" s="46" t="s">
        <v>9</v>
      </c>
      <c r="C35" s="46"/>
      <c r="D35" s="6">
        <v>1004.22</v>
      </c>
      <c r="E35" s="27"/>
      <c r="F35" s="58"/>
      <c r="G35" s="28"/>
      <c r="H35" s="38">
        <f t="shared" si="0"/>
        <v>0</v>
      </c>
      <c r="I35" s="24">
        <f t="shared" si="1"/>
        <v>0</v>
      </c>
      <c r="J35" s="2" t="s">
        <v>1</v>
      </c>
      <c r="K35" s="29">
        <v>0.1968</v>
      </c>
      <c r="L35" s="5"/>
      <c r="M35" s="43">
        <f t="shared" si="2"/>
        <v>0</v>
      </c>
      <c r="N35" s="24">
        <f t="shared" si="3"/>
        <v>0</v>
      </c>
      <c r="O35" s="32" t="e">
        <f t="shared" si="4"/>
        <v>#DIV/0!</v>
      </c>
      <c r="P35" s="60">
        <f t="shared" si="5"/>
        <v>0</v>
      </c>
    </row>
    <row r="36" spans="1:17" ht="25.5" x14ac:dyDescent="0.2">
      <c r="A36" s="4">
        <v>30</v>
      </c>
      <c r="B36" s="45" t="s">
        <v>20</v>
      </c>
      <c r="C36" s="45"/>
      <c r="D36" s="6">
        <v>1004.22</v>
      </c>
      <c r="E36" s="2"/>
      <c r="F36" s="7"/>
      <c r="G36" s="8"/>
      <c r="H36" s="38">
        <f t="shared" si="0"/>
        <v>0</v>
      </c>
      <c r="I36" s="24">
        <f t="shared" si="1"/>
        <v>0</v>
      </c>
      <c r="J36" s="2" t="s">
        <v>1</v>
      </c>
      <c r="K36" s="6">
        <v>9.4200000000000006E-2</v>
      </c>
      <c r="L36" s="5"/>
      <c r="M36" s="43">
        <f t="shared" si="2"/>
        <v>0</v>
      </c>
      <c r="N36" s="24">
        <f t="shared" si="3"/>
        <v>0</v>
      </c>
      <c r="O36" s="32" t="e">
        <f t="shared" si="4"/>
        <v>#DIV/0!</v>
      </c>
      <c r="P36" s="60">
        <f t="shared" si="5"/>
        <v>0</v>
      </c>
      <c r="Q36" s="14"/>
    </row>
    <row r="37" spans="1:17" ht="25.5" x14ac:dyDescent="0.2">
      <c r="A37" s="4">
        <v>31</v>
      </c>
      <c r="B37" s="46" t="s">
        <v>71</v>
      </c>
      <c r="C37" s="46"/>
      <c r="D37" s="6">
        <v>1004.22</v>
      </c>
      <c r="E37" s="2"/>
      <c r="F37" s="7"/>
      <c r="G37" s="8"/>
      <c r="H37" s="38">
        <f t="shared" si="0"/>
        <v>0</v>
      </c>
      <c r="I37" s="24">
        <f t="shared" si="1"/>
        <v>0</v>
      </c>
      <c r="J37" s="2" t="s">
        <v>1</v>
      </c>
      <c r="K37" s="29">
        <v>0.17860000000000001</v>
      </c>
      <c r="L37" s="5"/>
      <c r="M37" s="43">
        <f t="shared" si="2"/>
        <v>0</v>
      </c>
      <c r="N37" s="24">
        <f t="shared" si="3"/>
        <v>0</v>
      </c>
      <c r="O37" s="32" t="e">
        <f t="shared" si="4"/>
        <v>#DIV/0!</v>
      </c>
      <c r="P37" s="60">
        <f t="shared" si="5"/>
        <v>0</v>
      </c>
      <c r="Q37" s="14"/>
    </row>
    <row r="38" spans="1:17" ht="25.5" x14ac:dyDescent="0.2">
      <c r="A38" s="4">
        <v>32</v>
      </c>
      <c r="B38" s="45" t="s">
        <v>16</v>
      </c>
      <c r="C38" s="45"/>
      <c r="D38" s="6">
        <v>1004.22</v>
      </c>
      <c r="E38" s="2"/>
      <c r="F38" s="7"/>
      <c r="G38" s="8"/>
      <c r="H38" s="38">
        <f t="shared" si="0"/>
        <v>0</v>
      </c>
      <c r="I38" s="24">
        <f t="shared" si="1"/>
        <v>0</v>
      </c>
      <c r="J38" s="2" t="s">
        <v>1</v>
      </c>
      <c r="K38" s="6">
        <v>9.2200000000000004E-2</v>
      </c>
      <c r="L38" s="5"/>
      <c r="M38" s="43">
        <f t="shared" si="2"/>
        <v>0</v>
      </c>
      <c r="N38" s="24">
        <f t="shared" si="3"/>
        <v>0</v>
      </c>
      <c r="O38" s="32" t="e">
        <f t="shared" si="4"/>
        <v>#DIV/0!</v>
      </c>
      <c r="P38" s="60">
        <f t="shared" si="5"/>
        <v>0</v>
      </c>
      <c r="Q38" s="14"/>
    </row>
    <row r="39" spans="1:17" ht="25.5" x14ac:dyDescent="0.2">
      <c r="A39" s="4">
        <v>33</v>
      </c>
      <c r="B39" s="45" t="s">
        <v>24</v>
      </c>
      <c r="C39" s="45"/>
      <c r="D39" s="6">
        <v>1004.22</v>
      </c>
      <c r="E39" s="2"/>
      <c r="F39" s="7"/>
      <c r="G39" s="8"/>
      <c r="H39" s="38">
        <f t="shared" si="0"/>
        <v>0</v>
      </c>
      <c r="I39" s="24">
        <f t="shared" si="1"/>
        <v>0</v>
      </c>
      <c r="J39" s="2" t="s">
        <v>1</v>
      </c>
      <c r="K39" s="6">
        <v>0.106</v>
      </c>
      <c r="L39" s="5"/>
      <c r="M39" s="43">
        <f t="shared" si="2"/>
        <v>0</v>
      </c>
      <c r="N39" s="24">
        <f t="shared" si="3"/>
        <v>0</v>
      </c>
      <c r="O39" s="32" t="e">
        <f t="shared" si="4"/>
        <v>#DIV/0!</v>
      </c>
      <c r="P39" s="60">
        <f t="shared" si="5"/>
        <v>0</v>
      </c>
      <c r="Q39" s="14"/>
    </row>
    <row r="40" spans="1:17" ht="25.5" x14ac:dyDescent="0.2">
      <c r="A40" s="4">
        <v>34</v>
      </c>
      <c r="B40" s="46" t="s">
        <v>5</v>
      </c>
      <c r="C40" s="46"/>
      <c r="D40" s="6">
        <v>1004.22</v>
      </c>
      <c r="E40" s="27"/>
      <c r="F40" s="58"/>
      <c r="G40" s="28"/>
      <c r="H40" s="38">
        <f t="shared" si="0"/>
        <v>0</v>
      </c>
      <c r="I40" s="24">
        <f t="shared" si="1"/>
        <v>0</v>
      </c>
      <c r="J40" s="2" t="s">
        <v>1</v>
      </c>
      <c r="K40" s="29">
        <v>0.12540000000000001</v>
      </c>
      <c r="L40" s="5"/>
      <c r="M40" s="43">
        <f t="shared" si="2"/>
        <v>0</v>
      </c>
      <c r="N40" s="24">
        <f t="shared" si="3"/>
        <v>0</v>
      </c>
      <c r="O40" s="32" t="e">
        <f t="shared" si="4"/>
        <v>#DIV/0!</v>
      </c>
      <c r="P40" s="60">
        <f t="shared" si="5"/>
        <v>0</v>
      </c>
      <c r="Q40" s="14"/>
    </row>
    <row r="41" spans="1:17" ht="25.5" x14ac:dyDescent="0.2">
      <c r="A41" s="4">
        <v>35</v>
      </c>
      <c r="B41" s="45" t="s">
        <v>10</v>
      </c>
      <c r="C41" s="45"/>
      <c r="D41" s="6">
        <v>1004.22</v>
      </c>
      <c r="E41" s="2"/>
      <c r="F41" s="57"/>
      <c r="G41" s="8"/>
      <c r="H41" s="38">
        <f t="shared" si="0"/>
        <v>0</v>
      </c>
      <c r="I41" s="24">
        <f t="shared" si="1"/>
        <v>0</v>
      </c>
      <c r="J41" s="2" t="s">
        <v>1</v>
      </c>
      <c r="K41" s="6">
        <v>0.13300000000000001</v>
      </c>
      <c r="L41" s="5"/>
      <c r="M41" s="43">
        <f t="shared" si="2"/>
        <v>0</v>
      </c>
      <c r="N41" s="24">
        <f t="shared" si="3"/>
        <v>0</v>
      </c>
      <c r="O41" s="32" t="e">
        <f t="shared" si="4"/>
        <v>#DIV/0!</v>
      </c>
      <c r="P41" s="60">
        <f t="shared" si="5"/>
        <v>0</v>
      </c>
      <c r="Q41" s="14"/>
    </row>
    <row r="42" spans="1:17" ht="25.5" x14ac:dyDescent="0.2">
      <c r="A42" s="4">
        <v>36</v>
      </c>
      <c r="B42" s="46" t="s">
        <v>39</v>
      </c>
      <c r="C42" s="46"/>
      <c r="D42" s="6">
        <v>1004.22</v>
      </c>
      <c r="E42" s="27"/>
      <c r="F42" s="58"/>
      <c r="G42" s="28"/>
      <c r="H42" s="38">
        <f t="shared" si="0"/>
        <v>0</v>
      </c>
      <c r="I42" s="24">
        <f t="shared" si="1"/>
        <v>0</v>
      </c>
      <c r="J42" s="2" t="s">
        <v>1</v>
      </c>
      <c r="K42" s="29">
        <v>9.7100000000000006E-2</v>
      </c>
      <c r="L42" s="5"/>
      <c r="M42" s="43">
        <f t="shared" si="2"/>
        <v>0</v>
      </c>
      <c r="N42" s="24">
        <f t="shared" si="3"/>
        <v>0</v>
      </c>
      <c r="O42" s="32" t="e">
        <f t="shared" si="4"/>
        <v>#DIV/0!</v>
      </c>
      <c r="P42" s="60">
        <f t="shared" si="5"/>
        <v>0</v>
      </c>
    </row>
    <row r="43" spans="1:17" ht="25.5" x14ac:dyDescent="0.2">
      <c r="A43" s="4">
        <v>37</v>
      </c>
      <c r="B43" s="45" t="s">
        <v>22</v>
      </c>
      <c r="C43" s="45"/>
      <c r="D43" s="6">
        <v>1004.22</v>
      </c>
      <c r="E43" s="27"/>
      <c r="F43" s="58"/>
      <c r="G43" s="28"/>
      <c r="H43" s="38">
        <f t="shared" si="0"/>
        <v>0</v>
      </c>
      <c r="I43" s="24">
        <f t="shared" si="1"/>
        <v>0</v>
      </c>
      <c r="J43" s="2" t="s">
        <v>1</v>
      </c>
      <c r="K43" s="6">
        <v>6.4600000000000005E-2</v>
      </c>
      <c r="L43" s="5"/>
      <c r="M43" s="43">
        <f t="shared" si="2"/>
        <v>0</v>
      </c>
      <c r="N43" s="24">
        <f t="shared" si="3"/>
        <v>0</v>
      </c>
      <c r="O43" s="32" t="e">
        <f t="shared" si="4"/>
        <v>#DIV/0!</v>
      </c>
      <c r="P43" s="60">
        <f t="shared" si="5"/>
        <v>0</v>
      </c>
    </row>
    <row r="44" spans="1:17" ht="25.5" x14ac:dyDescent="0.2">
      <c r="A44" s="4">
        <v>38</v>
      </c>
      <c r="B44" s="45" t="s">
        <v>31</v>
      </c>
      <c r="C44" s="45"/>
      <c r="D44" s="6">
        <v>1004.22</v>
      </c>
      <c r="E44" s="2"/>
      <c r="F44" s="57"/>
      <c r="G44" s="8"/>
      <c r="H44" s="38">
        <f t="shared" si="0"/>
        <v>0</v>
      </c>
      <c r="I44" s="24">
        <f t="shared" si="1"/>
        <v>0</v>
      </c>
      <c r="J44" s="2" t="s">
        <v>1</v>
      </c>
      <c r="K44" s="6">
        <v>2.2000000000000001E-3</v>
      </c>
      <c r="L44" s="5"/>
      <c r="M44" s="43">
        <f t="shared" si="2"/>
        <v>0</v>
      </c>
      <c r="N44" s="24">
        <f t="shared" si="3"/>
        <v>0</v>
      </c>
      <c r="O44" s="32" t="e">
        <f t="shared" si="4"/>
        <v>#DIV/0!</v>
      </c>
      <c r="P44" s="60">
        <f t="shared" si="5"/>
        <v>0</v>
      </c>
    </row>
    <row r="45" spans="1:17" ht="25.5" x14ac:dyDescent="0.2">
      <c r="A45" s="4">
        <v>39</v>
      </c>
      <c r="B45" s="45" t="s">
        <v>72</v>
      </c>
      <c r="C45" s="45"/>
      <c r="D45" s="6">
        <v>1004.22</v>
      </c>
      <c r="E45" s="2"/>
      <c r="F45" s="57"/>
      <c r="G45" s="8"/>
      <c r="H45" s="38">
        <f t="shared" si="0"/>
        <v>0</v>
      </c>
      <c r="I45" s="24">
        <f t="shared" si="1"/>
        <v>0</v>
      </c>
      <c r="J45" s="2" t="s">
        <v>1</v>
      </c>
      <c r="K45" s="6">
        <v>7.51E-2</v>
      </c>
      <c r="L45" s="5"/>
      <c r="M45" s="43">
        <f t="shared" si="2"/>
        <v>0</v>
      </c>
      <c r="N45" s="24">
        <f t="shared" si="3"/>
        <v>0</v>
      </c>
      <c r="O45" s="32" t="e">
        <f t="shared" si="4"/>
        <v>#DIV/0!</v>
      </c>
      <c r="P45" s="60">
        <f t="shared" si="5"/>
        <v>0</v>
      </c>
    </row>
    <row r="46" spans="1:17" ht="25.5" x14ac:dyDescent="0.2">
      <c r="A46" s="4">
        <v>40</v>
      </c>
      <c r="B46" s="45" t="s">
        <v>73</v>
      </c>
      <c r="C46" s="45"/>
      <c r="D46" s="6">
        <v>1004.22</v>
      </c>
      <c r="E46" s="2"/>
      <c r="F46" s="57"/>
      <c r="G46" s="28"/>
      <c r="H46" s="38">
        <f t="shared" si="0"/>
        <v>0</v>
      </c>
      <c r="I46" s="24">
        <f t="shared" si="1"/>
        <v>0</v>
      </c>
      <c r="J46" s="2" t="s">
        <v>1</v>
      </c>
      <c r="K46" s="6">
        <v>1.1999999999999999E-3</v>
      </c>
      <c r="L46" s="5"/>
      <c r="M46" s="43">
        <f t="shared" si="2"/>
        <v>0</v>
      </c>
      <c r="N46" s="24">
        <f t="shared" si="3"/>
        <v>0</v>
      </c>
      <c r="O46" s="32" t="e">
        <f t="shared" si="4"/>
        <v>#DIV/0!</v>
      </c>
      <c r="P46" s="60">
        <f t="shared" si="5"/>
        <v>0</v>
      </c>
    </row>
    <row r="47" spans="1:17" ht="25.5" x14ac:dyDescent="0.2">
      <c r="A47" s="4">
        <v>41</v>
      </c>
      <c r="B47" s="45" t="s">
        <v>36</v>
      </c>
      <c r="C47" s="45"/>
      <c r="D47" s="6">
        <v>1004.22</v>
      </c>
      <c r="E47" s="2"/>
      <c r="F47" s="57"/>
      <c r="G47" s="28"/>
      <c r="H47" s="38">
        <f t="shared" si="0"/>
        <v>0</v>
      </c>
      <c r="I47" s="24">
        <f t="shared" si="1"/>
        <v>0</v>
      </c>
      <c r="J47" s="2" t="s">
        <v>1</v>
      </c>
      <c r="K47" s="6">
        <v>4.9200000000000001E-2</v>
      </c>
      <c r="L47" s="5"/>
      <c r="M47" s="43">
        <f t="shared" si="2"/>
        <v>0</v>
      </c>
      <c r="N47" s="24">
        <f t="shared" si="3"/>
        <v>0</v>
      </c>
      <c r="O47" s="32" t="e">
        <f t="shared" si="4"/>
        <v>#DIV/0!</v>
      </c>
      <c r="P47" s="60">
        <f t="shared" si="5"/>
        <v>0</v>
      </c>
    </row>
    <row r="48" spans="1:17" ht="114.75" x14ac:dyDescent="0.2">
      <c r="A48" s="4">
        <v>42</v>
      </c>
      <c r="B48" s="45" t="s">
        <v>74</v>
      </c>
      <c r="C48" s="45"/>
      <c r="D48" s="6">
        <v>1004.22</v>
      </c>
      <c r="E48" s="2"/>
      <c r="F48" s="57"/>
      <c r="G48" s="8"/>
      <c r="H48" s="38">
        <f t="shared" si="0"/>
        <v>0</v>
      </c>
      <c r="I48" s="24">
        <f t="shared" si="1"/>
        <v>0</v>
      </c>
      <c r="J48" s="2" t="s">
        <v>1</v>
      </c>
      <c r="K48" s="6">
        <v>0.19800000000000001</v>
      </c>
      <c r="L48" s="5"/>
      <c r="M48" s="43">
        <f t="shared" si="2"/>
        <v>0</v>
      </c>
      <c r="N48" s="24">
        <f t="shared" si="3"/>
        <v>0</v>
      </c>
      <c r="O48" s="32" t="e">
        <f t="shared" si="4"/>
        <v>#DIV/0!</v>
      </c>
      <c r="P48" s="60">
        <f t="shared" si="5"/>
        <v>0</v>
      </c>
    </row>
    <row r="49" spans="1:17" ht="74.25" customHeight="1" x14ac:dyDescent="0.2">
      <c r="A49" s="4">
        <v>43</v>
      </c>
      <c r="B49" s="45" t="s">
        <v>75</v>
      </c>
      <c r="C49" s="45"/>
      <c r="D49" s="6">
        <v>1004.22</v>
      </c>
      <c r="E49" s="2"/>
      <c r="F49" s="57"/>
      <c r="G49" s="8"/>
      <c r="H49" s="38">
        <f t="shared" si="0"/>
        <v>0</v>
      </c>
      <c r="I49" s="24">
        <f t="shared" si="1"/>
        <v>0</v>
      </c>
      <c r="J49" s="2" t="s">
        <v>1</v>
      </c>
      <c r="K49" s="6">
        <v>0.13750000000000001</v>
      </c>
      <c r="L49" s="5"/>
      <c r="M49" s="43">
        <f t="shared" si="2"/>
        <v>0</v>
      </c>
      <c r="N49" s="24">
        <f t="shared" si="3"/>
        <v>0</v>
      </c>
      <c r="O49" s="32" t="e">
        <f t="shared" si="4"/>
        <v>#DIV/0!</v>
      </c>
      <c r="P49" s="60">
        <f t="shared" si="5"/>
        <v>0</v>
      </c>
    </row>
    <row r="50" spans="1:17" ht="91.5" customHeight="1" x14ac:dyDescent="0.2">
      <c r="A50" s="4">
        <v>44</v>
      </c>
      <c r="B50" s="45" t="s">
        <v>76</v>
      </c>
      <c r="C50" s="45"/>
      <c r="D50" s="6">
        <v>1004.22</v>
      </c>
      <c r="E50" s="2"/>
      <c r="F50" s="57"/>
      <c r="G50" s="8"/>
      <c r="H50" s="38">
        <f t="shared" si="0"/>
        <v>0</v>
      </c>
      <c r="I50" s="24">
        <f t="shared" si="1"/>
        <v>0</v>
      </c>
      <c r="J50" s="2" t="s">
        <v>1</v>
      </c>
      <c r="K50" s="6">
        <v>0.1792</v>
      </c>
      <c r="L50" s="5"/>
      <c r="M50" s="43">
        <f t="shared" si="2"/>
        <v>0</v>
      </c>
      <c r="N50" s="24">
        <f t="shared" si="3"/>
        <v>0</v>
      </c>
      <c r="O50" s="32" t="e">
        <f t="shared" si="4"/>
        <v>#DIV/0!</v>
      </c>
      <c r="P50" s="60">
        <f t="shared" si="5"/>
        <v>0</v>
      </c>
    </row>
    <row r="51" spans="1:17" x14ac:dyDescent="0.2">
      <c r="A51" s="33" t="s">
        <v>40</v>
      </c>
      <c r="B51" s="34" t="s">
        <v>53</v>
      </c>
      <c r="C51" s="34"/>
      <c r="D51" s="34" t="s">
        <v>40</v>
      </c>
      <c r="E51" s="34" t="s">
        <v>40</v>
      </c>
      <c r="F51" s="24"/>
      <c r="G51" s="24"/>
      <c r="H51" s="39">
        <f>SUM(H7:H50)</f>
        <v>31.645500000000002</v>
      </c>
      <c r="I51" s="24">
        <f>SUM(I7:I50)</f>
        <v>31.77904401</v>
      </c>
      <c r="J51" s="24"/>
      <c r="K51" s="24"/>
      <c r="L51" s="24"/>
      <c r="M51" s="12">
        <f>SUM(M7:M50)</f>
        <v>12.510810000000001</v>
      </c>
      <c r="N51" s="24">
        <f>SUM(N7:N50)</f>
        <v>12.5636056182</v>
      </c>
      <c r="O51" s="24"/>
      <c r="P51" s="24">
        <f>SUM(P7:P50)</f>
        <v>-19.215438391799999</v>
      </c>
      <c r="Q51" s="35">
        <f>M51-H51</f>
        <v>-19.134689999999999</v>
      </c>
    </row>
    <row r="54" spans="1:17" ht="15.75" x14ac:dyDescent="0.2">
      <c r="A54" s="49" t="s">
        <v>143</v>
      </c>
      <c r="B54" s="49"/>
      <c r="C54" s="49"/>
      <c r="D54" s="49"/>
    </row>
  </sheetData>
  <mergeCells count="11">
    <mergeCell ref="Q5:Q6"/>
    <mergeCell ref="A3:P3"/>
    <mergeCell ref="A4:O4"/>
    <mergeCell ref="A5:A6"/>
    <mergeCell ref="B5:B6"/>
    <mergeCell ref="C5:C6"/>
    <mergeCell ref="D5:D6"/>
    <mergeCell ref="E5:I5"/>
    <mergeCell ref="J5:N5"/>
    <mergeCell ref="O5:O6"/>
    <mergeCell ref="P5:P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zoomScale="80" zoomScaleNormal="80" workbookViewId="0">
      <pane xSplit="4" ySplit="6" topLeftCell="E46" activePane="bottomRight" state="frozen"/>
      <selection pane="topRight" activeCell="E1" sqref="E1"/>
      <selection pane="bottomLeft" activeCell="A7" sqref="A7"/>
      <selection pane="bottomRight" activeCell="J6" sqref="J6"/>
    </sheetView>
  </sheetViews>
  <sheetFormatPr defaultRowHeight="12.75" x14ac:dyDescent="0.2"/>
  <cols>
    <col min="1" max="1" width="9.5" style="3" customWidth="1"/>
    <col min="2" max="3" width="46.1640625" style="3" customWidth="1"/>
    <col min="4" max="4" width="16.1640625" style="3" customWidth="1"/>
    <col min="5" max="5" width="24.5" style="3" customWidth="1"/>
    <col min="6" max="6" width="22.1640625" style="10" customWidth="1"/>
    <col min="7" max="7" width="20.1640625" style="35" customWidth="1"/>
    <col min="8" max="8" width="20" style="40" customWidth="1"/>
    <col min="9" max="9" width="22.83203125" style="35" customWidth="1"/>
    <col min="10" max="10" width="25.33203125" style="3" customWidth="1"/>
    <col min="11" max="11" width="19.33203125" style="3" customWidth="1"/>
    <col min="12" max="12" width="20.1640625" style="35" customWidth="1"/>
    <col min="13" max="13" width="20.83203125" style="44" customWidth="1"/>
    <col min="14" max="14" width="15.33203125" style="35" customWidth="1"/>
    <col min="15" max="15" width="27.83203125" style="3" customWidth="1"/>
    <col min="16" max="16" width="15.6640625" style="35" customWidth="1"/>
    <col min="17" max="17" width="18" style="3" hidden="1" customWidth="1"/>
    <col min="18" max="16384" width="9.33203125" style="3"/>
  </cols>
  <sheetData>
    <row r="1" spans="1:17" x14ac:dyDescent="0.2">
      <c r="A1" s="15"/>
      <c r="B1" s="15"/>
      <c r="C1" s="15"/>
      <c r="D1" s="15"/>
      <c r="E1" s="15"/>
      <c r="F1" s="16"/>
      <c r="G1" s="17"/>
      <c r="H1" s="36"/>
      <c r="I1" s="17"/>
      <c r="J1" s="15"/>
      <c r="K1" s="15"/>
      <c r="L1" s="17"/>
      <c r="M1" s="41"/>
      <c r="N1" s="17"/>
      <c r="O1" s="15"/>
      <c r="P1" s="17"/>
    </row>
    <row r="2" spans="1:17" x14ac:dyDescent="0.2">
      <c r="A2" s="15"/>
      <c r="B2" s="15"/>
      <c r="C2" s="15"/>
      <c r="D2" s="15"/>
      <c r="E2" s="15"/>
      <c r="F2" s="16"/>
      <c r="G2" s="17"/>
      <c r="H2" s="36"/>
      <c r="I2" s="17"/>
      <c r="J2" s="15"/>
      <c r="K2" s="15"/>
      <c r="L2" s="17"/>
      <c r="M2" s="41"/>
      <c r="N2" s="17"/>
      <c r="O2" s="15"/>
      <c r="P2" s="17"/>
    </row>
    <row r="3" spans="1:17" x14ac:dyDescent="0.2">
      <c r="A3" s="94" t="s">
        <v>125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</row>
    <row r="4" spans="1:17" x14ac:dyDescent="0.2">
      <c r="A4" s="95" t="s">
        <v>40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17"/>
    </row>
    <row r="5" spans="1:17" ht="57.75" customHeight="1" x14ac:dyDescent="0.2">
      <c r="A5" s="96" t="s">
        <v>41</v>
      </c>
      <c r="B5" s="98" t="s">
        <v>78</v>
      </c>
      <c r="C5" s="105" t="s">
        <v>91</v>
      </c>
      <c r="D5" s="98" t="s">
        <v>42</v>
      </c>
      <c r="E5" s="100" t="s">
        <v>142</v>
      </c>
      <c r="F5" s="100"/>
      <c r="G5" s="100"/>
      <c r="H5" s="100"/>
      <c r="I5" s="101"/>
      <c r="J5" s="102" t="s">
        <v>43</v>
      </c>
      <c r="K5" s="102"/>
      <c r="L5" s="102"/>
      <c r="M5" s="102"/>
      <c r="N5" s="102"/>
      <c r="O5" s="103" t="s">
        <v>44</v>
      </c>
      <c r="P5" s="104" t="s">
        <v>55</v>
      </c>
      <c r="Q5" s="93" t="s">
        <v>64</v>
      </c>
    </row>
    <row r="6" spans="1:17" ht="57" customHeight="1" x14ac:dyDescent="0.2">
      <c r="A6" s="97"/>
      <c r="B6" s="99"/>
      <c r="C6" s="106"/>
      <c r="D6" s="99"/>
      <c r="E6" s="61" t="s">
        <v>45</v>
      </c>
      <c r="F6" s="19" t="s">
        <v>46</v>
      </c>
      <c r="G6" s="20" t="s">
        <v>102</v>
      </c>
      <c r="H6" s="37" t="s">
        <v>48</v>
      </c>
      <c r="I6" s="21" t="s">
        <v>54</v>
      </c>
      <c r="J6" s="4" t="s">
        <v>45</v>
      </c>
      <c r="K6" s="4" t="s">
        <v>49</v>
      </c>
      <c r="L6" s="22" t="s">
        <v>47</v>
      </c>
      <c r="M6" s="42" t="s">
        <v>48</v>
      </c>
      <c r="N6" s="23" t="s">
        <v>54</v>
      </c>
      <c r="O6" s="103"/>
      <c r="P6" s="104"/>
      <c r="Q6" s="93"/>
    </row>
    <row r="7" spans="1:17" ht="25.5" x14ac:dyDescent="0.2">
      <c r="A7" s="4">
        <v>1</v>
      </c>
      <c r="B7" s="45" t="s">
        <v>50</v>
      </c>
      <c r="C7" s="45"/>
      <c r="D7" s="6">
        <v>1072.7</v>
      </c>
      <c r="E7" s="2"/>
      <c r="F7" s="59"/>
      <c r="G7" s="5"/>
      <c r="H7" s="38">
        <f t="shared" ref="H7:H50" si="0">G7*F7</f>
        <v>0</v>
      </c>
      <c r="I7" s="24">
        <f t="shared" ref="I7:I50" si="1">H7*D7/1000</f>
        <v>0</v>
      </c>
      <c r="J7" s="2" t="s">
        <v>1</v>
      </c>
      <c r="K7" s="6">
        <v>6.3200000000000006E-2</v>
      </c>
      <c r="L7" s="5"/>
      <c r="M7" s="43">
        <f t="shared" ref="M7:M50" si="2">L7*K7</f>
        <v>0</v>
      </c>
      <c r="N7" s="24">
        <f t="shared" ref="N7:N50" si="3">M7*D7/1000</f>
        <v>0</v>
      </c>
      <c r="O7" s="26" t="e">
        <f t="shared" ref="O7:O50" si="4">K7/F7*100</f>
        <v>#DIV/0!</v>
      </c>
      <c r="P7" s="60">
        <f t="shared" ref="P7:P50" si="5">N7-I7</f>
        <v>0</v>
      </c>
      <c r="Q7" s="14"/>
    </row>
    <row r="8" spans="1:17" ht="25.5" x14ac:dyDescent="0.2">
      <c r="A8" s="4">
        <v>2</v>
      </c>
      <c r="B8" s="45" t="s">
        <v>19</v>
      </c>
      <c r="C8" s="45"/>
      <c r="D8" s="6">
        <v>1072.7</v>
      </c>
      <c r="E8" s="2"/>
      <c r="F8" s="59"/>
      <c r="G8" s="56"/>
      <c r="H8" s="38">
        <f t="shared" si="0"/>
        <v>0</v>
      </c>
      <c r="I8" s="24">
        <f t="shared" si="1"/>
        <v>0</v>
      </c>
      <c r="J8" s="2" t="s">
        <v>1</v>
      </c>
      <c r="K8" s="6">
        <v>0.1013</v>
      </c>
      <c r="L8" s="5"/>
      <c r="M8" s="43">
        <f t="shared" si="2"/>
        <v>0</v>
      </c>
      <c r="N8" s="24">
        <f t="shared" si="3"/>
        <v>0</v>
      </c>
      <c r="O8" s="26" t="e">
        <f t="shared" si="4"/>
        <v>#DIV/0!</v>
      </c>
      <c r="P8" s="60">
        <f t="shared" si="5"/>
        <v>0</v>
      </c>
      <c r="Q8" s="14"/>
    </row>
    <row r="9" spans="1:17" ht="25.5" x14ac:dyDescent="0.2">
      <c r="A9" s="4">
        <v>3</v>
      </c>
      <c r="B9" s="45" t="s">
        <v>32</v>
      </c>
      <c r="C9" s="45"/>
      <c r="D9" s="6">
        <v>1072.7</v>
      </c>
      <c r="E9" s="2"/>
      <c r="F9" s="59"/>
      <c r="G9" s="56"/>
      <c r="H9" s="38">
        <f t="shared" si="0"/>
        <v>0</v>
      </c>
      <c r="I9" s="24">
        <f t="shared" si="1"/>
        <v>0</v>
      </c>
      <c r="J9" s="2" t="s">
        <v>1</v>
      </c>
      <c r="K9" s="6">
        <v>7.2599999999999998E-2</v>
      </c>
      <c r="L9" s="5"/>
      <c r="M9" s="43">
        <f t="shared" si="2"/>
        <v>0</v>
      </c>
      <c r="N9" s="24">
        <f t="shared" si="3"/>
        <v>0</v>
      </c>
      <c r="O9" s="26" t="e">
        <f t="shared" si="4"/>
        <v>#DIV/0!</v>
      </c>
      <c r="P9" s="60">
        <f t="shared" si="5"/>
        <v>0</v>
      </c>
      <c r="Q9" s="14"/>
    </row>
    <row r="10" spans="1:17" ht="25.5" x14ac:dyDescent="0.2">
      <c r="A10" s="4">
        <v>4</v>
      </c>
      <c r="B10" s="46" t="s">
        <v>0</v>
      </c>
      <c r="C10" s="46" t="s">
        <v>0</v>
      </c>
      <c r="D10" s="6">
        <v>1072.7</v>
      </c>
      <c r="E10" s="2" t="s">
        <v>79</v>
      </c>
      <c r="F10" s="25">
        <v>1.46</v>
      </c>
      <c r="G10" s="62">
        <v>15</v>
      </c>
      <c r="H10" s="38">
        <f t="shared" si="0"/>
        <v>21.9</v>
      </c>
      <c r="I10" s="24">
        <f t="shared" si="1"/>
        <v>23.49213</v>
      </c>
      <c r="J10" s="2" t="s">
        <v>1</v>
      </c>
      <c r="K10" s="6">
        <v>5.4399999999999997E-2</v>
      </c>
      <c r="L10" s="5">
        <v>493.9</v>
      </c>
      <c r="M10" s="43">
        <f t="shared" si="2"/>
        <v>26.868159999999996</v>
      </c>
      <c r="N10" s="24">
        <f t="shared" si="3"/>
        <v>28.821475231999997</v>
      </c>
      <c r="O10" s="26">
        <f t="shared" si="4"/>
        <v>3.7260273972602738</v>
      </c>
      <c r="P10" s="60">
        <f t="shared" si="5"/>
        <v>5.3293452319999979</v>
      </c>
    </row>
    <row r="11" spans="1:17" ht="25.5" x14ac:dyDescent="0.2">
      <c r="A11" s="4">
        <v>5</v>
      </c>
      <c r="B11" s="46" t="s">
        <v>8</v>
      </c>
      <c r="C11" s="46"/>
      <c r="D11" s="6">
        <v>1072.7</v>
      </c>
      <c r="E11" s="2"/>
      <c r="F11" s="7"/>
      <c r="G11" s="55"/>
      <c r="H11" s="38">
        <f t="shared" si="0"/>
        <v>0</v>
      </c>
      <c r="I11" s="24">
        <f t="shared" si="1"/>
        <v>0</v>
      </c>
      <c r="J11" s="2" t="s">
        <v>1</v>
      </c>
      <c r="K11" s="6">
        <v>0.3291</v>
      </c>
      <c r="L11" s="5"/>
      <c r="M11" s="43">
        <f t="shared" si="2"/>
        <v>0</v>
      </c>
      <c r="N11" s="24">
        <f t="shared" si="3"/>
        <v>0</v>
      </c>
      <c r="O11" s="9" t="e">
        <f t="shared" si="4"/>
        <v>#DIV/0!</v>
      </c>
      <c r="P11" s="60">
        <f t="shared" si="5"/>
        <v>0</v>
      </c>
    </row>
    <row r="12" spans="1:17" ht="25.5" x14ac:dyDescent="0.2">
      <c r="A12" s="4">
        <v>6</v>
      </c>
      <c r="B12" s="46" t="s">
        <v>4</v>
      </c>
      <c r="C12" s="46"/>
      <c r="D12" s="6">
        <v>1072.7</v>
      </c>
      <c r="E12" s="2"/>
      <c r="F12" s="7"/>
      <c r="G12" s="55"/>
      <c r="H12" s="38">
        <f t="shared" si="0"/>
        <v>0</v>
      </c>
      <c r="I12" s="24">
        <f t="shared" si="1"/>
        <v>0</v>
      </c>
      <c r="J12" s="2" t="s">
        <v>1</v>
      </c>
      <c r="K12" s="6">
        <v>0.14430000000000001</v>
      </c>
      <c r="L12" s="5"/>
      <c r="M12" s="43">
        <f t="shared" si="2"/>
        <v>0</v>
      </c>
      <c r="N12" s="24">
        <f t="shared" si="3"/>
        <v>0</v>
      </c>
      <c r="O12" s="9" t="e">
        <f t="shared" si="4"/>
        <v>#DIV/0!</v>
      </c>
      <c r="P12" s="60">
        <f t="shared" si="5"/>
        <v>0</v>
      </c>
    </row>
    <row r="13" spans="1:17" ht="25.5" x14ac:dyDescent="0.2">
      <c r="A13" s="4">
        <v>7</v>
      </c>
      <c r="B13" s="46" t="s">
        <v>25</v>
      </c>
      <c r="C13" s="46"/>
      <c r="D13" s="6">
        <v>1072.7</v>
      </c>
      <c r="E13" s="2"/>
      <c r="F13" s="7"/>
      <c r="G13" s="8"/>
      <c r="H13" s="38">
        <f t="shared" si="0"/>
        <v>0</v>
      </c>
      <c r="I13" s="24">
        <f t="shared" si="1"/>
        <v>0</v>
      </c>
      <c r="J13" s="2" t="s">
        <v>1</v>
      </c>
      <c r="K13" s="6">
        <v>0.3296</v>
      </c>
      <c r="L13" s="13"/>
      <c r="M13" s="43">
        <f t="shared" si="2"/>
        <v>0</v>
      </c>
      <c r="N13" s="24">
        <f t="shared" si="3"/>
        <v>0</v>
      </c>
      <c r="O13" s="9" t="e">
        <f t="shared" si="4"/>
        <v>#DIV/0!</v>
      </c>
      <c r="P13" s="60">
        <f t="shared" si="5"/>
        <v>0</v>
      </c>
      <c r="Q13" s="14"/>
    </row>
    <row r="14" spans="1:17" ht="25.5" x14ac:dyDescent="0.2">
      <c r="A14" s="4">
        <v>8</v>
      </c>
      <c r="B14" s="46" t="s">
        <v>7</v>
      </c>
      <c r="C14" s="46"/>
      <c r="D14" s="6">
        <v>1072.7</v>
      </c>
      <c r="E14" s="2"/>
      <c r="F14" s="7"/>
      <c r="G14" s="28"/>
      <c r="H14" s="38">
        <f t="shared" si="0"/>
        <v>0</v>
      </c>
      <c r="I14" s="24">
        <f t="shared" si="1"/>
        <v>0</v>
      </c>
      <c r="J14" s="2" t="s">
        <v>1</v>
      </c>
      <c r="K14" s="6">
        <v>0.25030000000000002</v>
      </c>
      <c r="L14" s="5"/>
      <c r="M14" s="43">
        <f t="shared" si="2"/>
        <v>0</v>
      </c>
      <c r="N14" s="24">
        <f t="shared" si="3"/>
        <v>0</v>
      </c>
      <c r="O14" s="9" t="e">
        <f t="shared" si="4"/>
        <v>#DIV/0!</v>
      </c>
      <c r="P14" s="60">
        <f t="shared" si="5"/>
        <v>0</v>
      </c>
      <c r="Q14" s="14"/>
    </row>
    <row r="15" spans="1:17" ht="25.5" x14ac:dyDescent="0.2">
      <c r="A15" s="4">
        <v>9</v>
      </c>
      <c r="B15" s="45" t="s">
        <v>28</v>
      </c>
      <c r="C15" s="45"/>
      <c r="D15" s="6">
        <v>1072.7</v>
      </c>
      <c r="E15" s="2"/>
      <c r="F15" s="25"/>
      <c r="G15" s="5"/>
      <c r="H15" s="38">
        <f t="shared" si="0"/>
        <v>0</v>
      </c>
      <c r="I15" s="24">
        <f t="shared" si="1"/>
        <v>0</v>
      </c>
      <c r="J15" s="2" t="s">
        <v>1</v>
      </c>
      <c r="K15" s="6">
        <v>0.1313</v>
      </c>
      <c r="L15" s="5"/>
      <c r="M15" s="43">
        <f t="shared" si="2"/>
        <v>0</v>
      </c>
      <c r="N15" s="24">
        <f t="shared" si="3"/>
        <v>0</v>
      </c>
      <c r="O15" s="9" t="e">
        <f t="shared" si="4"/>
        <v>#DIV/0!</v>
      </c>
      <c r="P15" s="60">
        <f t="shared" si="5"/>
        <v>0</v>
      </c>
      <c r="Q15" s="14"/>
    </row>
    <row r="16" spans="1:17" ht="25.5" x14ac:dyDescent="0.2">
      <c r="A16" s="4">
        <v>10</v>
      </c>
      <c r="B16" s="45" t="s">
        <v>51</v>
      </c>
      <c r="C16" s="45"/>
      <c r="D16" s="6">
        <v>1072.7</v>
      </c>
      <c r="E16" s="2"/>
      <c r="F16" s="7"/>
      <c r="G16" s="8"/>
      <c r="H16" s="38">
        <f t="shared" si="0"/>
        <v>0</v>
      </c>
      <c r="I16" s="24">
        <f t="shared" si="1"/>
        <v>0</v>
      </c>
      <c r="J16" s="2" t="s">
        <v>1</v>
      </c>
      <c r="K16" s="6">
        <v>8.9200000000000002E-2</v>
      </c>
      <c r="L16" s="5"/>
      <c r="M16" s="43">
        <f t="shared" si="2"/>
        <v>0</v>
      </c>
      <c r="N16" s="24">
        <f t="shared" si="3"/>
        <v>0</v>
      </c>
      <c r="O16" s="9" t="e">
        <f t="shared" si="4"/>
        <v>#DIV/0!</v>
      </c>
      <c r="P16" s="60">
        <f t="shared" si="5"/>
        <v>0</v>
      </c>
      <c r="Q16" s="14"/>
    </row>
    <row r="17" spans="1:17" ht="25.5" x14ac:dyDescent="0.2">
      <c r="A17" s="4">
        <v>11</v>
      </c>
      <c r="B17" s="46" t="s">
        <v>67</v>
      </c>
      <c r="C17" s="46"/>
      <c r="D17" s="6">
        <v>1072.7</v>
      </c>
      <c r="E17" s="27"/>
      <c r="F17" s="30"/>
      <c r="G17" s="28"/>
      <c r="H17" s="38">
        <f t="shared" si="0"/>
        <v>0</v>
      </c>
      <c r="I17" s="24">
        <f t="shared" si="1"/>
        <v>0</v>
      </c>
      <c r="J17" s="2" t="s">
        <v>1</v>
      </c>
      <c r="K17" s="6">
        <v>2.3900000000000001E-2</v>
      </c>
      <c r="L17" s="5"/>
      <c r="M17" s="43">
        <f t="shared" si="2"/>
        <v>0</v>
      </c>
      <c r="N17" s="24">
        <f t="shared" si="3"/>
        <v>0</v>
      </c>
      <c r="O17" s="9" t="e">
        <f t="shared" si="4"/>
        <v>#DIV/0!</v>
      </c>
      <c r="P17" s="60">
        <f t="shared" si="5"/>
        <v>0</v>
      </c>
      <c r="Q17" s="14"/>
    </row>
    <row r="18" spans="1:17" ht="25.5" x14ac:dyDescent="0.2">
      <c r="A18" s="4">
        <v>12</v>
      </c>
      <c r="B18" s="46" t="s">
        <v>68</v>
      </c>
      <c r="C18" s="46"/>
      <c r="D18" s="6">
        <v>1072.7</v>
      </c>
      <c r="E18" s="27"/>
      <c r="F18" s="30"/>
      <c r="G18" s="28"/>
      <c r="H18" s="38">
        <f t="shared" si="0"/>
        <v>0</v>
      </c>
      <c r="I18" s="24">
        <f t="shared" si="1"/>
        <v>0</v>
      </c>
      <c r="J18" s="2" t="s">
        <v>1</v>
      </c>
      <c r="K18" s="6">
        <v>3.32E-2</v>
      </c>
      <c r="L18" s="5"/>
      <c r="M18" s="43">
        <f t="shared" si="2"/>
        <v>0</v>
      </c>
      <c r="N18" s="24">
        <f t="shared" si="3"/>
        <v>0</v>
      </c>
      <c r="O18" s="9" t="e">
        <f t="shared" si="4"/>
        <v>#DIV/0!</v>
      </c>
      <c r="P18" s="60">
        <f t="shared" si="5"/>
        <v>0</v>
      </c>
      <c r="Q18" s="14"/>
    </row>
    <row r="19" spans="1:17" ht="25.5" x14ac:dyDescent="0.2">
      <c r="A19" s="4">
        <v>13</v>
      </c>
      <c r="B19" s="45" t="s">
        <v>29</v>
      </c>
      <c r="C19" s="45"/>
      <c r="D19" s="6">
        <v>1072.7</v>
      </c>
      <c r="E19" s="2"/>
      <c r="F19" s="7"/>
      <c r="G19" s="8"/>
      <c r="H19" s="38">
        <f t="shared" si="0"/>
        <v>0</v>
      </c>
      <c r="I19" s="24">
        <f t="shared" si="1"/>
        <v>0</v>
      </c>
      <c r="J19" s="2" t="s">
        <v>1</v>
      </c>
      <c r="K19" s="6">
        <v>8.1199999999999994E-2</v>
      </c>
      <c r="L19" s="5"/>
      <c r="M19" s="43">
        <f t="shared" si="2"/>
        <v>0</v>
      </c>
      <c r="N19" s="24">
        <f t="shared" si="3"/>
        <v>0</v>
      </c>
      <c r="O19" s="9" t="e">
        <f t="shared" si="4"/>
        <v>#DIV/0!</v>
      </c>
      <c r="P19" s="60">
        <f t="shared" si="5"/>
        <v>0</v>
      </c>
      <c r="Q19" s="14"/>
    </row>
    <row r="20" spans="1:17" ht="25.5" x14ac:dyDescent="0.2">
      <c r="A20" s="4">
        <v>14</v>
      </c>
      <c r="B20" s="46" t="s">
        <v>21</v>
      </c>
      <c r="C20" s="46"/>
      <c r="D20" s="6">
        <v>1072.7</v>
      </c>
      <c r="E20" s="27"/>
      <c r="F20" s="30"/>
      <c r="G20" s="28"/>
      <c r="H20" s="38">
        <f t="shared" si="0"/>
        <v>0</v>
      </c>
      <c r="I20" s="24">
        <f t="shared" si="1"/>
        <v>0</v>
      </c>
      <c r="J20" s="2" t="s">
        <v>1</v>
      </c>
      <c r="K20" s="6">
        <v>5.1000000000000004E-3</v>
      </c>
      <c r="L20" s="5"/>
      <c r="M20" s="43">
        <f t="shared" si="2"/>
        <v>0</v>
      </c>
      <c r="N20" s="24">
        <f t="shared" si="3"/>
        <v>0</v>
      </c>
      <c r="O20" s="9" t="e">
        <f t="shared" si="4"/>
        <v>#DIV/0!</v>
      </c>
      <c r="P20" s="60">
        <f t="shared" si="5"/>
        <v>0</v>
      </c>
      <c r="Q20" s="14"/>
    </row>
    <row r="21" spans="1:17" ht="25.5" x14ac:dyDescent="0.2">
      <c r="A21" s="4">
        <v>15</v>
      </c>
      <c r="B21" s="46" t="s">
        <v>12</v>
      </c>
      <c r="C21" s="46"/>
      <c r="D21" s="6">
        <v>1072.7</v>
      </c>
      <c r="E21" s="27"/>
      <c r="F21" s="7"/>
      <c r="G21" s="31"/>
      <c r="H21" s="38">
        <f t="shared" si="0"/>
        <v>0</v>
      </c>
      <c r="I21" s="24">
        <f t="shared" si="1"/>
        <v>0</v>
      </c>
      <c r="J21" s="2" t="s">
        <v>1</v>
      </c>
      <c r="K21" s="6">
        <v>0.01</v>
      </c>
      <c r="L21" s="5"/>
      <c r="M21" s="43">
        <f t="shared" si="2"/>
        <v>0</v>
      </c>
      <c r="N21" s="24">
        <f t="shared" si="3"/>
        <v>0</v>
      </c>
      <c r="O21" s="9" t="e">
        <f t="shared" si="4"/>
        <v>#DIV/0!</v>
      </c>
      <c r="P21" s="60">
        <f t="shared" si="5"/>
        <v>0</v>
      </c>
      <c r="Q21" s="14"/>
    </row>
    <row r="22" spans="1:17" ht="25.5" x14ac:dyDescent="0.2">
      <c r="A22" s="4">
        <v>16</v>
      </c>
      <c r="B22" s="46" t="s">
        <v>27</v>
      </c>
      <c r="C22" s="46"/>
      <c r="D22" s="6">
        <v>1072.7</v>
      </c>
      <c r="E22" s="27"/>
      <c r="F22" s="30"/>
      <c r="G22" s="28"/>
      <c r="H22" s="38">
        <f t="shared" si="0"/>
        <v>0</v>
      </c>
      <c r="I22" s="24">
        <f t="shared" si="1"/>
        <v>0</v>
      </c>
      <c r="J22" s="2" t="s">
        <v>1</v>
      </c>
      <c r="K22" s="6">
        <v>3.9E-2</v>
      </c>
      <c r="L22" s="5"/>
      <c r="M22" s="43">
        <f t="shared" si="2"/>
        <v>0</v>
      </c>
      <c r="N22" s="24">
        <f t="shared" si="3"/>
        <v>0</v>
      </c>
      <c r="O22" s="9" t="e">
        <f t="shared" si="4"/>
        <v>#DIV/0!</v>
      </c>
      <c r="P22" s="60">
        <f t="shared" si="5"/>
        <v>0</v>
      </c>
      <c r="Q22" s="14"/>
    </row>
    <row r="23" spans="1:17" ht="25.5" x14ac:dyDescent="0.2">
      <c r="A23" s="4">
        <v>17</v>
      </c>
      <c r="B23" s="46" t="s">
        <v>37</v>
      </c>
      <c r="C23" s="46"/>
      <c r="D23" s="6">
        <v>1072.7</v>
      </c>
      <c r="E23" s="27"/>
      <c r="F23" s="58"/>
      <c r="G23" s="28"/>
      <c r="H23" s="38">
        <f t="shared" si="0"/>
        <v>0</v>
      </c>
      <c r="I23" s="24">
        <f t="shared" si="1"/>
        <v>0</v>
      </c>
      <c r="J23" s="2" t="s">
        <v>1</v>
      </c>
      <c r="K23" s="6">
        <v>9.7100000000000006E-2</v>
      </c>
      <c r="L23" s="5"/>
      <c r="M23" s="43">
        <f t="shared" si="2"/>
        <v>0</v>
      </c>
      <c r="N23" s="24">
        <f t="shared" si="3"/>
        <v>0</v>
      </c>
      <c r="O23" s="9" t="e">
        <f t="shared" si="4"/>
        <v>#DIV/0!</v>
      </c>
      <c r="P23" s="60">
        <f t="shared" si="5"/>
        <v>0</v>
      </c>
    </row>
    <row r="24" spans="1:17" ht="25.5" x14ac:dyDescent="0.2">
      <c r="A24" s="4">
        <v>18</v>
      </c>
      <c r="B24" s="46" t="s">
        <v>14</v>
      </c>
      <c r="C24" s="46"/>
      <c r="D24" s="6">
        <v>1072.7</v>
      </c>
      <c r="E24" s="27"/>
      <c r="F24" s="58"/>
      <c r="G24" s="28"/>
      <c r="H24" s="38">
        <f t="shared" si="0"/>
        <v>0</v>
      </c>
      <c r="I24" s="24">
        <f t="shared" si="1"/>
        <v>0</v>
      </c>
      <c r="J24" s="2" t="s">
        <v>1</v>
      </c>
      <c r="K24" s="6">
        <v>3.5700000000000003E-2</v>
      </c>
      <c r="L24" s="5"/>
      <c r="M24" s="43">
        <f t="shared" si="2"/>
        <v>0</v>
      </c>
      <c r="N24" s="24">
        <f t="shared" si="3"/>
        <v>0</v>
      </c>
      <c r="O24" s="9" t="e">
        <f t="shared" si="4"/>
        <v>#DIV/0!</v>
      </c>
      <c r="P24" s="60">
        <f t="shared" si="5"/>
        <v>0</v>
      </c>
    </row>
    <row r="25" spans="1:17" ht="25.5" x14ac:dyDescent="0.2">
      <c r="A25" s="4">
        <v>19</v>
      </c>
      <c r="B25" s="46" t="s">
        <v>2</v>
      </c>
      <c r="C25" s="46"/>
      <c r="D25" s="6">
        <v>1072.7</v>
      </c>
      <c r="E25" s="27"/>
      <c r="F25" s="58"/>
      <c r="G25" s="28"/>
      <c r="H25" s="38">
        <f t="shared" si="0"/>
        <v>0</v>
      </c>
      <c r="I25" s="24">
        <f t="shared" si="1"/>
        <v>0</v>
      </c>
      <c r="J25" s="2" t="s">
        <v>1</v>
      </c>
      <c r="K25" s="6">
        <v>1.5900000000000001E-2</v>
      </c>
      <c r="L25" s="5"/>
      <c r="M25" s="43">
        <f t="shared" si="2"/>
        <v>0</v>
      </c>
      <c r="N25" s="24">
        <f t="shared" si="3"/>
        <v>0</v>
      </c>
      <c r="O25" s="9" t="e">
        <f t="shared" si="4"/>
        <v>#DIV/0!</v>
      </c>
      <c r="P25" s="60">
        <f t="shared" si="5"/>
        <v>0</v>
      </c>
      <c r="Q25" s="14"/>
    </row>
    <row r="26" spans="1:17" ht="63.75" x14ac:dyDescent="0.2">
      <c r="A26" s="4">
        <v>20</v>
      </c>
      <c r="B26" s="45" t="s">
        <v>18</v>
      </c>
      <c r="C26" s="45"/>
      <c r="D26" s="6">
        <v>1072.7</v>
      </c>
      <c r="E26" s="2"/>
      <c r="F26" s="7"/>
      <c r="G26" s="8"/>
      <c r="H26" s="38">
        <f t="shared" si="0"/>
        <v>0</v>
      </c>
      <c r="I26" s="24">
        <f t="shared" si="1"/>
        <v>0</v>
      </c>
      <c r="J26" s="2" t="s">
        <v>1</v>
      </c>
      <c r="K26" s="6">
        <v>6.4999999999999997E-3</v>
      </c>
      <c r="L26" s="5"/>
      <c r="M26" s="43">
        <f t="shared" si="2"/>
        <v>0</v>
      </c>
      <c r="N26" s="24">
        <f t="shared" si="3"/>
        <v>0</v>
      </c>
      <c r="O26" s="9" t="e">
        <f t="shared" si="4"/>
        <v>#DIV/0!</v>
      </c>
      <c r="P26" s="60">
        <f t="shared" si="5"/>
        <v>0</v>
      </c>
      <c r="Q26" s="14"/>
    </row>
    <row r="27" spans="1:17" ht="25.5" x14ac:dyDescent="0.2">
      <c r="A27" s="4">
        <v>21</v>
      </c>
      <c r="B27" s="45" t="s">
        <v>26</v>
      </c>
      <c r="C27" s="45"/>
      <c r="D27" s="6">
        <v>1072.7</v>
      </c>
      <c r="E27" s="2"/>
      <c r="F27" s="7"/>
      <c r="G27" s="8"/>
      <c r="H27" s="38">
        <f t="shared" si="0"/>
        <v>0</v>
      </c>
      <c r="I27" s="24">
        <f t="shared" si="1"/>
        <v>0</v>
      </c>
      <c r="J27" s="2" t="s">
        <v>1</v>
      </c>
      <c r="K27" s="6">
        <v>7.3999999999999996E-2</v>
      </c>
      <c r="L27" s="5"/>
      <c r="M27" s="43">
        <f t="shared" si="2"/>
        <v>0</v>
      </c>
      <c r="N27" s="24">
        <f t="shared" si="3"/>
        <v>0</v>
      </c>
      <c r="O27" s="9" t="e">
        <f t="shared" si="4"/>
        <v>#DIV/0!</v>
      </c>
      <c r="P27" s="60">
        <f t="shared" si="5"/>
        <v>0</v>
      </c>
      <c r="Q27" s="14"/>
    </row>
    <row r="28" spans="1:17" ht="25.5" x14ac:dyDescent="0.2">
      <c r="A28" s="4">
        <v>22</v>
      </c>
      <c r="B28" s="45" t="s">
        <v>11</v>
      </c>
      <c r="C28" s="45"/>
      <c r="D28" s="6">
        <v>1072.7</v>
      </c>
      <c r="E28" s="2"/>
      <c r="F28" s="7"/>
      <c r="G28" s="28"/>
      <c r="H28" s="38">
        <f t="shared" si="0"/>
        <v>0</v>
      </c>
      <c r="I28" s="24">
        <f t="shared" si="1"/>
        <v>0</v>
      </c>
      <c r="J28" s="2" t="s">
        <v>1</v>
      </c>
      <c r="K28" s="6">
        <v>7.6100000000000001E-2</v>
      </c>
      <c r="L28" s="5"/>
      <c r="M28" s="43">
        <f t="shared" si="2"/>
        <v>0</v>
      </c>
      <c r="N28" s="24">
        <f t="shared" si="3"/>
        <v>0</v>
      </c>
      <c r="O28" s="9" t="e">
        <f t="shared" si="4"/>
        <v>#DIV/0!</v>
      </c>
      <c r="P28" s="60">
        <f t="shared" si="5"/>
        <v>0</v>
      </c>
      <c r="Q28" s="14"/>
    </row>
    <row r="29" spans="1:17" ht="25.5" x14ac:dyDescent="0.2">
      <c r="A29" s="4">
        <v>23</v>
      </c>
      <c r="B29" s="46" t="s">
        <v>30</v>
      </c>
      <c r="C29" s="46"/>
      <c r="D29" s="6">
        <v>1072.7</v>
      </c>
      <c r="E29" s="27"/>
      <c r="F29" s="58"/>
      <c r="G29" s="28"/>
      <c r="H29" s="38">
        <f t="shared" si="0"/>
        <v>0</v>
      </c>
      <c r="I29" s="24">
        <f t="shared" si="1"/>
        <v>0</v>
      </c>
      <c r="J29" s="2" t="s">
        <v>1</v>
      </c>
      <c r="K29" s="29">
        <v>2.93E-2</v>
      </c>
      <c r="L29" s="5"/>
      <c r="M29" s="43">
        <f t="shared" si="2"/>
        <v>0</v>
      </c>
      <c r="N29" s="24">
        <f t="shared" si="3"/>
        <v>0</v>
      </c>
      <c r="O29" s="9" t="e">
        <f t="shared" si="4"/>
        <v>#DIV/0!</v>
      </c>
      <c r="P29" s="60">
        <f t="shared" si="5"/>
        <v>0</v>
      </c>
    </row>
    <row r="30" spans="1:17" ht="25.5" x14ac:dyDescent="0.2">
      <c r="A30" s="4">
        <v>24</v>
      </c>
      <c r="B30" s="46" t="s">
        <v>23</v>
      </c>
      <c r="C30" s="46"/>
      <c r="D30" s="6">
        <v>1072.7</v>
      </c>
      <c r="E30" s="27"/>
      <c r="F30" s="58"/>
      <c r="G30" s="28"/>
      <c r="H30" s="38">
        <f t="shared" si="0"/>
        <v>0</v>
      </c>
      <c r="I30" s="24">
        <f t="shared" si="1"/>
        <v>0</v>
      </c>
      <c r="J30" s="2" t="s">
        <v>1</v>
      </c>
      <c r="K30" s="29">
        <v>2.18E-2</v>
      </c>
      <c r="L30" s="5"/>
      <c r="M30" s="43">
        <f t="shared" si="2"/>
        <v>0</v>
      </c>
      <c r="N30" s="24">
        <f t="shared" si="3"/>
        <v>0</v>
      </c>
      <c r="O30" s="9" t="e">
        <f t="shared" si="4"/>
        <v>#DIV/0!</v>
      </c>
      <c r="P30" s="60">
        <f t="shared" si="5"/>
        <v>0</v>
      </c>
    </row>
    <row r="31" spans="1:17" ht="25.5" x14ac:dyDescent="0.2">
      <c r="A31" s="4">
        <v>25</v>
      </c>
      <c r="B31" s="45" t="s">
        <v>52</v>
      </c>
      <c r="C31" s="45"/>
      <c r="D31" s="6">
        <v>1072.7</v>
      </c>
      <c r="E31" s="2"/>
      <c r="F31" s="7"/>
      <c r="G31" s="28"/>
      <c r="H31" s="38">
        <f t="shared" si="0"/>
        <v>0</v>
      </c>
      <c r="I31" s="24">
        <f t="shared" si="1"/>
        <v>0</v>
      </c>
      <c r="J31" s="2" t="s">
        <v>1</v>
      </c>
      <c r="K31" s="6">
        <v>5.45E-2</v>
      </c>
      <c r="L31" s="5"/>
      <c r="M31" s="43">
        <f t="shared" si="2"/>
        <v>0</v>
      </c>
      <c r="N31" s="24">
        <f t="shared" si="3"/>
        <v>0</v>
      </c>
      <c r="O31" s="9" t="e">
        <f t="shared" si="4"/>
        <v>#DIV/0!</v>
      </c>
      <c r="P31" s="60">
        <f t="shared" si="5"/>
        <v>0</v>
      </c>
      <c r="Q31" s="14"/>
    </row>
    <row r="32" spans="1:17" ht="25.5" x14ac:dyDescent="0.2">
      <c r="A32" s="4">
        <v>26</v>
      </c>
      <c r="B32" s="45" t="s">
        <v>17</v>
      </c>
      <c r="C32" s="45"/>
      <c r="D32" s="6">
        <v>1072.7</v>
      </c>
      <c r="E32" s="2"/>
      <c r="F32" s="7"/>
      <c r="G32" s="8"/>
      <c r="H32" s="38">
        <f t="shared" si="0"/>
        <v>0</v>
      </c>
      <c r="I32" s="24">
        <f t="shared" si="1"/>
        <v>0</v>
      </c>
      <c r="J32" s="2" t="s">
        <v>1</v>
      </c>
      <c r="K32" s="6">
        <v>4.4600000000000001E-2</v>
      </c>
      <c r="L32" s="5"/>
      <c r="M32" s="43">
        <f t="shared" si="2"/>
        <v>0</v>
      </c>
      <c r="N32" s="24">
        <f t="shared" si="3"/>
        <v>0</v>
      </c>
      <c r="O32" s="9" t="e">
        <f t="shared" si="4"/>
        <v>#DIV/0!</v>
      </c>
      <c r="P32" s="60">
        <f t="shared" si="5"/>
        <v>0</v>
      </c>
      <c r="Q32" s="14"/>
    </row>
    <row r="33" spans="1:17" ht="25.5" x14ac:dyDescent="0.2">
      <c r="A33" s="4">
        <v>27</v>
      </c>
      <c r="B33" s="46" t="s">
        <v>69</v>
      </c>
      <c r="C33" s="46"/>
      <c r="D33" s="6">
        <v>1072.7</v>
      </c>
      <c r="E33" s="27"/>
      <c r="F33" s="58"/>
      <c r="G33" s="55"/>
      <c r="H33" s="38">
        <f t="shared" si="0"/>
        <v>0</v>
      </c>
      <c r="I33" s="24">
        <f t="shared" si="1"/>
        <v>0</v>
      </c>
      <c r="J33" s="2" t="s">
        <v>1</v>
      </c>
      <c r="K33" s="29">
        <v>6.1000000000000004E-3</v>
      </c>
      <c r="L33" s="5"/>
      <c r="M33" s="43">
        <f t="shared" si="2"/>
        <v>0</v>
      </c>
      <c r="N33" s="24">
        <f t="shared" si="3"/>
        <v>0</v>
      </c>
      <c r="O33" s="9" t="e">
        <f t="shared" si="4"/>
        <v>#DIV/0!</v>
      </c>
      <c r="P33" s="60">
        <f t="shared" si="5"/>
        <v>0</v>
      </c>
      <c r="Q33" s="14"/>
    </row>
    <row r="34" spans="1:17" ht="25.5" x14ac:dyDescent="0.2">
      <c r="A34" s="4">
        <v>28</v>
      </c>
      <c r="B34" s="45" t="s">
        <v>70</v>
      </c>
      <c r="C34" s="45"/>
      <c r="D34" s="6">
        <v>1072.7</v>
      </c>
      <c r="E34" s="2"/>
      <c r="F34" s="7"/>
      <c r="G34" s="8"/>
      <c r="H34" s="38">
        <f t="shared" si="0"/>
        <v>0</v>
      </c>
      <c r="I34" s="24">
        <f t="shared" si="1"/>
        <v>0</v>
      </c>
      <c r="J34" s="2" t="s">
        <v>1</v>
      </c>
      <c r="K34" s="6">
        <v>7.5200000000000003E-2</v>
      </c>
      <c r="L34" s="5"/>
      <c r="M34" s="43">
        <f t="shared" si="2"/>
        <v>0</v>
      </c>
      <c r="N34" s="24">
        <f t="shared" si="3"/>
        <v>0</v>
      </c>
      <c r="O34" s="9" t="e">
        <f t="shared" si="4"/>
        <v>#DIV/0!</v>
      </c>
      <c r="P34" s="60">
        <f t="shared" si="5"/>
        <v>0</v>
      </c>
      <c r="Q34" s="14"/>
    </row>
    <row r="35" spans="1:17" ht="25.5" x14ac:dyDescent="0.2">
      <c r="A35" s="4">
        <v>29</v>
      </c>
      <c r="B35" s="46" t="s">
        <v>9</v>
      </c>
      <c r="C35" s="46"/>
      <c r="D35" s="6">
        <v>1072.7</v>
      </c>
      <c r="E35" s="27"/>
      <c r="F35" s="58"/>
      <c r="G35" s="28"/>
      <c r="H35" s="38">
        <f t="shared" si="0"/>
        <v>0</v>
      </c>
      <c r="I35" s="24">
        <f t="shared" si="1"/>
        <v>0</v>
      </c>
      <c r="J35" s="2" t="s">
        <v>1</v>
      </c>
      <c r="K35" s="29">
        <v>0.1968</v>
      </c>
      <c r="L35" s="5"/>
      <c r="M35" s="43">
        <f t="shared" si="2"/>
        <v>0</v>
      </c>
      <c r="N35" s="24">
        <f t="shared" si="3"/>
        <v>0</v>
      </c>
      <c r="O35" s="32" t="e">
        <f t="shared" si="4"/>
        <v>#DIV/0!</v>
      </c>
      <c r="P35" s="60">
        <f t="shared" si="5"/>
        <v>0</v>
      </c>
    </row>
    <row r="36" spans="1:17" ht="25.5" x14ac:dyDescent="0.2">
      <c r="A36" s="4">
        <v>30</v>
      </c>
      <c r="B36" s="45" t="s">
        <v>20</v>
      </c>
      <c r="C36" s="45"/>
      <c r="D36" s="6">
        <v>1072.7</v>
      </c>
      <c r="E36" s="2"/>
      <c r="F36" s="7"/>
      <c r="G36" s="8"/>
      <c r="H36" s="38">
        <f t="shared" si="0"/>
        <v>0</v>
      </c>
      <c r="I36" s="24">
        <f t="shared" si="1"/>
        <v>0</v>
      </c>
      <c r="J36" s="2" t="s">
        <v>1</v>
      </c>
      <c r="K36" s="6">
        <v>9.4200000000000006E-2</v>
      </c>
      <c r="L36" s="5"/>
      <c r="M36" s="43">
        <f t="shared" si="2"/>
        <v>0</v>
      </c>
      <c r="N36" s="24">
        <f t="shared" si="3"/>
        <v>0</v>
      </c>
      <c r="O36" s="32" t="e">
        <f t="shared" si="4"/>
        <v>#DIV/0!</v>
      </c>
      <c r="P36" s="60">
        <f t="shared" si="5"/>
        <v>0</v>
      </c>
      <c r="Q36" s="14"/>
    </row>
    <row r="37" spans="1:17" ht="25.5" x14ac:dyDescent="0.2">
      <c r="A37" s="4">
        <v>31</v>
      </c>
      <c r="B37" s="46" t="s">
        <v>71</v>
      </c>
      <c r="C37" s="46"/>
      <c r="D37" s="6">
        <v>1072.7</v>
      </c>
      <c r="E37" s="2"/>
      <c r="F37" s="7"/>
      <c r="G37" s="8"/>
      <c r="H37" s="38">
        <f t="shared" si="0"/>
        <v>0</v>
      </c>
      <c r="I37" s="24">
        <f t="shared" si="1"/>
        <v>0</v>
      </c>
      <c r="J37" s="2" t="s">
        <v>1</v>
      </c>
      <c r="K37" s="29">
        <v>0.17860000000000001</v>
      </c>
      <c r="L37" s="5"/>
      <c r="M37" s="43">
        <f t="shared" si="2"/>
        <v>0</v>
      </c>
      <c r="N37" s="24">
        <f t="shared" si="3"/>
        <v>0</v>
      </c>
      <c r="O37" s="32" t="e">
        <f t="shared" si="4"/>
        <v>#DIV/0!</v>
      </c>
      <c r="P37" s="60">
        <f t="shared" si="5"/>
        <v>0</v>
      </c>
      <c r="Q37" s="14"/>
    </row>
    <row r="38" spans="1:17" ht="25.5" x14ac:dyDescent="0.2">
      <c r="A38" s="4">
        <v>32</v>
      </c>
      <c r="B38" s="45" t="s">
        <v>16</v>
      </c>
      <c r="C38" s="45"/>
      <c r="D38" s="6">
        <v>1072.7</v>
      </c>
      <c r="E38" s="2"/>
      <c r="F38" s="7"/>
      <c r="G38" s="8"/>
      <c r="H38" s="38">
        <f t="shared" si="0"/>
        <v>0</v>
      </c>
      <c r="I38" s="24">
        <f t="shared" si="1"/>
        <v>0</v>
      </c>
      <c r="J38" s="2" t="s">
        <v>1</v>
      </c>
      <c r="K38" s="6">
        <v>9.2200000000000004E-2</v>
      </c>
      <c r="L38" s="5"/>
      <c r="M38" s="43">
        <f t="shared" si="2"/>
        <v>0</v>
      </c>
      <c r="N38" s="24">
        <f t="shared" si="3"/>
        <v>0</v>
      </c>
      <c r="O38" s="32" t="e">
        <f t="shared" si="4"/>
        <v>#DIV/0!</v>
      </c>
      <c r="P38" s="60">
        <f t="shared" si="5"/>
        <v>0</v>
      </c>
      <c r="Q38" s="14"/>
    </row>
    <row r="39" spans="1:17" ht="25.5" x14ac:dyDescent="0.2">
      <c r="A39" s="4">
        <v>33</v>
      </c>
      <c r="B39" s="45" t="s">
        <v>24</v>
      </c>
      <c r="C39" s="45"/>
      <c r="D39" s="6">
        <v>1072.7</v>
      </c>
      <c r="E39" s="2"/>
      <c r="F39" s="7"/>
      <c r="G39" s="8"/>
      <c r="H39" s="38">
        <f t="shared" si="0"/>
        <v>0</v>
      </c>
      <c r="I39" s="24">
        <f t="shared" si="1"/>
        <v>0</v>
      </c>
      <c r="J39" s="2" t="s">
        <v>1</v>
      </c>
      <c r="K39" s="6">
        <v>0.106</v>
      </c>
      <c r="L39" s="5"/>
      <c r="M39" s="43">
        <f t="shared" si="2"/>
        <v>0</v>
      </c>
      <c r="N39" s="24">
        <f t="shared" si="3"/>
        <v>0</v>
      </c>
      <c r="O39" s="32" t="e">
        <f t="shared" si="4"/>
        <v>#DIV/0!</v>
      </c>
      <c r="P39" s="60">
        <f t="shared" si="5"/>
        <v>0</v>
      </c>
      <c r="Q39" s="14"/>
    </row>
    <row r="40" spans="1:17" ht="25.5" x14ac:dyDescent="0.2">
      <c r="A40" s="4">
        <v>34</v>
      </c>
      <c r="B40" s="46" t="s">
        <v>5</v>
      </c>
      <c r="C40" s="46"/>
      <c r="D40" s="6">
        <v>1072.7</v>
      </c>
      <c r="E40" s="27"/>
      <c r="F40" s="58"/>
      <c r="G40" s="28"/>
      <c r="H40" s="38">
        <f t="shared" si="0"/>
        <v>0</v>
      </c>
      <c r="I40" s="24">
        <f t="shared" si="1"/>
        <v>0</v>
      </c>
      <c r="J40" s="2" t="s">
        <v>1</v>
      </c>
      <c r="K40" s="29">
        <v>0.12540000000000001</v>
      </c>
      <c r="L40" s="5"/>
      <c r="M40" s="43">
        <f t="shared" si="2"/>
        <v>0</v>
      </c>
      <c r="N40" s="24">
        <f t="shared" si="3"/>
        <v>0</v>
      </c>
      <c r="O40" s="32" t="e">
        <f t="shared" si="4"/>
        <v>#DIV/0!</v>
      </c>
      <c r="P40" s="60">
        <f t="shared" si="5"/>
        <v>0</v>
      </c>
      <c r="Q40" s="14"/>
    </row>
    <row r="41" spans="1:17" ht="25.5" x14ac:dyDescent="0.2">
      <c r="A41" s="4">
        <v>35</v>
      </c>
      <c r="B41" s="45" t="s">
        <v>10</v>
      </c>
      <c r="C41" s="45"/>
      <c r="D41" s="6">
        <v>1072.7</v>
      </c>
      <c r="E41" s="2"/>
      <c r="F41" s="57"/>
      <c r="G41" s="8"/>
      <c r="H41" s="38">
        <f t="shared" si="0"/>
        <v>0</v>
      </c>
      <c r="I41" s="24">
        <f t="shared" si="1"/>
        <v>0</v>
      </c>
      <c r="J41" s="2" t="s">
        <v>1</v>
      </c>
      <c r="K41" s="6">
        <v>0.13300000000000001</v>
      </c>
      <c r="L41" s="5"/>
      <c r="M41" s="43">
        <f t="shared" si="2"/>
        <v>0</v>
      </c>
      <c r="N41" s="24">
        <f t="shared" si="3"/>
        <v>0</v>
      </c>
      <c r="O41" s="32" t="e">
        <f t="shared" si="4"/>
        <v>#DIV/0!</v>
      </c>
      <c r="P41" s="60">
        <f t="shared" si="5"/>
        <v>0</v>
      </c>
      <c r="Q41" s="14"/>
    </row>
    <row r="42" spans="1:17" ht="25.5" x14ac:dyDescent="0.2">
      <c r="A42" s="4">
        <v>36</v>
      </c>
      <c r="B42" s="46" t="s">
        <v>39</v>
      </c>
      <c r="C42" s="46"/>
      <c r="D42" s="6">
        <v>1072.7</v>
      </c>
      <c r="E42" s="27"/>
      <c r="F42" s="58"/>
      <c r="G42" s="28"/>
      <c r="H42" s="38">
        <f t="shared" si="0"/>
        <v>0</v>
      </c>
      <c r="I42" s="24">
        <f t="shared" si="1"/>
        <v>0</v>
      </c>
      <c r="J42" s="2" t="s">
        <v>1</v>
      </c>
      <c r="K42" s="29">
        <v>9.7100000000000006E-2</v>
      </c>
      <c r="L42" s="5"/>
      <c r="M42" s="43">
        <f t="shared" si="2"/>
        <v>0</v>
      </c>
      <c r="N42" s="24">
        <f t="shared" si="3"/>
        <v>0</v>
      </c>
      <c r="O42" s="32" t="e">
        <f t="shared" si="4"/>
        <v>#DIV/0!</v>
      </c>
      <c r="P42" s="60">
        <f t="shared" si="5"/>
        <v>0</v>
      </c>
    </row>
    <row r="43" spans="1:17" ht="25.5" x14ac:dyDescent="0.2">
      <c r="A43" s="4">
        <v>37</v>
      </c>
      <c r="B43" s="45" t="s">
        <v>22</v>
      </c>
      <c r="C43" s="45"/>
      <c r="D43" s="6">
        <v>1072.7</v>
      </c>
      <c r="E43" s="27"/>
      <c r="F43" s="58"/>
      <c r="G43" s="28"/>
      <c r="H43" s="38">
        <f t="shared" si="0"/>
        <v>0</v>
      </c>
      <c r="I43" s="24">
        <f t="shared" si="1"/>
        <v>0</v>
      </c>
      <c r="J43" s="2" t="s">
        <v>1</v>
      </c>
      <c r="K43" s="6">
        <v>6.4600000000000005E-2</v>
      </c>
      <c r="L43" s="5"/>
      <c r="M43" s="43">
        <f t="shared" si="2"/>
        <v>0</v>
      </c>
      <c r="N43" s="24">
        <f t="shared" si="3"/>
        <v>0</v>
      </c>
      <c r="O43" s="32" t="e">
        <f t="shared" si="4"/>
        <v>#DIV/0!</v>
      </c>
      <c r="P43" s="60">
        <f t="shared" si="5"/>
        <v>0</v>
      </c>
    </row>
    <row r="44" spans="1:17" ht="25.5" x14ac:dyDescent="0.2">
      <c r="A44" s="4">
        <v>38</v>
      </c>
      <c r="B44" s="45" t="s">
        <v>31</v>
      </c>
      <c r="C44" s="45"/>
      <c r="D44" s="6">
        <v>1072.7</v>
      </c>
      <c r="E44" s="2"/>
      <c r="F44" s="57"/>
      <c r="G44" s="8"/>
      <c r="H44" s="38">
        <f t="shared" si="0"/>
        <v>0</v>
      </c>
      <c r="I44" s="24">
        <f t="shared" si="1"/>
        <v>0</v>
      </c>
      <c r="J44" s="2" t="s">
        <v>1</v>
      </c>
      <c r="K44" s="6">
        <v>2.2000000000000001E-3</v>
      </c>
      <c r="L44" s="5"/>
      <c r="M44" s="43">
        <f t="shared" si="2"/>
        <v>0</v>
      </c>
      <c r="N44" s="24">
        <f t="shared" si="3"/>
        <v>0</v>
      </c>
      <c r="O44" s="32" t="e">
        <f t="shared" si="4"/>
        <v>#DIV/0!</v>
      </c>
      <c r="P44" s="60">
        <f t="shared" si="5"/>
        <v>0</v>
      </c>
    </row>
    <row r="45" spans="1:17" ht="25.5" x14ac:dyDescent="0.2">
      <c r="A45" s="4">
        <v>39</v>
      </c>
      <c r="B45" s="45" t="s">
        <v>72</v>
      </c>
      <c r="C45" s="45"/>
      <c r="D45" s="6">
        <v>1072.7</v>
      </c>
      <c r="E45" s="2"/>
      <c r="F45" s="57"/>
      <c r="G45" s="8"/>
      <c r="H45" s="38">
        <f t="shared" si="0"/>
        <v>0</v>
      </c>
      <c r="I45" s="24">
        <f t="shared" si="1"/>
        <v>0</v>
      </c>
      <c r="J45" s="2" t="s">
        <v>1</v>
      </c>
      <c r="K45" s="6">
        <v>7.51E-2</v>
      </c>
      <c r="L45" s="5"/>
      <c r="M45" s="43">
        <f t="shared" si="2"/>
        <v>0</v>
      </c>
      <c r="N45" s="24">
        <f t="shared" si="3"/>
        <v>0</v>
      </c>
      <c r="O45" s="32" t="e">
        <f t="shared" si="4"/>
        <v>#DIV/0!</v>
      </c>
      <c r="P45" s="60">
        <f t="shared" si="5"/>
        <v>0</v>
      </c>
    </row>
    <row r="46" spans="1:17" ht="25.5" x14ac:dyDescent="0.2">
      <c r="A46" s="4">
        <v>40</v>
      </c>
      <c r="B46" s="45" t="s">
        <v>73</v>
      </c>
      <c r="C46" s="45"/>
      <c r="D46" s="6">
        <v>1072.7</v>
      </c>
      <c r="E46" s="2"/>
      <c r="F46" s="57"/>
      <c r="G46" s="28"/>
      <c r="H46" s="38">
        <f t="shared" si="0"/>
        <v>0</v>
      </c>
      <c r="I46" s="24">
        <f t="shared" si="1"/>
        <v>0</v>
      </c>
      <c r="J46" s="2" t="s">
        <v>1</v>
      </c>
      <c r="K46" s="6">
        <v>1.1999999999999999E-3</v>
      </c>
      <c r="L46" s="5"/>
      <c r="M46" s="43">
        <f t="shared" si="2"/>
        <v>0</v>
      </c>
      <c r="N46" s="24">
        <f t="shared" si="3"/>
        <v>0</v>
      </c>
      <c r="O46" s="32" t="e">
        <f t="shared" si="4"/>
        <v>#DIV/0!</v>
      </c>
      <c r="P46" s="60">
        <f t="shared" si="5"/>
        <v>0</v>
      </c>
    </row>
    <row r="47" spans="1:17" ht="25.5" x14ac:dyDescent="0.2">
      <c r="A47" s="4">
        <v>41</v>
      </c>
      <c r="B47" s="45" t="s">
        <v>36</v>
      </c>
      <c r="C47" s="45"/>
      <c r="D47" s="6">
        <v>1072.7</v>
      </c>
      <c r="E47" s="2"/>
      <c r="F47" s="57"/>
      <c r="G47" s="28"/>
      <c r="H47" s="38">
        <f t="shared" si="0"/>
        <v>0</v>
      </c>
      <c r="I47" s="24">
        <f t="shared" si="1"/>
        <v>0</v>
      </c>
      <c r="J47" s="2" t="s">
        <v>1</v>
      </c>
      <c r="K47" s="6">
        <v>4.9200000000000001E-2</v>
      </c>
      <c r="L47" s="5"/>
      <c r="M47" s="43">
        <f t="shared" si="2"/>
        <v>0</v>
      </c>
      <c r="N47" s="24">
        <f t="shared" si="3"/>
        <v>0</v>
      </c>
      <c r="O47" s="32" t="e">
        <f t="shared" si="4"/>
        <v>#DIV/0!</v>
      </c>
      <c r="P47" s="60">
        <f t="shared" si="5"/>
        <v>0</v>
      </c>
    </row>
    <row r="48" spans="1:17" ht="124.5" customHeight="1" x14ac:dyDescent="0.2">
      <c r="A48" s="4">
        <v>42</v>
      </c>
      <c r="B48" s="45" t="s">
        <v>74</v>
      </c>
      <c r="C48" s="45"/>
      <c r="D48" s="6">
        <v>1072.7</v>
      </c>
      <c r="E48" s="2"/>
      <c r="F48" s="57"/>
      <c r="G48" s="8"/>
      <c r="H48" s="38">
        <f t="shared" si="0"/>
        <v>0</v>
      </c>
      <c r="I48" s="24">
        <f t="shared" si="1"/>
        <v>0</v>
      </c>
      <c r="J48" s="2" t="s">
        <v>1</v>
      </c>
      <c r="K48" s="6">
        <v>0.19800000000000001</v>
      </c>
      <c r="L48" s="5"/>
      <c r="M48" s="43">
        <f t="shared" si="2"/>
        <v>0</v>
      </c>
      <c r="N48" s="24">
        <f t="shared" si="3"/>
        <v>0</v>
      </c>
      <c r="O48" s="32" t="e">
        <f t="shared" si="4"/>
        <v>#DIV/0!</v>
      </c>
      <c r="P48" s="60">
        <f t="shared" si="5"/>
        <v>0</v>
      </c>
    </row>
    <row r="49" spans="1:17" ht="74.25" customHeight="1" x14ac:dyDescent="0.2">
      <c r="A49" s="4">
        <v>43</v>
      </c>
      <c r="B49" s="45" t="s">
        <v>75</v>
      </c>
      <c r="C49" s="45"/>
      <c r="D49" s="6">
        <v>1072.7</v>
      </c>
      <c r="E49" s="2"/>
      <c r="F49" s="57"/>
      <c r="G49" s="8"/>
      <c r="H49" s="38">
        <f t="shared" si="0"/>
        <v>0</v>
      </c>
      <c r="I49" s="24">
        <f t="shared" si="1"/>
        <v>0</v>
      </c>
      <c r="J49" s="2" t="s">
        <v>1</v>
      </c>
      <c r="K49" s="6">
        <v>0.13750000000000001</v>
      </c>
      <c r="L49" s="5"/>
      <c r="M49" s="43">
        <f t="shared" si="2"/>
        <v>0</v>
      </c>
      <c r="N49" s="24">
        <f t="shared" si="3"/>
        <v>0</v>
      </c>
      <c r="O49" s="32" t="e">
        <f t="shared" si="4"/>
        <v>#DIV/0!</v>
      </c>
      <c r="P49" s="60">
        <f t="shared" si="5"/>
        <v>0</v>
      </c>
    </row>
    <row r="50" spans="1:17" ht="91.5" customHeight="1" x14ac:dyDescent="0.2">
      <c r="A50" s="4">
        <v>44</v>
      </c>
      <c r="B50" s="45" t="s">
        <v>76</v>
      </c>
      <c r="C50" s="45"/>
      <c r="D50" s="6">
        <v>1072.7</v>
      </c>
      <c r="E50" s="2"/>
      <c r="F50" s="57"/>
      <c r="G50" s="8"/>
      <c r="H50" s="38">
        <f t="shared" si="0"/>
        <v>0</v>
      </c>
      <c r="I50" s="24">
        <f t="shared" si="1"/>
        <v>0</v>
      </c>
      <c r="J50" s="2" t="s">
        <v>1</v>
      </c>
      <c r="K50" s="6">
        <v>0.1792</v>
      </c>
      <c r="L50" s="5"/>
      <c r="M50" s="43">
        <f t="shared" si="2"/>
        <v>0</v>
      </c>
      <c r="N50" s="24">
        <f t="shared" si="3"/>
        <v>0</v>
      </c>
      <c r="O50" s="32" t="e">
        <f t="shared" si="4"/>
        <v>#DIV/0!</v>
      </c>
      <c r="P50" s="60">
        <f t="shared" si="5"/>
        <v>0</v>
      </c>
    </row>
    <row r="51" spans="1:17" x14ac:dyDescent="0.2">
      <c r="A51" s="33" t="s">
        <v>40</v>
      </c>
      <c r="B51" s="34" t="s">
        <v>53</v>
      </c>
      <c r="C51" s="34"/>
      <c r="D51" s="34" t="s">
        <v>40</v>
      </c>
      <c r="E51" s="34" t="s">
        <v>40</v>
      </c>
      <c r="F51" s="24"/>
      <c r="G51" s="24">
        <f>SUM(G7:G50)</f>
        <v>15</v>
      </c>
      <c r="H51" s="39">
        <f>SUM(H7:H50)</f>
        <v>21.9</v>
      </c>
      <c r="I51" s="24">
        <f>SUM(I7:I50)</f>
        <v>23.49213</v>
      </c>
      <c r="J51" s="24"/>
      <c r="K51" s="24"/>
      <c r="L51" s="24">
        <f>SUM(L7:L50)</f>
        <v>493.9</v>
      </c>
      <c r="M51" s="12">
        <f>SUM(M7:M50)</f>
        <v>26.868159999999996</v>
      </c>
      <c r="N51" s="24">
        <f>SUM(N7:N50)</f>
        <v>28.821475231999997</v>
      </c>
      <c r="O51" s="24"/>
      <c r="P51" s="24">
        <f>SUM(P7:P50)</f>
        <v>5.3293452319999979</v>
      </c>
      <c r="Q51" s="35">
        <f>M51-H51</f>
        <v>4.9681599999999975</v>
      </c>
    </row>
    <row r="54" spans="1:17" ht="15.75" x14ac:dyDescent="0.2">
      <c r="A54" s="49" t="s">
        <v>144</v>
      </c>
      <c r="B54" s="49"/>
      <c r="C54" s="49"/>
      <c r="D54" s="49"/>
    </row>
  </sheetData>
  <mergeCells count="11">
    <mergeCell ref="Q5:Q6"/>
    <mergeCell ref="A3:P3"/>
    <mergeCell ref="A4:O4"/>
    <mergeCell ref="A5:A6"/>
    <mergeCell ref="B5:B6"/>
    <mergeCell ref="C5:C6"/>
    <mergeCell ref="D5:D6"/>
    <mergeCell ref="E5:I5"/>
    <mergeCell ref="J5:N5"/>
    <mergeCell ref="O5:O6"/>
    <mergeCell ref="P5:P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Zeros="0" zoomScale="80" zoomScaleNormal="80" workbookViewId="0">
      <pane xSplit="4" ySplit="6" topLeftCell="E19" activePane="bottomRight" state="frozen"/>
      <selection pane="topRight" activeCell="E1" sqref="E1"/>
      <selection pane="bottomLeft" activeCell="A7" sqref="A7"/>
      <selection pane="bottomRight" activeCell="R53" sqref="R53"/>
    </sheetView>
  </sheetViews>
  <sheetFormatPr defaultRowHeight="12.75" x14ac:dyDescent="0.2"/>
  <cols>
    <col min="1" max="1" width="9.5" style="3" customWidth="1"/>
    <col min="2" max="3" width="46.1640625" style="3" customWidth="1"/>
    <col min="4" max="4" width="16.1640625" style="3" customWidth="1"/>
    <col min="5" max="5" width="24.5" style="3" customWidth="1"/>
    <col min="6" max="6" width="22.1640625" style="10" customWidth="1"/>
    <col min="7" max="7" width="20.1640625" style="35" customWidth="1"/>
    <col min="8" max="8" width="20" style="40" customWidth="1"/>
    <col min="9" max="9" width="22.83203125" style="35" customWidth="1"/>
    <col min="10" max="10" width="25.33203125" style="3" customWidth="1"/>
    <col min="11" max="11" width="19.33203125" style="3" customWidth="1"/>
    <col min="12" max="12" width="20.1640625" style="35" customWidth="1"/>
    <col min="13" max="13" width="20.83203125" style="44" customWidth="1"/>
    <col min="14" max="14" width="15.33203125" style="35" customWidth="1"/>
    <col min="15" max="15" width="27.83203125" style="3" customWidth="1"/>
    <col min="16" max="16" width="15.6640625" style="35" customWidth="1"/>
    <col min="17" max="17" width="18" style="14" hidden="1" customWidth="1"/>
    <col min="18" max="16384" width="9.33203125" style="3"/>
  </cols>
  <sheetData>
    <row r="1" spans="1:17" x14ac:dyDescent="0.2">
      <c r="A1" s="15"/>
      <c r="B1" s="15"/>
      <c r="C1" s="15"/>
      <c r="D1" s="15"/>
      <c r="E1" s="15"/>
      <c r="F1" s="16"/>
      <c r="G1" s="17"/>
      <c r="H1" s="36"/>
      <c r="I1" s="17"/>
      <c r="J1" s="15"/>
      <c r="K1" s="15"/>
      <c r="L1" s="17"/>
      <c r="M1" s="41"/>
      <c r="N1" s="17"/>
      <c r="O1" s="15"/>
      <c r="P1" s="17"/>
    </row>
    <row r="2" spans="1:17" x14ac:dyDescent="0.2">
      <c r="A2" s="15"/>
      <c r="B2" s="15"/>
      <c r="C2" s="15"/>
      <c r="D2" s="15"/>
      <c r="E2" s="15"/>
      <c r="F2" s="16"/>
      <c r="G2" s="17"/>
      <c r="H2" s="36"/>
      <c r="I2" s="17"/>
      <c r="J2" s="15"/>
      <c r="K2" s="15"/>
      <c r="L2" s="17"/>
      <c r="M2" s="41"/>
      <c r="N2" s="17"/>
      <c r="O2" s="15"/>
      <c r="P2" s="17"/>
    </row>
    <row r="3" spans="1:17" x14ac:dyDescent="0.2">
      <c r="A3" s="94" t="s">
        <v>77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</row>
    <row r="4" spans="1:17" x14ac:dyDescent="0.2">
      <c r="A4" s="95" t="s">
        <v>40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17"/>
    </row>
    <row r="5" spans="1:17" ht="57.75" customHeight="1" x14ac:dyDescent="0.2">
      <c r="A5" s="96" t="s">
        <v>41</v>
      </c>
      <c r="B5" s="98" t="s">
        <v>78</v>
      </c>
      <c r="C5" s="105" t="s">
        <v>91</v>
      </c>
      <c r="D5" s="98" t="s">
        <v>42</v>
      </c>
      <c r="E5" s="100" t="s">
        <v>132</v>
      </c>
      <c r="F5" s="100"/>
      <c r="G5" s="100"/>
      <c r="H5" s="100"/>
      <c r="I5" s="101"/>
      <c r="J5" s="102" t="s">
        <v>43</v>
      </c>
      <c r="K5" s="102"/>
      <c r="L5" s="102"/>
      <c r="M5" s="102"/>
      <c r="N5" s="102"/>
      <c r="O5" s="103" t="s">
        <v>44</v>
      </c>
      <c r="P5" s="104" t="s">
        <v>55</v>
      </c>
      <c r="Q5" s="93" t="s">
        <v>64</v>
      </c>
    </row>
    <row r="6" spans="1:17" ht="57" customHeight="1" x14ac:dyDescent="0.2">
      <c r="A6" s="97"/>
      <c r="B6" s="99"/>
      <c r="C6" s="106"/>
      <c r="D6" s="99"/>
      <c r="E6" s="18" t="s">
        <v>45</v>
      </c>
      <c r="F6" s="19" t="s">
        <v>46</v>
      </c>
      <c r="G6" s="20" t="s">
        <v>47</v>
      </c>
      <c r="H6" s="37" t="s">
        <v>48</v>
      </c>
      <c r="I6" s="21" t="s">
        <v>54</v>
      </c>
      <c r="J6" s="4" t="s">
        <v>45</v>
      </c>
      <c r="K6" s="4" t="s">
        <v>49</v>
      </c>
      <c r="L6" s="22" t="s">
        <v>47</v>
      </c>
      <c r="M6" s="42" t="s">
        <v>48</v>
      </c>
      <c r="N6" s="23" t="s">
        <v>54</v>
      </c>
      <c r="O6" s="103"/>
      <c r="P6" s="104"/>
      <c r="Q6" s="93"/>
    </row>
    <row r="7" spans="1:17" ht="25.5" x14ac:dyDescent="0.2">
      <c r="A7" s="4">
        <v>1</v>
      </c>
      <c r="B7" s="45" t="s">
        <v>50</v>
      </c>
      <c r="C7" s="45"/>
      <c r="D7" s="50">
        <v>1072.7</v>
      </c>
      <c r="E7" s="2"/>
      <c r="F7" s="25"/>
      <c r="G7" s="5"/>
      <c r="H7" s="38">
        <f>G7*F7</f>
        <v>0</v>
      </c>
      <c r="I7" s="24">
        <f>H7*D7/1000</f>
        <v>0</v>
      </c>
      <c r="J7" s="2" t="s">
        <v>1</v>
      </c>
      <c r="K7" s="6">
        <v>6.3200000000000006E-2</v>
      </c>
      <c r="L7" s="5"/>
      <c r="M7" s="43">
        <f>L7*K7</f>
        <v>0</v>
      </c>
      <c r="N7" s="24">
        <f>M7*D7/1000</f>
        <v>0</v>
      </c>
      <c r="O7" s="26" t="e">
        <f>K7/F7*100</f>
        <v>#DIV/0!</v>
      </c>
      <c r="P7" s="11">
        <f>N7-I7</f>
        <v>0</v>
      </c>
    </row>
    <row r="8" spans="1:17" ht="25.5" x14ac:dyDescent="0.2">
      <c r="A8" s="4">
        <v>2</v>
      </c>
      <c r="B8" s="45" t="s">
        <v>19</v>
      </c>
      <c r="C8" s="45"/>
      <c r="D8" s="51">
        <v>1072.7</v>
      </c>
      <c r="E8" s="2"/>
      <c r="F8" s="25"/>
      <c r="G8" s="5"/>
      <c r="H8" s="38">
        <f t="shared" ref="H8:H50" si="0">G8*F8</f>
        <v>0</v>
      </c>
      <c r="I8" s="24">
        <f t="shared" ref="I8:I50" si="1">H8*D8/1000</f>
        <v>0</v>
      </c>
      <c r="J8" s="2" t="s">
        <v>1</v>
      </c>
      <c r="K8" s="6">
        <v>0.1013</v>
      </c>
      <c r="L8" s="5"/>
      <c r="M8" s="43">
        <f t="shared" ref="M8:M50" si="2">L8*K8</f>
        <v>0</v>
      </c>
      <c r="N8" s="24">
        <f t="shared" ref="N8:N50" si="3">M8*D8/1000</f>
        <v>0</v>
      </c>
      <c r="O8" s="26" t="e">
        <f t="shared" ref="O8:O9" si="4">K8/F8*100</f>
        <v>#DIV/0!</v>
      </c>
      <c r="P8" s="11">
        <f t="shared" ref="P8:P50" si="5">N8-I8</f>
        <v>0</v>
      </c>
    </row>
    <row r="9" spans="1:17" ht="25.5" x14ac:dyDescent="0.2">
      <c r="A9" s="4">
        <v>3</v>
      </c>
      <c r="B9" s="45" t="s">
        <v>32</v>
      </c>
      <c r="C9" s="45"/>
      <c r="D9" s="51">
        <v>1072.7</v>
      </c>
      <c r="E9" s="2"/>
      <c r="F9" s="25"/>
      <c r="G9" s="5"/>
      <c r="H9" s="38">
        <f t="shared" si="0"/>
        <v>0</v>
      </c>
      <c r="I9" s="24">
        <f t="shared" si="1"/>
        <v>0</v>
      </c>
      <c r="J9" s="2" t="s">
        <v>1</v>
      </c>
      <c r="K9" s="6">
        <v>7.2599999999999998E-2</v>
      </c>
      <c r="L9" s="5"/>
      <c r="M9" s="43">
        <f t="shared" si="2"/>
        <v>0</v>
      </c>
      <c r="N9" s="24">
        <f t="shared" si="3"/>
        <v>0</v>
      </c>
      <c r="O9" s="26" t="e">
        <f t="shared" si="4"/>
        <v>#DIV/0!</v>
      </c>
      <c r="P9" s="11">
        <f t="shared" si="5"/>
        <v>0</v>
      </c>
    </row>
    <row r="10" spans="1:17" ht="25.5" x14ac:dyDescent="0.2">
      <c r="A10" s="4">
        <v>4</v>
      </c>
      <c r="B10" s="46" t="s">
        <v>0</v>
      </c>
      <c r="C10" s="46" t="s">
        <v>0</v>
      </c>
      <c r="D10" s="51">
        <v>1072.7</v>
      </c>
      <c r="E10" s="2" t="s">
        <v>79</v>
      </c>
      <c r="F10" s="25">
        <v>2.5550000000000002</v>
      </c>
      <c r="G10" s="28">
        <v>409</v>
      </c>
      <c r="H10" s="38">
        <f t="shared" si="0"/>
        <v>1044.9950000000001</v>
      </c>
      <c r="I10" s="24">
        <f>H10*D10/1000</f>
        <v>1120.9661365000002</v>
      </c>
      <c r="J10" s="2" t="s">
        <v>1</v>
      </c>
      <c r="K10" s="6">
        <v>5.4399999999999997E-2</v>
      </c>
      <c r="L10" s="5">
        <v>10136.619999999999</v>
      </c>
      <c r="M10" s="43">
        <f t="shared" si="2"/>
        <v>551.43212799999992</v>
      </c>
      <c r="N10" s="24">
        <f>M10*D10/1000</f>
        <v>591.52124370559989</v>
      </c>
      <c r="O10" s="26">
        <f>K10/F10*100</f>
        <v>2.1291585127201564</v>
      </c>
      <c r="P10" s="11">
        <f>N10-I10</f>
        <v>-529.44489279440029</v>
      </c>
    </row>
    <row r="11" spans="1:17" ht="25.5" x14ac:dyDescent="0.2">
      <c r="A11" s="4">
        <v>5</v>
      </c>
      <c r="B11" s="46" t="s">
        <v>8</v>
      </c>
      <c r="C11" s="46" t="s">
        <v>33</v>
      </c>
      <c r="D11" s="51">
        <v>1072.7</v>
      </c>
      <c r="E11" s="2" t="s">
        <v>1</v>
      </c>
      <c r="F11" s="7">
        <v>0.36499999999999999</v>
      </c>
      <c r="G11" s="28">
        <v>1089.18</v>
      </c>
      <c r="H11" s="38">
        <f t="shared" si="0"/>
        <v>397.55070000000001</v>
      </c>
      <c r="I11" s="24">
        <f t="shared" si="1"/>
        <v>426.45263589000001</v>
      </c>
      <c r="J11" s="2" t="s">
        <v>1</v>
      </c>
      <c r="K11" s="6">
        <v>0.3291</v>
      </c>
      <c r="L11" s="5">
        <v>1109.18</v>
      </c>
      <c r="M11" s="43">
        <f t="shared" si="2"/>
        <v>365.031138</v>
      </c>
      <c r="N11" s="24">
        <f t="shared" si="3"/>
        <v>391.56890173260001</v>
      </c>
      <c r="O11" s="9">
        <f t="shared" ref="O11:O22" si="6">K11/F11*100</f>
        <v>90.164383561643831</v>
      </c>
      <c r="P11" s="11">
        <f t="shared" si="5"/>
        <v>-34.883734157399999</v>
      </c>
    </row>
    <row r="12" spans="1:17" ht="25.5" x14ac:dyDescent="0.2">
      <c r="A12" s="4">
        <v>6</v>
      </c>
      <c r="B12" s="46" t="s">
        <v>4</v>
      </c>
      <c r="C12" s="46" t="s">
        <v>35</v>
      </c>
      <c r="D12" s="51">
        <v>1072.7</v>
      </c>
      <c r="E12" s="2" t="s">
        <v>1</v>
      </c>
      <c r="F12" s="7">
        <v>0.73</v>
      </c>
      <c r="G12" s="28">
        <v>318.26</v>
      </c>
      <c r="H12" s="38">
        <f t="shared" si="0"/>
        <v>232.32979999999998</v>
      </c>
      <c r="I12" s="24">
        <f t="shared" si="1"/>
        <v>249.22017645999998</v>
      </c>
      <c r="J12" s="2" t="s">
        <v>1</v>
      </c>
      <c r="K12" s="6">
        <v>0.14430000000000001</v>
      </c>
      <c r="L12" s="5">
        <v>318.26</v>
      </c>
      <c r="M12" s="43">
        <f t="shared" si="2"/>
        <v>45.924918000000005</v>
      </c>
      <c r="N12" s="24">
        <f t="shared" si="3"/>
        <v>49.263659538600002</v>
      </c>
      <c r="O12" s="9">
        <f t="shared" si="6"/>
        <v>19.767123287671236</v>
      </c>
      <c r="P12" s="11">
        <f t="shared" si="5"/>
        <v>-199.95651692139998</v>
      </c>
    </row>
    <row r="13" spans="1:17" ht="25.5" x14ac:dyDescent="0.2">
      <c r="A13" s="4">
        <v>7</v>
      </c>
      <c r="B13" s="46" t="s">
        <v>25</v>
      </c>
      <c r="C13" s="46"/>
      <c r="D13" s="51">
        <v>1072.7</v>
      </c>
      <c r="E13" s="2"/>
      <c r="F13" s="7"/>
      <c r="G13" s="8"/>
      <c r="H13" s="38">
        <f t="shared" si="0"/>
        <v>0</v>
      </c>
      <c r="I13" s="24">
        <f t="shared" si="1"/>
        <v>0</v>
      </c>
      <c r="J13" s="2" t="s">
        <v>1</v>
      </c>
      <c r="K13" s="6">
        <v>0.3296</v>
      </c>
      <c r="L13" s="13"/>
      <c r="M13" s="43">
        <f t="shared" si="2"/>
        <v>0</v>
      </c>
      <c r="N13" s="24">
        <f t="shared" si="3"/>
        <v>0</v>
      </c>
      <c r="O13" s="9" t="e">
        <f t="shared" si="6"/>
        <v>#DIV/0!</v>
      </c>
      <c r="P13" s="11">
        <f t="shared" si="5"/>
        <v>0</v>
      </c>
    </row>
    <row r="14" spans="1:17" ht="25.5" x14ac:dyDescent="0.2">
      <c r="A14" s="4">
        <v>8</v>
      </c>
      <c r="B14" s="46" t="s">
        <v>7</v>
      </c>
      <c r="C14" s="46" t="s">
        <v>80</v>
      </c>
      <c r="D14" s="51">
        <v>1072.7</v>
      </c>
      <c r="E14" s="2" t="s">
        <v>1</v>
      </c>
      <c r="F14" s="7">
        <v>1.095</v>
      </c>
      <c r="G14" s="28"/>
      <c r="H14" s="38">
        <f t="shared" si="0"/>
        <v>0</v>
      </c>
      <c r="I14" s="24">
        <f t="shared" si="1"/>
        <v>0</v>
      </c>
      <c r="J14" s="2" t="s">
        <v>1</v>
      </c>
      <c r="K14" s="6">
        <v>0.25030000000000002</v>
      </c>
      <c r="L14" s="5"/>
      <c r="M14" s="43">
        <f t="shared" si="2"/>
        <v>0</v>
      </c>
      <c r="N14" s="24">
        <f t="shared" si="3"/>
        <v>0</v>
      </c>
      <c r="O14" s="9">
        <f t="shared" si="6"/>
        <v>22.858447488584478</v>
      </c>
      <c r="P14" s="11">
        <f t="shared" si="5"/>
        <v>0</v>
      </c>
    </row>
    <row r="15" spans="1:17" ht="25.5" x14ac:dyDescent="0.2">
      <c r="A15" s="4">
        <v>9</v>
      </c>
      <c r="B15" s="45" t="s">
        <v>28</v>
      </c>
      <c r="C15" s="45"/>
      <c r="D15" s="51">
        <v>1072.7</v>
      </c>
      <c r="E15" s="2"/>
      <c r="F15" s="25"/>
      <c r="G15" s="5"/>
      <c r="H15" s="38">
        <f t="shared" si="0"/>
        <v>0</v>
      </c>
      <c r="I15" s="24">
        <f t="shared" si="1"/>
        <v>0</v>
      </c>
      <c r="J15" s="2" t="s">
        <v>1</v>
      </c>
      <c r="K15" s="6">
        <v>0.1313</v>
      </c>
      <c r="L15" s="5"/>
      <c r="M15" s="43">
        <f t="shared" si="2"/>
        <v>0</v>
      </c>
      <c r="N15" s="24">
        <f t="shared" si="3"/>
        <v>0</v>
      </c>
      <c r="O15" s="9" t="e">
        <f t="shared" si="6"/>
        <v>#DIV/0!</v>
      </c>
      <c r="P15" s="11">
        <f t="shared" si="5"/>
        <v>0</v>
      </c>
    </row>
    <row r="16" spans="1:17" ht="25.5" x14ac:dyDescent="0.2">
      <c r="A16" s="4">
        <v>10</v>
      </c>
      <c r="B16" s="45" t="s">
        <v>51</v>
      </c>
      <c r="C16" s="45"/>
      <c r="D16" s="51">
        <v>1072.7</v>
      </c>
      <c r="E16" s="2"/>
      <c r="F16" s="7"/>
      <c r="G16" s="8"/>
      <c r="H16" s="38">
        <f t="shared" si="0"/>
        <v>0</v>
      </c>
      <c r="I16" s="24">
        <f t="shared" si="1"/>
        <v>0</v>
      </c>
      <c r="J16" s="2" t="s">
        <v>1</v>
      </c>
      <c r="K16" s="6">
        <v>8.9200000000000002E-2</v>
      </c>
      <c r="L16" s="5"/>
      <c r="M16" s="43">
        <f t="shared" si="2"/>
        <v>0</v>
      </c>
      <c r="N16" s="24">
        <f t="shared" si="3"/>
        <v>0</v>
      </c>
      <c r="O16" s="9" t="e">
        <f t="shared" si="6"/>
        <v>#DIV/0!</v>
      </c>
      <c r="P16" s="11">
        <f t="shared" si="5"/>
        <v>0</v>
      </c>
    </row>
    <row r="17" spans="1:16" ht="25.5" x14ac:dyDescent="0.2">
      <c r="A17" s="4">
        <v>11</v>
      </c>
      <c r="B17" s="46" t="s">
        <v>67</v>
      </c>
      <c r="C17" s="46"/>
      <c r="D17" s="52">
        <v>1072.7</v>
      </c>
      <c r="E17" s="27"/>
      <c r="F17" s="30"/>
      <c r="G17" s="28"/>
      <c r="H17" s="38">
        <f t="shared" si="0"/>
        <v>0</v>
      </c>
      <c r="I17" s="24">
        <f t="shared" si="1"/>
        <v>0</v>
      </c>
      <c r="J17" s="2" t="s">
        <v>1</v>
      </c>
      <c r="K17" s="6">
        <v>2.3900000000000001E-2</v>
      </c>
      <c r="L17" s="5"/>
      <c r="M17" s="43">
        <f t="shared" si="2"/>
        <v>0</v>
      </c>
      <c r="N17" s="24">
        <f t="shared" si="3"/>
        <v>0</v>
      </c>
      <c r="O17" s="9" t="e">
        <f t="shared" si="6"/>
        <v>#DIV/0!</v>
      </c>
      <c r="P17" s="11">
        <f t="shared" si="5"/>
        <v>0</v>
      </c>
    </row>
    <row r="18" spans="1:16" ht="25.5" x14ac:dyDescent="0.2">
      <c r="A18" s="4">
        <v>12</v>
      </c>
      <c r="B18" s="46" t="s">
        <v>68</v>
      </c>
      <c r="C18" s="46"/>
      <c r="D18" s="52">
        <v>1072.7</v>
      </c>
      <c r="E18" s="27"/>
      <c r="F18" s="30"/>
      <c r="G18" s="28"/>
      <c r="H18" s="38">
        <f t="shared" si="0"/>
        <v>0</v>
      </c>
      <c r="I18" s="24">
        <f t="shared" si="1"/>
        <v>0</v>
      </c>
      <c r="J18" s="2" t="s">
        <v>1</v>
      </c>
      <c r="K18" s="6">
        <v>3.32E-2</v>
      </c>
      <c r="L18" s="5"/>
      <c r="M18" s="43">
        <f t="shared" si="2"/>
        <v>0</v>
      </c>
      <c r="N18" s="24">
        <f t="shared" si="3"/>
        <v>0</v>
      </c>
      <c r="O18" s="9" t="e">
        <f t="shared" si="6"/>
        <v>#DIV/0!</v>
      </c>
      <c r="P18" s="11">
        <f t="shared" si="5"/>
        <v>0</v>
      </c>
    </row>
    <row r="19" spans="1:16" ht="25.5" x14ac:dyDescent="0.2">
      <c r="A19" s="4">
        <v>13</v>
      </c>
      <c r="B19" s="45" t="s">
        <v>29</v>
      </c>
      <c r="C19" s="45"/>
      <c r="D19" s="51">
        <v>1072.7</v>
      </c>
      <c r="E19" s="2"/>
      <c r="F19" s="7"/>
      <c r="G19" s="8"/>
      <c r="H19" s="38">
        <f t="shared" si="0"/>
        <v>0</v>
      </c>
      <c r="I19" s="24">
        <f t="shared" si="1"/>
        <v>0</v>
      </c>
      <c r="J19" s="2" t="s">
        <v>1</v>
      </c>
      <c r="K19" s="6">
        <v>8.1199999999999994E-2</v>
      </c>
      <c r="L19" s="5"/>
      <c r="M19" s="43">
        <f t="shared" si="2"/>
        <v>0</v>
      </c>
      <c r="N19" s="24">
        <f t="shared" si="3"/>
        <v>0</v>
      </c>
      <c r="O19" s="9" t="e">
        <f t="shared" si="6"/>
        <v>#DIV/0!</v>
      </c>
      <c r="P19" s="11">
        <f t="shared" si="5"/>
        <v>0</v>
      </c>
    </row>
    <row r="20" spans="1:16" ht="25.5" x14ac:dyDescent="0.2">
      <c r="A20" s="4">
        <v>14</v>
      </c>
      <c r="B20" s="46" t="s">
        <v>21</v>
      </c>
      <c r="C20" s="46"/>
      <c r="D20" s="52">
        <v>1072.7</v>
      </c>
      <c r="E20" s="27"/>
      <c r="F20" s="30"/>
      <c r="G20" s="28"/>
      <c r="H20" s="38">
        <f t="shared" si="0"/>
        <v>0</v>
      </c>
      <c r="I20" s="24">
        <f t="shared" si="1"/>
        <v>0</v>
      </c>
      <c r="J20" s="2" t="s">
        <v>1</v>
      </c>
      <c r="K20" s="6">
        <v>5.1000000000000004E-3</v>
      </c>
      <c r="L20" s="5"/>
      <c r="M20" s="43">
        <f t="shared" si="2"/>
        <v>0</v>
      </c>
      <c r="N20" s="24">
        <f t="shared" si="3"/>
        <v>0</v>
      </c>
      <c r="O20" s="9" t="e">
        <f t="shared" si="6"/>
        <v>#DIV/0!</v>
      </c>
      <c r="P20" s="11">
        <f t="shared" si="5"/>
        <v>0</v>
      </c>
    </row>
    <row r="21" spans="1:16" ht="25.5" x14ac:dyDescent="0.2">
      <c r="A21" s="4">
        <v>15</v>
      </c>
      <c r="B21" s="46" t="s">
        <v>12</v>
      </c>
      <c r="C21" s="46"/>
      <c r="D21" s="52">
        <v>1072.7</v>
      </c>
      <c r="E21" s="27"/>
      <c r="F21" s="7"/>
      <c r="G21" s="31"/>
      <c r="H21" s="38">
        <f t="shared" si="0"/>
        <v>0</v>
      </c>
      <c r="I21" s="24">
        <f t="shared" si="1"/>
        <v>0</v>
      </c>
      <c r="J21" s="2" t="s">
        <v>1</v>
      </c>
      <c r="K21" s="6">
        <v>0.01</v>
      </c>
      <c r="L21" s="5"/>
      <c r="M21" s="43">
        <f t="shared" si="2"/>
        <v>0</v>
      </c>
      <c r="N21" s="24">
        <f t="shared" si="3"/>
        <v>0</v>
      </c>
      <c r="O21" s="9" t="e">
        <f t="shared" si="6"/>
        <v>#DIV/0!</v>
      </c>
      <c r="P21" s="11">
        <f t="shared" si="5"/>
        <v>0</v>
      </c>
    </row>
    <row r="22" spans="1:16" ht="25.5" x14ac:dyDescent="0.2">
      <c r="A22" s="4">
        <v>16</v>
      </c>
      <c r="B22" s="46" t="s">
        <v>27</v>
      </c>
      <c r="C22" s="46"/>
      <c r="D22" s="52">
        <v>1072.7</v>
      </c>
      <c r="E22" s="27"/>
      <c r="F22" s="30"/>
      <c r="G22" s="28"/>
      <c r="H22" s="38">
        <f t="shared" si="0"/>
        <v>0</v>
      </c>
      <c r="I22" s="24">
        <f t="shared" si="1"/>
        <v>0</v>
      </c>
      <c r="J22" s="2" t="s">
        <v>1</v>
      </c>
      <c r="K22" s="6">
        <v>3.9E-2</v>
      </c>
      <c r="L22" s="5"/>
      <c r="M22" s="43">
        <f t="shared" si="2"/>
        <v>0</v>
      </c>
      <c r="N22" s="24">
        <f t="shared" si="3"/>
        <v>0</v>
      </c>
      <c r="O22" s="9" t="e">
        <f t="shared" si="6"/>
        <v>#DIV/0!</v>
      </c>
      <c r="P22" s="11">
        <f t="shared" si="5"/>
        <v>0</v>
      </c>
    </row>
    <row r="23" spans="1:16" ht="25.5" x14ac:dyDescent="0.2">
      <c r="A23" s="4">
        <v>17</v>
      </c>
      <c r="B23" s="46" t="s">
        <v>37</v>
      </c>
      <c r="C23" s="46" t="s">
        <v>81</v>
      </c>
      <c r="D23" s="52">
        <v>1072.7</v>
      </c>
      <c r="E23" s="27" t="s">
        <v>38</v>
      </c>
      <c r="F23" s="30">
        <v>1.095</v>
      </c>
      <c r="G23" s="28"/>
      <c r="H23" s="38">
        <f t="shared" si="0"/>
        <v>0</v>
      </c>
      <c r="I23" s="24">
        <f t="shared" si="1"/>
        <v>0</v>
      </c>
      <c r="J23" s="2" t="s">
        <v>1</v>
      </c>
      <c r="K23" s="6">
        <v>9.7100000000000006E-2</v>
      </c>
      <c r="L23" s="5"/>
      <c r="M23" s="43">
        <f t="shared" si="2"/>
        <v>0</v>
      </c>
      <c r="N23" s="24">
        <f t="shared" si="3"/>
        <v>0</v>
      </c>
      <c r="O23" s="9">
        <f>K23/F23*100</f>
        <v>8.8675799086758005</v>
      </c>
      <c r="P23" s="11">
        <f t="shared" si="5"/>
        <v>0</v>
      </c>
    </row>
    <row r="24" spans="1:16" ht="25.5" x14ac:dyDescent="0.2">
      <c r="A24" s="4">
        <v>18</v>
      </c>
      <c r="B24" s="46" t="s">
        <v>14</v>
      </c>
      <c r="C24" s="46" t="s">
        <v>82</v>
      </c>
      <c r="D24" s="52">
        <v>1072.7</v>
      </c>
      <c r="E24" s="27" t="s">
        <v>15</v>
      </c>
      <c r="F24" s="30">
        <v>1.825</v>
      </c>
      <c r="G24" s="28">
        <v>68</v>
      </c>
      <c r="H24" s="38">
        <f t="shared" si="0"/>
        <v>124.1</v>
      </c>
      <c r="I24" s="24">
        <f t="shared" si="1"/>
        <v>133.12207000000001</v>
      </c>
      <c r="J24" s="2" t="s">
        <v>1</v>
      </c>
      <c r="K24" s="6">
        <v>3.5700000000000003E-2</v>
      </c>
      <c r="L24" s="5">
        <v>11936</v>
      </c>
      <c r="M24" s="43">
        <f t="shared" si="2"/>
        <v>426.11520000000002</v>
      </c>
      <c r="N24" s="24">
        <f t="shared" si="3"/>
        <v>457.09377504000003</v>
      </c>
      <c r="O24" s="9">
        <f>K24/F24*100</f>
        <v>1.956164383561644</v>
      </c>
      <c r="P24" s="11">
        <f t="shared" si="5"/>
        <v>323.97170504000002</v>
      </c>
    </row>
    <row r="25" spans="1:16" ht="25.5" x14ac:dyDescent="0.2">
      <c r="A25" s="4">
        <v>19</v>
      </c>
      <c r="B25" s="46" t="s">
        <v>2</v>
      </c>
      <c r="C25" s="46" t="s">
        <v>83</v>
      </c>
      <c r="D25" s="52">
        <v>1072.7</v>
      </c>
      <c r="E25" s="27" t="s">
        <v>3</v>
      </c>
      <c r="F25" s="30">
        <v>1.095</v>
      </c>
      <c r="G25" s="28">
        <v>184</v>
      </c>
      <c r="H25" s="38">
        <f t="shared" si="0"/>
        <v>201.48</v>
      </c>
      <c r="I25" s="24">
        <f t="shared" si="1"/>
        <v>216.12759599999998</v>
      </c>
      <c r="J25" s="2" t="s">
        <v>1</v>
      </c>
      <c r="K25" s="6">
        <v>1.5900000000000001E-2</v>
      </c>
      <c r="L25" s="5">
        <v>1371.6</v>
      </c>
      <c r="M25" s="43">
        <f t="shared" si="2"/>
        <v>21.808440000000001</v>
      </c>
      <c r="N25" s="24">
        <f t="shared" si="3"/>
        <v>23.393913588000004</v>
      </c>
      <c r="O25" s="9">
        <f t="shared" ref="O25:O27" si="7">K25/F25*100</f>
        <v>1.452054794520548</v>
      </c>
      <c r="P25" s="11">
        <f t="shared" si="5"/>
        <v>-192.73368241199998</v>
      </c>
    </row>
    <row r="26" spans="1:16" ht="68.25" customHeight="1" x14ac:dyDescent="0.2">
      <c r="A26" s="4">
        <v>20</v>
      </c>
      <c r="B26" s="45" t="s">
        <v>18</v>
      </c>
      <c r="C26" s="45"/>
      <c r="D26" s="51">
        <v>1072.7</v>
      </c>
      <c r="E26" s="2"/>
      <c r="F26" s="7"/>
      <c r="G26" s="8"/>
      <c r="H26" s="38">
        <f t="shared" si="0"/>
        <v>0</v>
      </c>
      <c r="I26" s="24">
        <f t="shared" si="1"/>
        <v>0</v>
      </c>
      <c r="J26" s="2" t="s">
        <v>1</v>
      </c>
      <c r="K26" s="6">
        <v>6.4999999999999997E-3</v>
      </c>
      <c r="L26" s="5"/>
      <c r="M26" s="43">
        <f t="shared" si="2"/>
        <v>0</v>
      </c>
      <c r="N26" s="24">
        <f t="shared" si="3"/>
        <v>0</v>
      </c>
      <c r="O26" s="9" t="e">
        <f t="shared" si="7"/>
        <v>#DIV/0!</v>
      </c>
      <c r="P26" s="11">
        <f t="shared" si="5"/>
        <v>0</v>
      </c>
    </row>
    <row r="27" spans="1:16" ht="25.5" x14ac:dyDescent="0.2">
      <c r="A27" s="4">
        <v>21</v>
      </c>
      <c r="B27" s="45" t="s">
        <v>26</v>
      </c>
      <c r="C27" s="45"/>
      <c r="D27" s="51">
        <v>1072.7</v>
      </c>
      <c r="E27" s="2"/>
      <c r="F27" s="7"/>
      <c r="G27" s="8"/>
      <c r="H27" s="38">
        <f t="shared" si="0"/>
        <v>0</v>
      </c>
      <c r="I27" s="24">
        <f t="shared" si="1"/>
        <v>0</v>
      </c>
      <c r="J27" s="2" t="s">
        <v>1</v>
      </c>
      <c r="K27" s="6">
        <v>7.3999999999999996E-2</v>
      </c>
      <c r="L27" s="5"/>
      <c r="M27" s="43">
        <f t="shared" si="2"/>
        <v>0</v>
      </c>
      <c r="N27" s="24">
        <f t="shared" si="3"/>
        <v>0</v>
      </c>
      <c r="O27" s="9" t="e">
        <f t="shared" si="7"/>
        <v>#DIV/0!</v>
      </c>
      <c r="P27" s="11">
        <f t="shared" si="5"/>
        <v>0</v>
      </c>
    </row>
    <row r="28" spans="1:16" ht="25.5" x14ac:dyDescent="0.2">
      <c r="A28" s="4">
        <v>22</v>
      </c>
      <c r="B28" s="45" t="s">
        <v>11</v>
      </c>
      <c r="C28" s="45" t="s">
        <v>84</v>
      </c>
      <c r="D28" s="51">
        <v>1072.7</v>
      </c>
      <c r="E28" s="2" t="s">
        <v>6</v>
      </c>
      <c r="F28" s="7">
        <v>0.73</v>
      </c>
      <c r="G28" s="28">
        <v>149</v>
      </c>
      <c r="H28" s="38">
        <f t="shared" si="0"/>
        <v>108.77</v>
      </c>
      <c r="I28" s="24">
        <f t="shared" si="1"/>
        <v>116.67757899999999</v>
      </c>
      <c r="J28" s="2" t="s">
        <v>1</v>
      </c>
      <c r="K28" s="6">
        <v>7.6100000000000001E-2</v>
      </c>
      <c r="L28" s="5">
        <v>1023.9000000000001</v>
      </c>
      <c r="M28" s="43">
        <f t="shared" si="2"/>
        <v>77.918790000000001</v>
      </c>
      <c r="N28" s="24">
        <f t="shared" si="3"/>
        <v>83.583486033000014</v>
      </c>
      <c r="O28" s="9">
        <f>K28/F28*100</f>
        <v>10.424657534246576</v>
      </c>
      <c r="P28" s="11">
        <f t="shared" si="5"/>
        <v>-33.09409296699998</v>
      </c>
    </row>
    <row r="29" spans="1:16" ht="25.5" x14ac:dyDescent="0.2">
      <c r="A29" s="4">
        <v>23</v>
      </c>
      <c r="B29" s="46" t="s">
        <v>30</v>
      </c>
      <c r="C29" s="46" t="s">
        <v>85</v>
      </c>
      <c r="D29" s="52">
        <v>1072.7</v>
      </c>
      <c r="E29" s="27" t="s">
        <v>6</v>
      </c>
      <c r="F29" s="30">
        <v>0.73</v>
      </c>
      <c r="G29" s="28">
        <v>96</v>
      </c>
      <c r="H29" s="38">
        <f t="shared" si="0"/>
        <v>70.08</v>
      </c>
      <c r="I29" s="24">
        <f t="shared" si="1"/>
        <v>75.174816000000007</v>
      </c>
      <c r="J29" s="2" t="s">
        <v>1</v>
      </c>
      <c r="K29" s="29">
        <v>2.93E-2</v>
      </c>
      <c r="L29" s="5">
        <v>1111.5999999999999</v>
      </c>
      <c r="M29" s="43">
        <f t="shared" si="2"/>
        <v>32.569879999999998</v>
      </c>
      <c r="N29" s="24">
        <f t="shared" si="3"/>
        <v>34.937710275999997</v>
      </c>
      <c r="O29" s="9">
        <f t="shared" ref="O29" si="8">K29/F29*100</f>
        <v>4.0136986301369868</v>
      </c>
      <c r="P29" s="11">
        <f t="shared" si="5"/>
        <v>-40.23710572400001</v>
      </c>
    </row>
    <row r="30" spans="1:16" ht="25.5" x14ac:dyDescent="0.2">
      <c r="A30" s="4">
        <v>24</v>
      </c>
      <c r="B30" s="46" t="s">
        <v>23</v>
      </c>
      <c r="C30" s="46"/>
      <c r="D30" s="52">
        <v>1072.7</v>
      </c>
      <c r="E30" s="27"/>
      <c r="F30" s="30"/>
      <c r="G30" s="28"/>
      <c r="H30" s="38">
        <f t="shared" si="0"/>
        <v>0</v>
      </c>
      <c r="I30" s="24">
        <f t="shared" si="1"/>
        <v>0</v>
      </c>
      <c r="J30" s="2" t="s">
        <v>1</v>
      </c>
      <c r="K30" s="29">
        <v>2.18E-2</v>
      </c>
      <c r="L30" s="5"/>
      <c r="M30" s="43">
        <f t="shared" si="2"/>
        <v>0</v>
      </c>
      <c r="N30" s="24">
        <f t="shared" si="3"/>
        <v>0</v>
      </c>
      <c r="O30" s="9" t="e">
        <f>K30/F30*100</f>
        <v>#DIV/0!</v>
      </c>
      <c r="P30" s="11">
        <f t="shared" si="5"/>
        <v>0</v>
      </c>
    </row>
    <row r="31" spans="1:16" ht="25.5" x14ac:dyDescent="0.2">
      <c r="A31" s="4">
        <v>25</v>
      </c>
      <c r="B31" s="45" t="s">
        <v>52</v>
      </c>
      <c r="C31" s="45"/>
      <c r="D31" s="51">
        <v>1072.7</v>
      </c>
      <c r="E31" s="2"/>
      <c r="F31" s="7"/>
      <c r="G31" s="28"/>
      <c r="H31" s="38">
        <f t="shared" si="0"/>
        <v>0</v>
      </c>
      <c r="I31" s="24">
        <f t="shared" si="1"/>
        <v>0</v>
      </c>
      <c r="J31" s="2" t="s">
        <v>1</v>
      </c>
      <c r="K31" s="6">
        <v>5.45E-2</v>
      </c>
      <c r="L31" s="5"/>
      <c r="M31" s="43">
        <f t="shared" si="2"/>
        <v>0</v>
      </c>
      <c r="N31" s="24">
        <f t="shared" si="3"/>
        <v>0</v>
      </c>
      <c r="O31" s="9" t="e">
        <f t="shared" ref="O31:O34" si="9">K31/F31*100</f>
        <v>#DIV/0!</v>
      </c>
      <c r="P31" s="11">
        <f t="shared" si="5"/>
        <v>0</v>
      </c>
    </row>
    <row r="32" spans="1:16" ht="25.5" x14ac:dyDescent="0.2">
      <c r="A32" s="4">
        <v>26</v>
      </c>
      <c r="B32" s="45" t="s">
        <v>17</v>
      </c>
      <c r="C32" s="45"/>
      <c r="D32" s="51">
        <v>1072.7</v>
      </c>
      <c r="E32" s="2"/>
      <c r="F32" s="7"/>
      <c r="G32" s="8"/>
      <c r="H32" s="38">
        <f t="shared" si="0"/>
        <v>0</v>
      </c>
      <c r="I32" s="24">
        <f t="shared" si="1"/>
        <v>0</v>
      </c>
      <c r="J32" s="2" t="s">
        <v>1</v>
      </c>
      <c r="K32" s="6">
        <v>4.4600000000000001E-2</v>
      </c>
      <c r="L32" s="5"/>
      <c r="M32" s="43">
        <f t="shared" si="2"/>
        <v>0</v>
      </c>
      <c r="N32" s="24">
        <f t="shared" si="3"/>
        <v>0</v>
      </c>
      <c r="O32" s="9" t="e">
        <f t="shared" si="9"/>
        <v>#DIV/0!</v>
      </c>
      <c r="P32" s="11">
        <f t="shared" si="5"/>
        <v>0</v>
      </c>
    </row>
    <row r="33" spans="1:16" ht="25.5" x14ac:dyDescent="0.2">
      <c r="A33" s="4">
        <v>27</v>
      </c>
      <c r="B33" s="46" t="s">
        <v>69</v>
      </c>
      <c r="C33" s="46"/>
      <c r="D33" s="52">
        <v>1072.7</v>
      </c>
      <c r="E33" s="27"/>
      <c r="F33" s="30"/>
      <c r="G33" s="28"/>
      <c r="H33" s="38">
        <f t="shared" si="0"/>
        <v>0</v>
      </c>
      <c r="I33" s="24">
        <f t="shared" si="1"/>
        <v>0</v>
      </c>
      <c r="J33" s="2" t="s">
        <v>1</v>
      </c>
      <c r="K33" s="29">
        <v>6.1000000000000004E-3</v>
      </c>
      <c r="L33" s="5"/>
      <c r="M33" s="43">
        <f t="shared" si="2"/>
        <v>0</v>
      </c>
      <c r="N33" s="24">
        <f t="shared" si="3"/>
        <v>0</v>
      </c>
      <c r="O33" s="9" t="e">
        <f t="shared" si="9"/>
        <v>#DIV/0!</v>
      </c>
      <c r="P33" s="11">
        <f t="shared" si="5"/>
        <v>0</v>
      </c>
    </row>
    <row r="34" spans="1:16" ht="25.5" x14ac:dyDescent="0.2">
      <c r="A34" s="4">
        <v>28</v>
      </c>
      <c r="B34" s="45" t="s">
        <v>70</v>
      </c>
      <c r="C34" s="45"/>
      <c r="D34" s="51">
        <v>1072.7</v>
      </c>
      <c r="E34" s="2"/>
      <c r="F34" s="7"/>
      <c r="G34" s="8"/>
      <c r="H34" s="38">
        <f t="shared" si="0"/>
        <v>0</v>
      </c>
      <c r="I34" s="24">
        <f t="shared" si="1"/>
        <v>0</v>
      </c>
      <c r="J34" s="2" t="s">
        <v>1</v>
      </c>
      <c r="K34" s="6">
        <v>7.5200000000000003E-2</v>
      </c>
      <c r="L34" s="5"/>
      <c r="M34" s="43">
        <f t="shared" si="2"/>
        <v>0</v>
      </c>
      <c r="N34" s="24">
        <f t="shared" si="3"/>
        <v>0</v>
      </c>
      <c r="O34" s="9" t="e">
        <f t="shared" si="9"/>
        <v>#DIV/0!</v>
      </c>
      <c r="P34" s="11">
        <f t="shared" si="5"/>
        <v>0</v>
      </c>
    </row>
    <row r="35" spans="1:16" ht="25.5" x14ac:dyDescent="0.2">
      <c r="A35" s="4">
        <v>29</v>
      </c>
      <c r="B35" s="46" t="s">
        <v>9</v>
      </c>
      <c r="C35" s="46" t="s">
        <v>86</v>
      </c>
      <c r="D35" s="52">
        <v>1072.7</v>
      </c>
      <c r="E35" s="27" t="s">
        <v>6</v>
      </c>
      <c r="F35" s="30">
        <v>6.2050000000000001</v>
      </c>
      <c r="G35" s="28">
        <v>19</v>
      </c>
      <c r="H35" s="38">
        <f t="shared" si="0"/>
        <v>117.895</v>
      </c>
      <c r="I35" s="24">
        <f t="shared" si="1"/>
        <v>126.46596649999999</v>
      </c>
      <c r="J35" s="2" t="s">
        <v>1</v>
      </c>
      <c r="K35" s="29">
        <v>0.1968</v>
      </c>
      <c r="L35" s="5">
        <v>490</v>
      </c>
      <c r="M35" s="43">
        <f t="shared" si="2"/>
        <v>96.432000000000002</v>
      </c>
      <c r="N35" s="24">
        <f t="shared" si="3"/>
        <v>103.4426064</v>
      </c>
      <c r="O35" s="32">
        <f>K35/F35*100</f>
        <v>3.171635777598711</v>
      </c>
      <c r="P35" s="11">
        <f t="shared" si="5"/>
        <v>-23.023360099999991</v>
      </c>
    </row>
    <row r="36" spans="1:16" ht="25.5" x14ac:dyDescent="0.2">
      <c r="A36" s="4">
        <v>30</v>
      </c>
      <c r="B36" s="45" t="s">
        <v>20</v>
      </c>
      <c r="C36" s="45"/>
      <c r="D36" s="51">
        <v>1072.7</v>
      </c>
      <c r="E36" s="2"/>
      <c r="F36" s="7"/>
      <c r="G36" s="8"/>
      <c r="H36" s="38">
        <f t="shared" si="0"/>
        <v>0</v>
      </c>
      <c r="I36" s="24">
        <f t="shared" si="1"/>
        <v>0</v>
      </c>
      <c r="J36" s="2" t="s">
        <v>1</v>
      </c>
      <c r="K36" s="6">
        <v>9.4200000000000006E-2</v>
      </c>
      <c r="L36" s="5"/>
      <c r="M36" s="43">
        <f t="shared" si="2"/>
        <v>0</v>
      </c>
      <c r="N36" s="24">
        <f t="shared" si="3"/>
        <v>0</v>
      </c>
      <c r="O36" s="32" t="e">
        <f t="shared" ref="O36:O50" si="10">K36/F36*100</f>
        <v>#DIV/0!</v>
      </c>
      <c r="P36" s="11">
        <f t="shared" si="5"/>
        <v>0</v>
      </c>
    </row>
    <row r="37" spans="1:16" ht="25.5" x14ac:dyDescent="0.2">
      <c r="A37" s="4">
        <v>31</v>
      </c>
      <c r="B37" s="46" t="s">
        <v>71</v>
      </c>
      <c r="C37" s="46"/>
      <c r="D37" s="52">
        <v>1072.7</v>
      </c>
      <c r="E37" s="2"/>
      <c r="F37" s="7"/>
      <c r="G37" s="8"/>
      <c r="H37" s="38">
        <f t="shared" si="0"/>
        <v>0</v>
      </c>
      <c r="I37" s="24">
        <f t="shared" si="1"/>
        <v>0</v>
      </c>
      <c r="J37" s="2" t="s">
        <v>1</v>
      </c>
      <c r="K37" s="29">
        <v>0.17860000000000001</v>
      </c>
      <c r="L37" s="5"/>
      <c r="M37" s="43">
        <f t="shared" si="2"/>
        <v>0</v>
      </c>
      <c r="N37" s="24">
        <f t="shared" si="3"/>
        <v>0</v>
      </c>
      <c r="O37" s="32" t="e">
        <f t="shared" si="10"/>
        <v>#DIV/0!</v>
      </c>
      <c r="P37" s="11">
        <f t="shared" si="5"/>
        <v>0</v>
      </c>
    </row>
    <row r="38" spans="1:16" ht="25.5" x14ac:dyDescent="0.2">
      <c r="A38" s="4">
        <v>32</v>
      </c>
      <c r="B38" s="45" t="s">
        <v>16</v>
      </c>
      <c r="C38" s="45"/>
      <c r="D38" s="51">
        <v>1072.7</v>
      </c>
      <c r="E38" s="2"/>
      <c r="F38" s="7"/>
      <c r="G38" s="8"/>
      <c r="H38" s="38">
        <f t="shared" si="0"/>
        <v>0</v>
      </c>
      <c r="I38" s="24">
        <f t="shared" si="1"/>
        <v>0</v>
      </c>
      <c r="J38" s="2" t="s">
        <v>1</v>
      </c>
      <c r="K38" s="6">
        <v>9.2200000000000004E-2</v>
      </c>
      <c r="L38" s="5"/>
      <c r="M38" s="43">
        <f t="shared" si="2"/>
        <v>0</v>
      </c>
      <c r="N38" s="24">
        <f t="shared" si="3"/>
        <v>0</v>
      </c>
      <c r="O38" s="32" t="e">
        <f t="shared" si="10"/>
        <v>#DIV/0!</v>
      </c>
      <c r="P38" s="11">
        <f t="shared" si="5"/>
        <v>0</v>
      </c>
    </row>
    <row r="39" spans="1:16" ht="25.5" x14ac:dyDescent="0.2">
      <c r="A39" s="4">
        <v>33</v>
      </c>
      <c r="B39" s="45" t="s">
        <v>24</v>
      </c>
      <c r="C39" s="45"/>
      <c r="D39" s="51">
        <v>1072.7</v>
      </c>
      <c r="E39" s="2"/>
      <c r="F39" s="7"/>
      <c r="G39" s="8"/>
      <c r="H39" s="38">
        <f t="shared" si="0"/>
        <v>0</v>
      </c>
      <c r="I39" s="24">
        <f t="shared" si="1"/>
        <v>0</v>
      </c>
      <c r="J39" s="2" t="s">
        <v>1</v>
      </c>
      <c r="K39" s="6">
        <v>0.106</v>
      </c>
      <c r="L39" s="5"/>
      <c r="M39" s="43">
        <f t="shared" si="2"/>
        <v>0</v>
      </c>
      <c r="N39" s="24">
        <f t="shared" si="3"/>
        <v>0</v>
      </c>
      <c r="O39" s="32" t="e">
        <f t="shared" si="10"/>
        <v>#DIV/0!</v>
      </c>
      <c r="P39" s="11">
        <f t="shared" si="5"/>
        <v>0</v>
      </c>
    </row>
    <row r="40" spans="1:16" ht="25.5" x14ac:dyDescent="0.2">
      <c r="A40" s="4">
        <v>34</v>
      </c>
      <c r="B40" s="46" t="s">
        <v>5</v>
      </c>
      <c r="C40" s="46" t="s">
        <v>88</v>
      </c>
      <c r="D40" s="52">
        <v>1072.7</v>
      </c>
      <c r="E40" s="27" t="s">
        <v>6</v>
      </c>
      <c r="F40" s="30">
        <v>4.38</v>
      </c>
      <c r="G40" s="28">
        <v>4</v>
      </c>
      <c r="H40" s="38">
        <f t="shared" si="0"/>
        <v>17.52</v>
      </c>
      <c r="I40" s="24">
        <f t="shared" si="1"/>
        <v>18.793704000000002</v>
      </c>
      <c r="J40" s="2" t="s">
        <v>1</v>
      </c>
      <c r="K40" s="29">
        <v>0.12540000000000001</v>
      </c>
      <c r="L40" s="5">
        <v>109.5</v>
      </c>
      <c r="M40" s="43">
        <f t="shared" si="2"/>
        <v>13.731300000000001</v>
      </c>
      <c r="N40" s="24">
        <f t="shared" si="3"/>
        <v>14.729565510000002</v>
      </c>
      <c r="O40" s="32">
        <f t="shared" si="10"/>
        <v>2.8630136986301373</v>
      </c>
      <c r="P40" s="11">
        <f t="shared" si="5"/>
        <v>-4.0641384899999995</v>
      </c>
    </row>
    <row r="41" spans="1:16" ht="25.5" x14ac:dyDescent="0.2">
      <c r="A41" s="4">
        <v>35</v>
      </c>
      <c r="B41" s="45" t="s">
        <v>10</v>
      </c>
      <c r="C41" s="45" t="s">
        <v>87</v>
      </c>
      <c r="D41" s="51">
        <v>1072.7</v>
      </c>
      <c r="E41" s="2" t="s">
        <v>6</v>
      </c>
      <c r="F41" s="7">
        <v>2.92</v>
      </c>
      <c r="G41" s="8"/>
      <c r="H41" s="38">
        <f t="shared" si="0"/>
        <v>0</v>
      </c>
      <c r="I41" s="24">
        <f t="shared" si="1"/>
        <v>0</v>
      </c>
      <c r="J41" s="2" t="s">
        <v>1</v>
      </c>
      <c r="K41" s="6">
        <v>0.13300000000000001</v>
      </c>
      <c r="L41" s="5"/>
      <c r="M41" s="43">
        <f t="shared" si="2"/>
        <v>0</v>
      </c>
      <c r="N41" s="24">
        <f t="shared" si="3"/>
        <v>0</v>
      </c>
      <c r="O41" s="32">
        <f t="shared" si="10"/>
        <v>4.5547945205479454</v>
      </c>
      <c r="P41" s="11">
        <f t="shared" si="5"/>
        <v>0</v>
      </c>
    </row>
    <row r="42" spans="1:16" ht="25.5" x14ac:dyDescent="0.2">
      <c r="A42" s="4">
        <v>36</v>
      </c>
      <c r="B42" s="46" t="s">
        <v>39</v>
      </c>
      <c r="C42" s="46"/>
      <c r="D42" s="52">
        <v>1072.7</v>
      </c>
      <c r="E42" s="27"/>
      <c r="F42" s="30"/>
      <c r="G42" s="28"/>
      <c r="H42" s="38">
        <f t="shared" si="0"/>
        <v>0</v>
      </c>
      <c r="I42" s="24">
        <f t="shared" si="1"/>
        <v>0</v>
      </c>
      <c r="J42" s="2" t="s">
        <v>1</v>
      </c>
      <c r="K42" s="29">
        <v>9.7100000000000006E-2</v>
      </c>
      <c r="L42" s="5"/>
      <c r="M42" s="43">
        <f t="shared" si="2"/>
        <v>0</v>
      </c>
      <c r="N42" s="24">
        <f t="shared" si="3"/>
        <v>0</v>
      </c>
      <c r="O42" s="32" t="e">
        <f t="shared" si="10"/>
        <v>#DIV/0!</v>
      </c>
      <c r="P42" s="11">
        <f t="shared" si="5"/>
        <v>0</v>
      </c>
    </row>
    <row r="43" spans="1:16" ht="25.5" x14ac:dyDescent="0.2">
      <c r="A43" s="4">
        <v>37</v>
      </c>
      <c r="B43" s="45" t="s">
        <v>22</v>
      </c>
      <c r="C43" s="45"/>
      <c r="D43" s="51">
        <v>1072.7</v>
      </c>
      <c r="E43" s="27"/>
      <c r="F43" s="30"/>
      <c r="G43" s="28"/>
      <c r="H43" s="38">
        <f t="shared" si="0"/>
        <v>0</v>
      </c>
      <c r="I43" s="24">
        <f t="shared" si="1"/>
        <v>0</v>
      </c>
      <c r="J43" s="2" t="s">
        <v>1</v>
      </c>
      <c r="K43" s="6">
        <v>6.4600000000000005E-2</v>
      </c>
      <c r="L43" s="5"/>
      <c r="M43" s="43">
        <f t="shared" si="2"/>
        <v>0</v>
      </c>
      <c r="N43" s="24">
        <f t="shared" si="3"/>
        <v>0</v>
      </c>
      <c r="O43" s="32" t="e">
        <f t="shared" si="10"/>
        <v>#DIV/0!</v>
      </c>
      <c r="P43" s="11">
        <f t="shared" si="5"/>
        <v>0</v>
      </c>
    </row>
    <row r="44" spans="1:16" ht="25.5" x14ac:dyDescent="0.2">
      <c r="A44" s="4">
        <v>38</v>
      </c>
      <c r="B44" s="45" t="s">
        <v>31</v>
      </c>
      <c r="C44" s="45" t="s">
        <v>89</v>
      </c>
      <c r="D44" s="51">
        <v>1072.7</v>
      </c>
      <c r="E44" s="2" t="s">
        <v>90</v>
      </c>
      <c r="F44" s="7">
        <v>27.375</v>
      </c>
      <c r="G44" s="8">
        <v>4.5999999999999996</v>
      </c>
      <c r="H44" s="38">
        <f t="shared" si="0"/>
        <v>125.925</v>
      </c>
      <c r="I44" s="24">
        <f t="shared" si="1"/>
        <v>135.0797475</v>
      </c>
      <c r="J44" s="2" t="s">
        <v>1</v>
      </c>
      <c r="K44" s="6">
        <v>2.2000000000000001E-3</v>
      </c>
      <c r="L44" s="5">
        <v>46485</v>
      </c>
      <c r="M44" s="43">
        <f t="shared" si="2"/>
        <v>102.26700000000001</v>
      </c>
      <c r="N44" s="24">
        <f t="shared" si="3"/>
        <v>109.70181090000001</v>
      </c>
      <c r="O44" s="32">
        <f t="shared" si="10"/>
        <v>8.0365296803652977E-3</v>
      </c>
      <c r="P44" s="11">
        <f t="shared" si="5"/>
        <v>-25.377936599999984</v>
      </c>
    </row>
    <row r="45" spans="1:16" ht="25.5" x14ac:dyDescent="0.2">
      <c r="A45" s="4">
        <v>39</v>
      </c>
      <c r="B45" s="45" t="s">
        <v>72</v>
      </c>
      <c r="C45" s="45"/>
      <c r="D45" s="51">
        <v>1072.7</v>
      </c>
      <c r="E45" s="2"/>
      <c r="F45" s="7"/>
      <c r="G45" s="8"/>
      <c r="H45" s="38">
        <f t="shared" si="0"/>
        <v>0</v>
      </c>
      <c r="I45" s="24">
        <f t="shared" si="1"/>
        <v>0</v>
      </c>
      <c r="J45" s="2" t="s">
        <v>1</v>
      </c>
      <c r="K45" s="6">
        <v>7.51E-2</v>
      </c>
      <c r="L45" s="5"/>
      <c r="M45" s="43">
        <f t="shared" si="2"/>
        <v>0</v>
      </c>
      <c r="N45" s="24">
        <f t="shared" si="3"/>
        <v>0</v>
      </c>
      <c r="O45" s="32" t="e">
        <f t="shared" si="10"/>
        <v>#DIV/0!</v>
      </c>
      <c r="P45" s="11">
        <f t="shared" si="5"/>
        <v>0</v>
      </c>
    </row>
    <row r="46" spans="1:16" ht="25.5" x14ac:dyDescent="0.2">
      <c r="A46" s="4">
        <v>40</v>
      </c>
      <c r="B46" s="45" t="s">
        <v>73</v>
      </c>
      <c r="C46" s="45"/>
      <c r="D46" s="51">
        <v>1072.7</v>
      </c>
      <c r="E46" s="2"/>
      <c r="F46" s="7"/>
      <c r="G46" s="28"/>
      <c r="H46" s="38">
        <f t="shared" si="0"/>
        <v>0</v>
      </c>
      <c r="I46" s="24">
        <f t="shared" si="1"/>
        <v>0</v>
      </c>
      <c r="J46" s="2" t="s">
        <v>1</v>
      </c>
      <c r="K46" s="6">
        <v>1.1999999999999999E-3</v>
      </c>
      <c r="L46" s="5"/>
      <c r="M46" s="43">
        <f t="shared" si="2"/>
        <v>0</v>
      </c>
      <c r="N46" s="24">
        <f t="shared" si="3"/>
        <v>0</v>
      </c>
      <c r="O46" s="32" t="e">
        <f t="shared" si="10"/>
        <v>#DIV/0!</v>
      </c>
      <c r="P46" s="11">
        <f t="shared" si="5"/>
        <v>0</v>
      </c>
    </row>
    <row r="47" spans="1:16" ht="25.5" x14ac:dyDescent="0.2">
      <c r="A47" s="4">
        <v>41</v>
      </c>
      <c r="B47" s="45" t="s">
        <v>36</v>
      </c>
      <c r="C47" s="45"/>
      <c r="D47" s="51">
        <v>1072.7</v>
      </c>
      <c r="E47" s="2"/>
      <c r="F47" s="7"/>
      <c r="G47" s="28"/>
      <c r="H47" s="38">
        <f t="shared" si="0"/>
        <v>0</v>
      </c>
      <c r="I47" s="24">
        <f t="shared" si="1"/>
        <v>0</v>
      </c>
      <c r="J47" s="2" t="s">
        <v>1</v>
      </c>
      <c r="K47" s="6">
        <v>4.9200000000000001E-2</v>
      </c>
      <c r="L47" s="5"/>
      <c r="M47" s="43">
        <f t="shared" si="2"/>
        <v>0</v>
      </c>
      <c r="N47" s="24">
        <f t="shared" si="3"/>
        <v>0</v>
      </c>
      <c r="O47" s="32" t="e">
        <f t="shared" si="10"/>
        <v>#DIV/0!</v>
      </c>
      <c r="P47" s="11">
        <f t="shared" si="5"/>
        <v>0</v>
      </c>
    </row>
    <row r="48" spans="1:16" ht="114.75" x14ac:dyDescent="0.2">
      <c r="A48" s="4">
        <v>42</v>
      </c>
      <c r="B48" s="45" t="s">
        <v>74</v>
      </c>
      <c r="C48" s="45"/>
      <c r="D48" s="51">
        <v>1072.7</v>
      </c>
      <c r="E48" s="2"/>
      <c r="F48" s="7"/>
      <c r="G48" s="8"/>
      <c r="H48" s="38">
        <f t="shared" si="0"/>
        <v>0</v>
      </c>
      <c r="I48" s="24">
        <f t="shared" si="1"/>
        <v>0</v>
      </c>
      <c r="J48" s="2" t="s">
        <v>1</v>
      </c>
      <c r="K48" s="6">
        <v>0.19800000000000001</v>
      </c>
      <c r="L48" s="5"/>
      <c r="M48" s="43">
        <f t="shared" si="2"/>
        <v>0</v>
      </c>
      <c r="N48" s="24">
        <f t="shared" si="3"/>
        <v>0</v>
      </c>
      <c r="O48" s="32" t="e">
        <f t="shared" si="10"/>
        <v>#DIV/0!</v>
      </c>
      <c r="P48" s="11">
        <f t="shared" si="5"/>
        <v>0</v>
      </c>
    </row>
    <row r="49" spans="1:17" ht="74.25" customHeight="1" x14ac:dyDescent="0.2">
      <c r="A49" s="4">
        <v>43</v>
      </c>
      <c r="B49" s="45" t="s">
        <v>75</v>
      </c>
      <c r="C49" s="45"/>
      <c r="D49" s="51">
        <v>1072.7</v>
      </c>
      <c r="E49" s="2"/>
      <c r="F49" s="7"/>
      <c r="G49" s="8"/>
      <c r="H49" s="38">
        <f t="shared" si="0"/>
        <v>0</v>
      </c>
      <c r="I49" s="24">
        <f t="shared" si="1"/>
        <v>0</v>
      </c>
      <c r="J49" s="2" t="s">
        <v>1</v>
      </c>
      <c r="K49" s="6">
        <v>0.13750000000000001</v>
      </c>
      <c r="L49" s="5"/>
      <c r="M49" s="43">
        <f t="shared" si="2"/>
        <v>0</v>
      </c>
      <c r="N49" s="24">
        <f t="shared" si="3"/>
        <v>0</v>
      </c>
      <c r="O49" s="32" t="e">
        <f t="shared" si="10"/>
        <v>#DIV/0!</v>
      </c>
      <c r="P49" s="11">
        <f t="shared" si="5"/>
        <v>0</v>
      </c>
    </row>
    <row r="50" spans="1:17" ht="91.5" customHeight="1" x14ac:dyDescent="0.2">
      <c r="A50" s="4">
        <v>44</v>
      </c>
      <c r="B50" s="45" t="s">
        <v>76</v>
      </c>
      <c r="C50" s="45"/>
      <c r="D50" s="51">
        <v>1072.7</v>
      </c>
      <c r="E50" s="2"/>
      <c r="F50" s="7"/>
      <c r="G50" s="8"/>
      <c r="H50" s="38">
        <f t="shared" si="0"/>
        <v>0</v>
      </c>
      <c r="I50" s="24">
        <f t="shared" si="1"/>
        <v>0</v>
      </c>
      <c r="J50" s="2" t="s">
        <v>1</v>
      </c>
      <c r="K50" s="6">
        <v>0.1792</v>
      </c>
      <c r="L50" s="5"/>
      <c r="M50" s="43">
        <f t="shared" si="2"/>
        <v>0</v>
      </c>
      <c r="N50" s="24">
        <f t="shared" si="3"/>
        <v>0</v>
      </c>
      <c r="O50" s="32" t="e">
        <f t="shared" si="10"/>
        <v>#DIV/0!</v>
      </c>
      <c r="P50" s="11">
        <f t="shared" si="5"/>
        <v>0</v>
      </c>
    </row>
    <row r="51" spans="1:17" x14ac:dyDescent="0.2">
      <c r="A51" s="33" t="s">
        <v>40</v>
      </c>
      <c r="B51" s="34" t="s">
        <v>53</v>
      </c>
      <c r="C51" s="34"/>
      <c r="D51" s="34" t="s">
        <v>40</v>
      </c>
      <c r="E51" s="34" t="s">
        <v>40</v>
      </c>
      <c r="F51" s="24"/>
      <c r="G51" s="39"/>
      <c r="H51" s="39">
        <f>SUM(H7:H50)</f>
        <v>2440.6455000000001</v>
      </c>
      <c r="I51" s="24">
        <f>SUM(I7:I50)</f>
        <v>2618.0804278500004</v>
      </c>
      <c r="J51" s="24"/>
      <c r="K51" s="24"/>
      <c r="L51" s="24"/>
      <c r="M51" s="12">
        <f>SUM(M7:M50)</f>
        <v>1733.2307940000001</v>
      </c>
      <c r="N51" s="24">
        <f>SUM(N7:N50)</f>
        <v>1859.2366727238</v>
      </c>
      <c r="O51" s="24"/>
      <c r="P51" s="24">
        <f>SUM(P7:P50)</f>
        <v>-758.84375512620011</v>
      </c>
      <c r="Q51" s="65">
        <f>M51-H51</f>
        <v>-707.41470600000002</v>
      </c>
    </row>
    <row r="52" spans="1:17" x14ac:dyDescent="0.2">
      <c r="N52" s="35">
        <f>M52*D46</f>
        <v>0</v>
      </c>
    </row>
    <row r="53" spans="1:17" ht="15.75" x14ac:dyDescent="0.2">
      <c r="A53" s="49" t="s">
        <v>115</v>
      </c>
      <c r="B53" s="49"/>
      <c r="C53" s="49"/>
    </row>
  </sheetData>
  <autoFilter ref="A6:P52"/>
  <mergeCells count="11">
    <mergeCell ref="Q5:Q6"/>
    <mergeCell ref="A3:P3"/>
    <mergeCell ref="A4:O4"/>
    <mergeCell ref="A5:A6"/>
    <mergeCell ref="B5:B6"/>
    <mergeCell ref="D5:D6"/>
    <mergeCell ref="E5:I5"/>
    <mergeCell ref="J5:N5"/>
    <mergeCell ref="O5:O6"/>
    <mergeCell ref="P5:P6"/>
    <mergeCell ref="C5:C6"/>
  </mergeCells>
  <pageMargins left="0.70078740157480324" right="0.70078740157480324" top="0.75196850393700787" bottom="0.75196850393700787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Zeros="0" zoomScale="80" zoomScaleNormal="8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Q1" sqref="Q1:Q1048576"/>
    </sheetView>
  </sheetViews>
  <sheetFormatPr defaultRowHeight="12.75" x14ac:dyDescent="0.2"/>
  <cols>
    <col min="1" max="1" width="9.5" style="3" customWidth="1"/>
    <col min="2" max="3" width="46.1640625" style="3" customWidth="1"/>
    <col min="4" max="4" width="16.1640625" style="3" customWidth="1"/>
    <col min="5" max="5" width="24.5" style="3" customWidth="1"/>
    <col min="6" max="6" width="22.1640625" style="10" customWidth="1"/>
    <col min="7" max="7" width="20.1640625" style="35" customWidth="1"/>
    <col min="8" max="8" width="20" style="40" customWidth="1"/>
    <col min="9" max="9" width="22.83203125" style="35" customWidth="1"/>
    <col min="10" max="10" width="25.33203125" style="3" customWidth="1"/>
    <col min="11" max="11" width="19.33203125" style="3" customWidth="1"/>
    <col min="12" max="12" width="20.1640625" style="35" customWidth="1"/>
    <col min="13" max="13" width="20.83203125" style="44" customWidth="1"/>
    <col min="14" max="14" width="15.33203125" style="35" customWidth="1"/>
    <col min="15" max="15" width="27.83203125" style="3" customWidth="1"/>
    <col min="16" max="16" width="15.6640625" style="35" customWidth="1"/>
    <col min="17" max="17" width="18" style="3" hidden="1" customWidth="1"/>
    <col min="18" max="16384" width="9.33203125" style="3"/>
  </cols>
  <sheetData>
    <row r="1" spans="1:17" x14ac:dyDescent="0.2">
      <c r="A1" s="15"/>
      <c r="B1" s="15"/>
      <c r="C1" s="15"/>
      <c r="D1" s="15"/>
      <c r="E1" s="15"/>
      <c r="F1" s="16"/>
      <c r="G1" s="17"/>
      <c r="H1" s="36"/>
      <c r="I1" s="17"/>
      <c r="J1" s="15"/>
      <c r="K1" s="15"/>
      <c r="L1" s="17"/>
      <c r="M1" s="41"/>
      <c r="N1" s="17"/>
      <c r="O1" s="15"/>
      <c r="P1" s="17"/>
    </row>
    <row r="2" spans="1:17" x14ac:dyDescent="0.2">
      <c r="A2" s="15"/>
      <c r="B2" s="15"/>
      <c r="C2" s="15"/>
      <c r="D2" s="15"/>
      <c r="E2" s="15"/>
      <c r="F2" s="16"/>
      <c r="G2" s="17"/>
      <c r="H2" s="36"/>
      <c r="I2" s="17"/>
      <c r="J2" s="15"/>
      <c r="K2" s="15"/>
      <c r="L2" s="17"/>
      <c r="M2" s="41"/>
      <c r="N2" s="17"/>
      <c r="O2" s="15"/>
      <c r="P2" s="17"/>
    </row>
    <row r="3" spans="1:17" x14ac:dyDescent="0.2">
      <c r="A3" s="94" t="s">
        <v>92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</row>
    <row r="4" spans="1:17" x14ac:dyDescent="0.2">
      <c r="A4" s="95" t="s">
        <v>40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17"/>
    </row>
    <row r="5" spans="1:17" ht="57.75" customHeight="1" x14ac:dyDescent="0.2">
      <c r="A5" s="96" t="s">
        <v>41</v>
      </c>
      <c r="B5" s="98" t="s">
        <v>78</v>
      </c>
      <c r="C5" s="105" t="s">
        <v>91</v>
      </c>
      <c r="D5" s="98" t="s">
        <v>42</v>
      </c>
      <c r="E5" s="100" t="s">
        <v>133</v>
      </c>
      <c r="F5" s="100"/>
      <c r="G5" s="100"/>
      <c r="H5" s="100"/>
      <c r="I5" s="101"/>
      <c r="J5" s="102" t="s">
        <v>43</v>
      </c>
      <c r="K5" s="102"/>
      <c r="L5" s="102"/>
      <c r="M5" s="102"/>
      <c r="N5" s="102"/>
      <c r="O5" s="103" t="s">
        <v>44</v>
      </c>
      <c r="P5" s="104" t="s">
        <v>55</v>
      </c>
      <c r="Q5" s="93" t="s">
        <v>64</v>
      </c>
    </row>
    <row r="6" spans="1:17" ht="57" customHeight="1" x14ac:dyDescent="0.2">
      <c r="A6" s="97"/>
      <c r="B6" s="99"/>
      <c r="C6" s="106"/>
      <c r="D6" s="99"/>
      <c r="E6" s="48" t="s">
        <v>45</v>
      </c>
      <c r="F6" s="19" t="s">
        <v>46</v>
      </c>
      <c r="G6" s="20" t="s">
        <v>47</v>
      </c>
      <c r="H6" s="37" t="s">
        <v>48</v>
      </c>
      <c r="I6" s="21" t="s">
        <v>54</v>
      </c>
      <c r="J6" s="4" t="s">
        <v>45</v>
      </c>
      <c r="K6" s="4" t="s">
        <v>49</v>
      </c>
      <c r="L6" s="22" t="s">
        <v>47</v>
      </c>
      <c r="M6" s="42" t="s">
        <v>48</v>
      </c>
      <c r="N6" s="23" t="s">
        <v>54</v>
      </c>
      <c r="O6" s="103"/>
      <c r="P6" s="104"/>
      <c r="Q6" s="93"/>
    </row>
    <row r="7" spans="1:17" ht="25.5" x14ac:dyDescent="0.2">
      <c r="A7" s="4">
        <v>1</v>
      </c>
      <c r="B7" s="45" t="s">
        <v>50</v>
      </c>
      <c r="C7" s="45"/>
      <c r="D7" s="50">
        <v>1072.7</v>
      </c>
      <c r="E7" s="2"/>
      <c r="F7" s="25"/>
      <c r="G7" s="5"/>
      <c r="H7" s="38">
        <f>G7*F7</f>
        <v>0</v>
      </c>
      <c r="I7" s="24">
        <f>H7*D7/1000</f>
        <v>0</v>
      </c>
      <c r="J7" s="2" t="s">
        <v>1</v>
      </c>
      <c r="K7" s="6">
        <v>6.3200000000000006E-2</v>
      </c>
      <c r="L7" s="5"/>
      <c r="M7" s="43">
        <f>L7*K7</f>
        <v>0</v>
      </c>
      <c r="N7" s="24">
        <f>M7*D7/1000</f>
        <v>0</v>
      </c>
      <c r="O7" s="26" t="e">
        <f>K7/F7*100</f>
        <v>#DIV/0!</v>
      </c>
      <c r="P7" s="47">
        <f>N7-I7</f>
        <v>0</v>
      </c>
      <c r="Q7" s="14"/>
    </row>
    <row r="8" spans="1:17" ht="25.5" x14ac:dyDescent="0.2">
      <c r="A8" s="4">
        <v>2</v>
      </c>
      <c r="B8" s="45" t="s">
        <v>19</v>
      </c>
      <c r="C8" s="45"/>
      <c r="D8" s="51">
        <v>1072.7</v>
      </c>
      <c r="E8" s="2"/>
      <c r="F8" s="25"/>
      <c r="G8" s="5"/>
      <c r="H8" s="38">
        <f t="shared" ref="H8:H50" si="0">G8*F8</f>
        <v>0</v>
      </c>
      <c r="I8" s="24">
        <f t="shared" ref="I8:I50" si="1">H8*D8/1000</f>
        <v>0</v>
      </c>
      <c r="J8" s="2" t="s">
        <v>1</v>
      </c>
      <c r="K8" s="6">
        <v>0.1013</v>
      </c>
      <c r="L8" s="5"/>
      <c r="M8" s="43">
        <f t="shared" ref="M8:M50" si="2">L8*K8</f>
        <v>0</v>
      </c>
      <c r="N8" s="24">
        <f t="shared" ref="N8:N50" si="3">M8*D8/1000</f>
        <v>0</v>
      </c>
      <c r="O8" s="26" t="e">
        <f t="shared" ref="O8:O22" si="4">K8/F8*100</f>
        <v>#DIV/0!</v>
      </c>
      <c r="P8" s="47">
        <f t="shared" ref="P8:P50" si="5">N8-I8</f>
        <v>0</v>
      </c>
      <c r="Q8" s="14"/>
    </row>
    <row r="9" spans="1:17" ht="25.5" x14ac:dyDescent="0.2">
      <c r="A9" s="4">
        <v>3</v>
      </c>
      <c r="B9" s="45" t="s">
        <v>32</v>
      </c>
      <c r="C9" s="45"/>
      <c r="D9" s="51">
        <v>1072.7</v>
      </c>
      <c r="E9" s="2"/>
      <c r="F9" s="25"/>
      <c r="G9" s="5"/>
      <c r="H9" s="38">
        <f t="shared" si="0"/>
        <v>0</v>
      </c>
      <c r="I9" s="24">
        <f t="shared" si="1"/>
        <v>0</v>
      </c>
      <c r="J9" s="2" t="s">
        <v>1</v>
      </c>
      <c r="K9" s="6">
        <v>7.2599999999999998E-2</v>
      </c>
      <c r="L9" s="5"/>
      <c r="M9" s="43">
        <f t="shared" si="2"/>
        <v>0</v>
      </c>
      <c r="N9" s="24">
        <f t="shared" si="3"/>
        <v>0</v>
      </c>
      <c r="O9" s="26" t="e">
        <f t="shared" si="4"/>
        <v>#DIV/0!</v>
      </c>
      <c r="P9" s="47">
        <f t="shared" si="5"/>
        <v>0</v>
      </c>
      <c r="Q9" s="14"/>
    </row>
    <row r="10" spans="1:17" ht="25.5" x14ac:dyDescent="0.2">
      <c r="A10" s="4">
        <v>4</v>
      </c>
      <c r="B10" s="46" t="s">
        <v>0</v>
      </c>
      <c r="C10" s="46" t="s">
        <v>0</v>
      </c>
      <c r="D10" s="51">
        <v>1072.7</v>
      </c>
      <c r="E10" s="2" t="s">
        <v>79</v>
      </c>
      <c r="F10" s="25">
        <v>2.5550000000000002</v>
      </c>
      <c r="G10" s="28">
        <v>88</v>
      </c>
      <c r="H10" s="38">
        <f t="shared" si="0"/>
        <v>224.84</v>
      </c>
      <c r="I10" s="24">
        <f t="shared" si="1"/>
        <v>241.18586800000003</v>
      </c>
      <c r="J10" s="2" t="s">
        <v>1</v>
      </c>
      <c r="K10" s="6">
        <v>5.4399999999999997E-2</v>
      </c>
      <c r="L10" s="5">
        <v>1817.71</v>
      </c>
      <c r="M10" s="43">
        <f t="shared" si="2"/>
        <v>98.883423999999991</v>
      </c>
      <c r="N10" s="24">
        <f t="shared" si="3"/>
        <v>106.07224892479999</v>
      </c>
      <c r="O10" s="26">
        <f t="shared" si="4"/>
        <v>2.1291585127201564</v>
      </c>
      <c r="P10" s="47">
        <f t="shared" si="5"/>
        <v>-135.11361907520003</v>
      </c>
    </row>
    <row r="11" spans="1:17" ht="25.5" x14ac:dyDescent="0.2">
      <c r="A11" s="4">
        <v>5</v>
      </c>
      <c r="B11" s="46" t="s">
        <v>8</v>
      </c>
      <c r="C11" s="46" t="s">
        <v>33</v>
      </c>
      <c r="D11" s="51">
        <v>1072.7</v>
      </c>
      <c r="E11" s="2" t="s">
        <v>1</v>
      </c>
      <c r="F11" s="7">
        <v>0.36499999999999999</v>
      </c>
      <c r="G11" s="28">
        <v>350.36</v>
      </c>
      <c r="H11" s="38">
        <f t="shared" si="0"/>
        <v>127.8814</v>
      </c>
      <c r="I11" s="24">
        <f t="shared" si="1"/>
        <v>137.17837778000001</v>
      </c>
      <c r="J11" s="2" t="s">
        <v>1</v>
      </c>
      <c r="K11" s="6">
        <v>0.3291</v>
      </c>
      <c r="L11" s="5">
        <v>350.36</v>
      </c>
      <c r="M11" s="43">
        <f t="shared" si="2"/>
        <v>115.303476</v>
      </c>
      <c r="N11" s="24">
        <f t="shared" si="3"/>
        <v>123.68603870520002</v>
      </c>
      <c r="O11" s="9">
        <f t="shared" si="4"/>
        <v>90.164383561643831</v>
      </c>
      <c r="P11" s="47">
        <f t="shared" si="5"/>
        <v>-13.492339074799986</v>
      </c>
    </row>
    <row r="12" spans="1:17" ht="25.5" x14ac:dyDescent="0.2">
      <c r="A12" s="4">
        <v>6</v>
      </c>
      <c r="B12" s="46" t="s">
        <v>4</v>
      </c>
      <c r="C12" s="46" t="s">
        <v>35</v>
      </c>
      <c r="D12" s="51">
        <v>1072.7</v>
      </c>
      <c r="E12" s="2" t="s">
        <v>1</v>
      </c>
      <c r="F12" s="7">
        <v>0.73</v>
      </c>
      <c r="G12" s="28"/>
      <c r="H12" s="38">
        <f t="shared" si="0"/>
        <v>0</v>
      </c>
      <c r="I12" s="24">
        <f t="shared" si="1"/>
        <v>0</v>
      </c>
      <c r="J12" s="2" t="s">
        <v>1</v>
      </c>
      <c r="K12" s="6">
        <v>0.14430000000000001</v>
      </c>
      <c r="L12" s="5"/>
      <c r="M12" s="43">
        <f t="shared" si="2"/>
        <v>0</v>
      </c>
      <c r="N12" s="24">
        <f t="shared" si="3"/>
        <v>0</v>
      </c>
      <c r="O12" s="9">
        <f t="shared" si="4"/>
        <v>19.767123287671236</v>
      </c>
      <c r="P12" s="47">
        <f t="shared" si="5"/>
        <v>0</v>
      </c>
    </row>
    <row r="13" spans="1:17" ht="25.5" x14ac:dyDescent="0.2">
      <c r="A13" s="4">
        <v>7</v>
      </c>
      <c r="B13" s="46" t="s">
        <v>25</v>
      </c>
      <c r="C13" s="46"/>
      <c r="D13" s="51">
        <v>1072.7</v>
      </c>
      <c r="E13" s="2"/>
      <c r="F13" s="7"/>
      <c r="G13" s="8"/>
      <c r="H13" s="38">
        <f t="shared" si="0"/>
        <v>0</v>
      </c>
      <c r="I13" s="24">
        <f t="shared" si="1"/>
        <v>0</v>
      </c>
      <c r="J13" s="2" t="s">
        <v>1</v>
      </c>
      <c r="K13" s="6">
        <v>0.3296</v>
      </c>
      <c r="L13" s="13"/>
      <c r="M13" s="43">
        <f t="shared" si="2"/>
        <v>0</v>
      </c>
      <c r="N13" s="24">
        <f t="shared" si="3"/>
        <v>0</v>
      </c>
      <c r="O13" s="9" t="e">
        <f t="shared" si="4"/>
        <v>#DIV/0!</v>
      </c>
      <c r="P13" s="47">
        <f t="shared" si="5"/>
        <v>0</v>
      </c>
      <c r="Q13" s="14"/>
    </row>
    <row r="14" spans="1:17" ht="25.5" x14ac:dyDescent="0.2">
      <c r="A14" s="4">
        <v>8</v>
      </c>
      <c r="B14" s="46" t="s">
        <v>7</v>
      </c>
      <c r="C14" s="46" t="s">
        <v>80</v>
      </c>
      <c r="D14" s="51">
        <v>1072.7</v>
      </c>
      <c r="E14" s="2" t="s">
        <v>1</v>
      </c>
      <c r="F14" s="7">
        <v>0.36499999999999999</v>
      </c>
      <c r="G14" s="28">
        <v>318.2</v>
      </c>
      <c r="H14" s="38">
        <f t="shared" si="0"/>
        <v>116.14299999999999</v>
      </c>
      <c r="I14" s="24">
        <f t="shared" si="1"/>
        <v>124.58659609999999</v>
      </c>
      <c r="J14" s="2" t="s">
        <v>1</v>
      </c>
      <c r="K14" s="6">
        <v>0.25030000000000002</v>
      </c>
      <c r="L14" s="5">
        <v>318.2</v>
      </c>
      <c r="M14" s="43">
        <f t="shared" si="2"/>
        <v>79.64546</v>
      </c>
      <c r="N14" s="24">
        <f t="shared" si="3"/>
        <v>85.435684942000009</v>
      </c>
      <c r="O14" s="9">
        <f t="shared" si="4"/>
        <v>68.575342465753437</v>
      </c>
      <c r="P14" s="47">
        <f t="shared" si="5"/>
        <v>-39.150911157999985</v>
      </c>
      <c r="Q14" s="14"/>
    </row>
    <row r="15" spans="1:17" ht="25.5" x14ac:dyDescent="0.2">
      <c r="A15" s="4">
        <v>9</v>
      </c>
      <c r="B15" s="45" t="s">
        <v>28</v>
      </c>
      <c r="C15" s="45"/>
      <c r="D15" s="51">
        <v>1072.7</v>
      </c>
      <c r="E15" s="2"/>
      <c r="F15" s="25"/>
      <c r="G15" s="5"/>
      <c r="H15" s="38">
        <f t="shared" si="0"/>
        <v>0</v>
      </c>
      <c r="I15" s="24">
        <f t="shared" si="1"/>
        <v>0</v>
      </c>
      <c r="J15" s="2" t="s">
        <v>1</v>
      </c>
      <c r="K15" s="6">
        <v>0.1313</v>
      </c>
      <c r="L15" s="5"/>
      <c r="M15" s="43">
        <f t="shared" si="2"/>
        <v>0</v>
      </c>
      <c r="N15" s="24">
        <f t="shared" si="3"/>
        <v>0</v>
      </c>
      <c r="O15" s="9" t="e">
        <f t="shared" si="4"/>
        <v>#DIV/0!</v>
      </c>
      <c r="P15" s="47">
        <f t="shared" si="5"/>
        <v>0</v>
      </c>
      <c r="Q15" s="14"/>
    </row>
    <row r="16" spans="1:17" ht="25.5" x14ac:dyDescent="0.2">
      <c r="A16" s="4">
        <v>10</v>
      </c>
      <c r="B16" s="45" t="s">
        <v>51</v>
      </c>
      <c r="C16" s="45"/>
      <c r="D16" s="51">
        <v>1072.7</v>
      </c>
      <c r="E16" s="2"/>
      <c r="F16" s="7"/>
      <c r="G16" s="8"/>
      <c r="H16" s="38">
        <f t="shared" si="0"/>
        <v>0</v>
      </c>
      <c r="I16" s="24">
        <f t="shared" si="1"/>
        <v>0</v>
      </c>
      <c r="J16" s="2" t="s">
        <v>1</v>
      </c>
      <c r="K16" s="6">
        <v>8.9200000000000002E-2</v>
      </c>
      <c r="L16" s="5"/>
      <c r="M16" s="43">
        <f t="shared" si="2"/>
        <v>0</v>
      </c>
      <c r="N16" s="24">
        <f t="shared" si="3"/>
        <v>0</v>
      </c>
      <c r="O16" s="9" t="e">
        <f t="shared" si="4"/>
        <v>#DIV/0!</v>
      </c>
      <c r="P16" s="47">
        <f t="shared" si="5"/>
        <v>0</v>
      </c>
      <c r="Q16" s="14"/>
    </row>
    <row r="17" spans="1:17" ht="25.5" x14ac:dyDescent="0.2">
      <c r="A17" s="4">
        <v>11</v>
      </c>
      <c r="B17" s="46" t="s">
        <v>67</v>
      </c>
      <c r="C17" s="46"/>
      <c r="D17" s="52">
        <v>1072.7</v>
      </c>
      <c r="E17" s="27"/>
      <c r="F17" s="30"/>
      <c r="G17" s="28"/>
      <c r="H17" s="38">
        <f t="shared" si="0"/>
        <v>0</v>
      </c>
      <c r="I17" s="24">
        <f t="shared" si="1"/>
        <v>0</v>
      </c>
      <c r="J17" s="2" t="s">
        <v>1</v>
      </c>
      <c r="K17" s="6">
        <v>2.3900000000000001E-2</v>
      </c>
      <c r="L17" s="5"/>
      <c r="M17" s="43">
        <f t="shared" si="2"/>
        <v>0</v>
      </c>
      <c r="N17" s="24">
        <f t="shared" si="3"/>
        <v>0</v>
      </c>
      <c r="O17" s="9" t="e">
        <f t="shared" si="4"/>
        <v>#DIV/0!</v>
      </c>
      <c r="P17" s="47">
        <f t="shared" si="5"/>
        <v>0</v>
      </c>
      <c r="Q17" s="14"/>
    </row>
    <row r="18" spans="1:17" ht="25.5" x14ac:dyDescent="0.2">
      <c r="A18" s="4">
        <v>12</v>
      </c>
      <c r="B18" s="46" t="s">
        <v>68</v>
      </c>
      <c r="C18" s="46"/>
      <c r="D18" s="52">
        <v>1072.7</v>
      </c>
      <c r="E18" s="27"/>
      <c r="F18" s="30"/>
      <c r="G18" s="28"/>
      <c r="H18" s="38">
        <f t="shared" si="0"/>
        <v>0</v>
      </c>
      <c r="I18" s="24">
        <f t="shared" si="1"/>
        <v>0</v>
      </c>
      <c r="J18" s="2" t="s">
        <v>1</v>
      </c>
      <c r="K18" s="6">
        <v>3.32E-2</v>
      </c>
      <c r="L18" s="5"/>
      <c r="M18" s="43">
        <f t="shared" si="2"/>
        <v>0</v>
      </c>
      <c r="N18" s="24">
        <f t="shared" si="3"/>
        <v>0</v>
      </c>
      <c r="O18" s="9" t="e">
        <f t="shared" si="4"/>
        <v>#DIV/0!</v>
      </c>
      <c r="P18" s="47">
        <f t="shared" si="5"/>
        <v>0</v>
      </c>
      <c r="Q18" s="14"/>
    </row>
    <row r="19" spans="1:17" ht="25.5" x14ac:dyDescent="0.2">
      <c r="A19" s="4">
        <v>13</v>
      </c>
      <c r="B19" s="45" t="s">
        <v>29</v>
      </c>
      <c r="C19" s="45"/>
      <c r="D19" s="51">
        <v>1072.7</v>
      </c>
      <c r="E19" s="2"/>
      <c r="F19" s="7"/>
      <c r="G19" s="8"/>
      <c r="H19" s="38">
        <f t="shared" si="0"/>
        <v>0</v>
      </c>
      <c r="I19" s="24">
        <f t="shared" si="1"/>
        <v>0</v>
      </c>
      <c r="J19" s="2" t="s">
        <v>1</v>
      </c>
      <c r="K19" s="6">
        <v>8.1199999999999994E-2</v>
      </c>
      <c r="L19" s="5"/>
      <c r="M19" s="43">
        <f t="shared" si="2"/>
        <v>0</v>
      </c>
      <c r="N19" s="24">
        <f t="shared" si="3"/>
        <v>0</v>
      </c>
      <c r="O19" s="9" t="e">
        <f t="shared" si="4"/>
        <v>#DIV/0!</v>
      </c>
      <c r="P19" s="47">
        <f t="shared" si="5"/>
        <v>0</v>
      </c>
      <c r="Q19" s="14"/>
    </row>
    <row r="20" spans="1:17" ht="25.5" x14ac:dyDescent="0.2">
      <c r="A20" s="4">
        <v>14</v>
      </c>
      <c r="B20" s="46" t="s">
        <v>21</v>
      </c>
      <c r="C20" s="46"/>
      <c r="D20" s="52">
        <v>1072.7</v>
      </c>
      <c r="E20" s="27"/>
      <c r="F20" s="30"/>
      <c r="G20" s="28"/>
      <c r="H20" s="38">
        <f t="shared" si="0"/>
        <v>0</v>
      </c>
      <c r="I20" s="24">
        <f t="shared" si="1"/>
        <v>0</v>
      </c>
      <c r="J20" s="2" t="s">
        <v>1</v>
      </c>
      <c r="K20" s="6">
        <v>5.1000000000000004E-3</v>
      </c>
      <c r="L20" s="5"/>
      <c r="M20" s="43">
        <f t="shared" si="2"/>
        <v>0</v>
      </c>
      <c r="N20" s="24">
        <f t="shared" si="3"/>
        <v>0</v>
      </c>
      <c r="O20" s="9" t="e">
        <f t="shared" si="4"/>
        <v>#DIV/0!</v>
      </c>
      <c r="P20" s="47">
        <f t="shared" si="5"/>
        <v>0</v>
      </c>
      <c r="Q20" s="14"/>
    </row>
    <row r="21" spans="1:17" ht="25.5" x14ac:dyDescent="0.2">
      <c r="A21" s="4">
        <v>15</v>
      </c>
      <c r="B21" s="46" t="s">
        <v>12</v>
      </c>
      <c r="C21" s="46"/>
      <c r="D21" s="52">
        <v>1072.7</v>
      </c>
      <c r="E21" s="27"/>
      <c r="F21" s="7"/>
      <c r="G21" s="31"/>
      <c r="H21" s="38">
        <f t="shared" si="0"/>
        <v>0</v>
      </c>
      <c r="I21" s="24">
        <f t="shared" si="1"/>
        <v>0</v>
      </c>
      <c r="J21" s="2" t="s">
        <v>1</v>
      </c>
      <c r="K21" s="6">
        <v>0.01</v>
      </c>
      <c r="L21" s="5"/>
      <c r="M21" s="43">
        <f t="shared" si="2"/>
        <v>0</v>
      </c>
      <c r="N21" s="24">
        <f t="shared" si="3"/>
        <v>0</v>
      </c>
      <c r="O21" s="9" t="e">
        <f t="shared" si="4"/>
        <v>#DIV/0!</v>
      </c>
      <c r="P21" s="47">
        <f t="shared" si="5"/>
        <v>0</v>
      </c>
      <c r="Q21" s="14"/>
    </row>
    <row r="22" spans="1:17" ht="25.5" x14ac:dyDescent="0.2">
      <c r="A22" s="4">
        <v>16</v>
      </c>
      <c r="B22" s="46" t="s">
        <v>27</v>
      </c>
      <c r="C22" s="46"/>
      <c r="D22" s="52">
        <v>1072.7</v>
      </c>
      <c r="E22" s="27"/>
      <c r="F22" s="30"/>
      <c r="G22" s="28"/>
      <c r="H22" s="38">
        <f t="shared" si="0"/>
        <v>0</v>
      </c>
      <c r="I22" s="24">
        <f t="shared" si="1"/>
        <v>0</v>
      </c>
      <c r="J22" s="2" t="s">
        <v>1</v>
      </c>
      <c r="K22" s="6">
        <v>3.9E-2</v>
      </c>
      <c r="L22" s="5"/>
      <c r="M22" s="43">
        <f t="shared" si="2"/>
        <v>0</v>
      </c>
      <c r="N22" s="24">
        <f t="shared" si="3"/>
        <v>0</v>
      </c>
      <c r="O22" s="9" t="e">
        <f t="shared" si="4"/>
        <v>#DIV/0!</v>
      </c>
      <c r="P22" s="47">
        <f t="shared" si="5"/>
        <v>0</v>
      </c>
      <c r="Q22" s="14"/>
    </row>
    <row r="23" spans="1:17" ht="25.5" x14ac:dyDescent="0.2">
      <c r="A23" s="4">
        <v>17</v>
      </c>
      <c r="B23" s="46" t="s">
        <v>37</v>
      </c>
      <c r="C23" s="46" t="s">
        <v>94</v>
      </c>
      <c r="D23" s="52">
        <v>1072.7</v>
      </c>
      <c r="E23" s="27" t="s">
        <v>38</v>
      </c>
      <c r="F23" s="30">
        <v>1.095</v>
      </c>
      <c r="G23" s="28"/>
      <c r="H23" s="38">
        <f t="shared" si="0"/>
        <v>0</v>
      </c>
      <c r="I23" s="24">
        <f t="shared" si="1"/>
        <v>0</v>
      </c>
      <c r="J23" s="2" t="s">
        <v>1</v>
      </c>
      <c r="K23" s="6">
        <v>9.7100000000000006E-2</v>
      </c>
      <c r="L23" s="5"/>
      <c r="M23" s="43">
        <f t="shared" si="2"/>
        <v>0</v>
      </c>
      <c r="N23" s="24">
        <f t="shared" si="3"/>
        <v>0</v>
      </c>
      <c r="O23" s="9">
        <f>K23/F23*100</f>
        <v>8.8675799086758005</v>
      </c>
      <c r="P23" s="47">
        <f t="shared" si="5"/>
        <v>0</v>
      </c>
    </row>
    <row r="24" spans="1:17" ht="25.5" x14ac:dyDescent="0.2">
      <c r="A24" s="4">
        <v>18</v>
      </c>
      <c r="B24" s="46" t="s">
        <v>14</v>
      </c>
      <c r="C24" s="46" t="s">
        <v>82</v>
      </c>
      <c r="D24" s="52">
        <v>1072.7</v>
      </c>
      <c r="E24" s="27" t="s">
        <v>15</v>
      </c>
      <c r="F24" s="30">
        <v>1.825</v>
      </c>
      <c r="G24" s="28"/>
      <c r="H24" s="38">
        <f t="shared" si="0"/>
        <v>0</v>
      </c>
      <c r="I24" s="24">
        <f t="shared" si="1"/>
        <v>0</v>
      </c>
      <c r="J24" s="2" t="s">
        <v>1</v>
      </c>
      <c r="K24" s="6">
        <v>3.5700000000000003E-2</v>
      </c>
      <c r="L24" s="5"/>
      <c r="M24" s="43">
        <f t="shared" si="2"/>
        <v>0</v>
      </c>
      <c r="N24" s="24">
        <f t="shared" si="3"/>
        <v>0</v>
      </c>
      <c r="O24" s="9">
        <f>K24/F24*100</f>
        <v>1.956164383561644</v>
      </c>
      <c r="P24" s="47">
        <f t="shared" si="5"/>
        <v>0</v>
      </c>
    </row>
    <row r="25" spans="1:17" ht="25.5" x14ac:dyDescent="0.2">
      <c r="A25" s="4">
        <v>19</v>
      </c>
      <c r="B25" s="46" t="s">
        <v>2</v>
      </c>
      <c r="C25" s="46" t="s">
        <v>83</v>
      </c>
      <c r="D25" s="52">
        <v>1072.7</v>
      </c>
      <c r="E25" s="27" t="s">
        <v>3</v>
      </c>
      <c r="F25" s="30">
        <v>1.095</v>
      </c>
      <c r="G25" s="28">
        <v>529</v>
      </c>
      <c r="H25" s="38">
        <f t="shared" si="0"/>
        <v>579.255</v>
      </c>
      <c r="I25" s="24">
        <f t="shared" si="1"/>
        <v>621.36683850000009</v>
      </c>
      <c r="J25" s="2" t="s">
        <v>1</v>
      </c>
      <c r="K25" s="6">
        <v>1.5900000000000001E-2</v>
      </c>
      <c r="L25" s="5">
        <v>6084.5</v>
      </c>
      <c r="M25" s="43">
        <f t="shared" si="2"/>
        <v>96.743549999999999</v>
      </c>
      <c r="N25" s="24">
        <f t="shared" si="3"/>
        <v>103.776806085</v>
      </c>
      <c r="O25" s="9">
        <f t="shared" ref="O25:O27" si="6">K25/F25*100</f>
        <v>1.452054794520548</v>
      </c>
      <c r="P25" s="47">
        <f t="shared" si="5"/>
        <v>-517.59003241500011</v>
      </c>
      <c r="Q25" s="14"/>
    </row>
    <row r="26" spans="1:17" ht="68.25" customHeight="1" x14ac:dyDescent="0.2">
      <c r="A26" s="4">
        <v>20</v>
      </c>
      <c r="B26" s="45" t="s">
        <v>18</v>
      </c>
      <c r="C26" s="45"/>
      <c r="D26" s="51">
        <v>1072.7</v>
      </c>
      <c r="E26" s="2"/>
      <c r="F26" s="7"/>
      <c r="G26" s="8"/>
      <c r="H26" s="38">
        <f t="shared" si="0"/>
        <v>0</v>
      </c>
      <c r="I26" s="24">
        <f t="shared" si="1"/>
        <v>0</v>
      </c>
      <c r="J26" s="2" t="s">
        <v>1</v>
      </c>
      <c r="K26" s="6">
        <v>6.4999999999999997E-3</v>
      </c>
      <c r="L26" s="5"/>
      <c r="M26" s="43">
        <f t="shared" si="2"/>
        <v>0</v>
      </c>
      <c r="N26" s="24">
        <f t="shared" si="3"/>
        <v>0</v>
      </c>
      <c r="O26" s="9" t="e">
        <f t="shared" si="6"/>
        <v>#DIV/0!</v>
      </c>
      <c r="P26" s="47">
        <f t="shared" si="5"/>
        <v>0</v>
      </c>
      <c r="Q26" s="14"/>
    </row>
    <row r="27" spans="1:17" ht="25.5" x14ac:dyDescent="0.2">
      <c r="A27" s="4">
        <v>21</v>
      </c>
      <c r="B27" s="45" t="s">
        <v>26</v>
      </c>
      <c r="C27" s="45"/>
      <c r="D27" s="51">
        <v>1072.7</v>
      </c>
      <c r="E27" s="2"/>
      <c r="F27" s="7"/>
      <c r="G27" s="8"/>
      <c r="H27" s="38">
        <f t="shared" si="0"/>
        <v>0</v>
      </c>
      <c r="I27" s="24">
        <f t="shared" si="1"/>
        <v>0</v>
      </c>
      <c r="J27" s="2" t="s">
        <v>1</v>
      </c>
      <c r="K27" s="6">
        <v>7.3999999999999996E-2</v>
      </c>
      <c r="L27" s="5"/>
      <c r="M27" s="43">
        <f t="shared" si="2"/>
        <v>0</v>
      </c>
      <c r="N27" s="24">
        <f t="shared" si="3"/>
        <v>0</v>
      </c>
      <c r="O27" s="9" t="e">
        <f t="shared" si="6"/>
        <v>#DIV/0!</v>
      </c>
      <c r="P27" s="47">
        <f t="shared" si="5"/>
        <v>0</v>
      </c>
      <c r="Q27" s="14"/>
    </row>
    <row r="28" spans="1:17" ht="25.5" x14ac:dyDescent="0.2">
      <c r="A28" s="4">
        <v>22</v>
      </c>
      <c r="B28" s="45" t="s">
        <v>11</v>
      </c>
      <c r="C28" s="45" t="s">
        <v>84</v>
      </c>
      <c r="D28" s="51">
        <v>1072.7</v>
      </c>
      <c r="E28" s="2" t="s">
        <v>6</v>
      </c>
      <c r="F28" s="7">
        <v>0.73</v>
      </c>
      <c r="G28" s="28"/>
      <c r="H28" s="38">
        <f t="shared" si="0"/>
        <v>0</v>
      </c>
      <c r="I28" s="24">
        <f t="shared" si="1"/>
        <v>0</v>
      </c>
      <c r="J28" s="2" t="s">
        <v>1</v>
      </c>
      <c r="K28" s="6">
        <v>7.6100000000000001E-2</v>
      </c>
      <c r="L28" s="5"/>
      <c r="M28" s="43">
        <f t="shared" si="2"/>
        <v>0</v>
      </c>
      <c r="N28" s="24">
        <f t="shared" si="3"/>
        <v>0</v>
      </c>
      <c r="O28" s="9">
        <f>K28/F28*100</f>
        <v>10.424657534246576</v>
      </c>
      <c r="P28" s="47">
        <f t="shared" si="5"/>
        <v>0</v>
      </c>
      <c r="Q28" s="14"/>
    </row>
    <row r="29" spans="1:17" ht="25.5" x14ac:dyDescent="0.2">
      <c r="A29" s="4">
        <v>23</v>
      </c>
      <c r="B29" s="46" t="s">
        <v>30</v>
      </c>
      <c r="C29" s="46" t="s">
        <v>85</v>
      </c>
      <c r="D29" s="52">
        <v>1072.7</v>
      </c>
      <c r="E29" s="27" t="s">
        <v>6</v>
      </c>
      <c r="F29" s="30">
        <v>0.73</v>
      </c>
      <c r="G29" s="28"/>
      <c r="H29" s="38">
        <f t="shared" si="0"/>
        <v>0</v>
      </c>
      <c r="I29" s="24">
        <f t="shared" si="1"/>
        <v>0</v>
      </c>
      <c r="J29" s="2" t="s">
        <v>1</v>
      </c>
      <c r="K29" s="29">
        <v>2.93E-2</v>
      </c>
      <c r="L29" s="5"/>
      <c r="M29" s="43">
        <f t="shared" si="2"/>
        <v>0</v>
      </c>
      <c r="N29" s="24">
        <f t="shared" si="3"/>
        <v>0</v>
      </c>
      <c r="O29" s="9">
        <f t="shared" ref="O29" si="7">K29/F29*100</f>
        <v>4.0136986301369868</v>
      </c>
      <c r="P29" s="47">
        <f t="shared" si="5"/>
        <v>0</v>
      </c>
    </row>
    <row r="30" spans="1:17" ht="25.5" x14ac:dyDescent="0.2">
      <c r="A30" s="4">
        <v>24</v>
      </c>
      <c r="B30" s="46" t="s">
        <v>23</v>
      </c>
      <c r="C30" s="46"/>
      <c r="D30" s="52">
        <v>1072.7</v>
      </c>
      <c r="E30" s="27"/>
      <c r="F30" s="30"/>
      <c r="G30" s="28"/>
      <c r="H30" s="38">
        <f t="shared" si="0"/>
        <v>0</v>
      </c>
      <c r="I30" s="24">
        <f t="shared" si="1"/>
        <v>0</v>
      </c>
      <c r="J30" s="2" t="s">
        <v>1</v>
      </c>
      <c r="K30" s="29">
        <v>2.18E-2</v>
      </c>
      <c r="L30" s="5"/>
      <c r="M30" s="43">
        <f t="shared" si="2"/>
        <v>0</v>
      </c>
      <c r="N30" s="24">
        <f t="shared" si="3"/>
        <v>0</v>
      </c>
      <c r="O30" s="9" t="e">
        <f>K30/F30*100</f>
        <v>#DIV/0!</v>
      </c>
      <c r="P30" s="47">
        <f t="shared" si="5"/>
        <v>0</v>
      </c>
    </row>
    <row r="31" spans="1:17" ht="25.5" x14ac:dyDescent="0.2">
      <c r="A31" s="4">
        <v>25</v>
      </c>
      <c r="B31" s="45" t="s">
        <v>52</v>
      </c>
      <c r="C31" s="45"/>
      <c r="D31" s="51">
        <v>1072.7</v>
      </c>
      <c r="E31" s="2"/>
      <c r="F31" s="7"/>
      <c r="G31" s="28"/>
      <c r="H31" s="38">
        <f t="shared" si="0"/>
        <v>0</v>
      </c>
      <c r="I31" s="24">
        <f t="shared" si="1"/>
        <v>0</v>
      </c>
      <c r="J31" s="2" t="s">
        <v>1</v>
      </c>
      <c r="K31" s="6">
        <v>5.45E-2</v>
      </c>
      <c r="L31" s="5"/>
      <c r="M31" s="43">
        <f t="shared" si="2"/>
        <v>0</v>
      </c>
      <c r="N31" s="24">
        <f t="shared" si="3"/>
        <v>0</v>
      </c>
      <c r="O31" s="9" t="e">
        <f t="shared" ref="O31:O34" si="8">K31/F31*100</f>
        <v>#DIV/0!</v>
      </c>
      <c r="P31" s="47">
        <f t="shared" si="5"/>
        <v>0</v>
      </c>
      <c r="Q31" s="14"/>
    </row>
    <row r="32" spans="1:17" ht="25.5" x14ac:dyDescent="0.2">
      <c r="A32" s="4">
        <v>26</v>
      </c>
      <c r="B32" s="45" t="s">
        <v>17</v>
      </c>
      <c r="C32" s="45"/>
      <c r="D32" s="51">
        <v>1072.7</v>
      </c>
      <c r="E32" s="2"/>
      <c r="F32" s="7"/>
      <c r="G32" s="8"/>
      <c r="H32" s="38">
        <f t="shared" si="0"/>
        <v>0</v>
      </c>
      <c r="I32" s="24">
        <f t="shared" si="1"/>
        <v>0</v>
      </c>
      <c r="J32" s="2" t="s">
        <v>1</v>
      </c>
      <c r="K32" s="6">
        <v>4.4600000000000001E-2</v>
      </c>
      <c r="L32" s="5"/>
      <c r="M32" s="43">
        <f t="shared" si="2"/>
        <v>0</v>
      </c>
      <c r="N32" s="24">
        <f t="shared" si="3"/>
        <v>0</v>
      </c>
      <c r="O32" s="9" t="e">
        <f t="shared" si="8"/>
        <v>#DIV/0!</v>
      </c>
      <c r="P32" s="47">
        <f t="shared" si="5"/>
        <v>0</v>
      </c>
      <c r="Q32" s="14"/>
    </row>
    <row r="33" spans="1:17" ht="25.5" x14ac:dyDescent="0.2">
      <c r="A33" s="4">
        <v>27</v>
      </c>
      <c r="B33" s="46" t="s">
        <v>69</v>
      </c>
      <c r="C33" s="46"/>
      <c r="D33" s="52">
        <v>1072.7</v>
      </c>
      <c r="E33" s="27"/>
      <c r="F33" s="30"/>
      <c r="G33" s="28"/>
      <c r="H33" s="38">
        <f t="shared" si="0"/>
        <v>0</v>
      </c>
      <c r="I33" s="24">
        <f t="shared" si="1"/>
        <v>0</v>
      </c>
      <c r="J33" s="2" t="s">
        <v>1</v>
      </c>
      <c r="K33" s="29">
        <v>6.1000000000000004E-3</v>
      </c>
      <c r="L33" s="5"/>
      <c r="M33" s="43">
        <f t="shared" si="2"/>
        <v>0</v>
      </c>
      <c r="N33" s="24">
        <f t="shared" si="3"/>
        <v>0</v>
      </c>
      <c r="O33" s="9" t="e">
        <f t="shared" si="8"/>
        <v>#DIV/0!</v>
      </c>
      <c r="P33" s="47">
        <f t="shared" si="5"/>
        <v>0</v>
      </c>
      <c r="Q33" s="14"/>
    </row>
    <row r="34" spans="1:17" ht="25.5" x14ac:dyDescent="0.2">
      <c r="A34" s="4">
        <v>28</v>
      </c>
      <c r="B34" s="45" t="s">
        <v>70</v>
      </c>
      <c r="C34" s="45"/>
      <c r="D34" s="51">
        <v>1072.7</v>
      </c>
      <c r="E34" s="2"/>
      <c r="F34" s="7"/>
      <c r="G34" s="8"/>
      <c r="H34" s="38">
        <f t="shared" si="0"/>
        <v>0</v>
      </c>
      <c r="I34" s="24">
        <f t="shared" si="1"/>
        <v>0</v>
      </c>
      <c r="J34" s="2" t="s">
        <v>1</v>
      </c>
      <c r="K34" s="6">
        <v>7.5200000000000003E-2</v>
      </c>
      <c r="L34" s="5"/>
      <c r="M34" s="43">
        <f t="shared" si="2"/>
        <v>0</v>
      </c>
      <c r="N34" s="24">
        <f t="shared" si="3"/>
        <v>0</v>
      </c>
      <c r="O34" s="9" t="e">
        <f t="shared" si="8"/>
        <v>#DIV/0!</v>
      </c>
      <c r="P34" s="47">
        <f t="shared" si="5"/>
        <v>0</v>
      </c>
      <c r="Q34" s="14"/>
    </row>
    <row r="35" spans="1:17" ht="25.5" x14ac:dyDescent="0.2">
      <c r="A35" s="4">
        <v>29</v>
      </c>
      <c r="B35" s="46" t="s">
        <v>9</v>
      </c>
      <c r="C35" s="46" t="s">
        <v>86</v>
      </c>
      <c r="D35" s="52">
        <v>1072.7</v>
      </c>
      <c r="E35" s="27" t="s">
        <v>6</v>
      </c>
      <c r="F35" s="30">
        <v>6.2050000000000001</v>
      </c>
      <c r="G35" s="28">
        <v>25</v>
      </c>
      <c r="H35" s="38">
        <f t="shared" si="0"/>
        <v>155.125</v>
      </c>
      <c r="I35" s="24">
        <f t="shared" si="1"/>
        <v>166.40258749999998</v>
      </c>
      <c r="J35" s="2" t="s">
        <v>1</v>
      </c>
      <c r="K35" s="29">
        <v>0.1968</v>
      </c>
      <c r="L35" s="5">
        <v>292.39999999999998</v>
      </c>
      <c r="M35" s="43">
        <f t="shared" si="2"/>
        <v>57.544319999999999</v>
      </c>
      <c r="N35" s="24">
        <f t="shared" si="3"/>
        <v>61.727792063999999</v>
      </c>
      <c r="O35" s="32">
        <f>K35/F35*100</f>
        <v>3.171635777598711</v>
      </c>
      <c r="P35" s="47">
        <f t="shared" si="5"/>
        <v>-104.67479543599998</v>
      </c>
    </row>
    <row r="36" spans="1:17" ht="25.5" x14ac:dyDescent="0.2">
      <c r="A36" s="4">
        <v>30</v>
      </c>
      <c r="B36" s="45" t="s">
        <v>20</v>
      </c>
      <c r="C36" s="45"/>
      <c r="D36" s="51">
        <v>1072.7</v>
      </c>
      <c r="E36" s="2"/>
      <c r="F36" s="7"/>
      <c r="G36" s="8"/>
      <c r="H36" s="38">
        <f t="shared" si="0"/>
        <v>0</v>
      </c>
      <c r="I36" s="24">
        <f t="shared" si="1"/>
        <v>0</v>
      </c>
      <c r="J36" s="2" t="s">
        <v>1</v>
      </c>
      <c r="K36" s="6">
        <v>9.4200000000000006E-2</v>
      </c>
      <c r="L36" s="5"/>
      <c r="M36" s="43">
        <f t="shared" si="2"/>
        <v>0</v>
      </c>
      <c r="N36" s="24">
        <f t="shared" si="3"/>
        <v>0</v>
      </c>
      <c r="O36" s="32" t="e">
        <f t="shared" ref="O36:O50" si="9">K36/F36*100</f>
        <v>#DIV/0!</v>
      </c>
      <c r="P36" s="47">
        <f t="shared" si="5"/>
        <v>0</v>
      </c>
      <c r="Q36" s="14"/>
    </row>
    <row r="37" spans="1:17" ht="25.5" x14ac:dyDescent="0.2">
      <c r="A37" s="4">
        <v>31</v>
      </c>
      <c r="B37" s="46" t="s">
        <v>71</v>
      </c>
      <c r="C37" s="46"/>
      <c r="D37" s="52">
        <v>1072.7</v>
      </c>
      <c r="E37" s="2"/>
      <c r="F37" s="7"/>
      <c r="G37" s="8"/>
      <c r="H37" s="38">
        <f t="shared" si="0"/>
        <v>0</v>
      </c>
      <c r="I37" s="24">
        <f t="shared" si="1"/>
        <v>0</v>
      </c>
      <c r="J37" s="2" t="s">
        <v>1</v>
      </c>
      <c r="K37" s="29">
        <v>0.17860000000000001</v>
      </c>
      <c r="L37" s="5"/>
      <c r="M37" s="43">
        <f t="shared" si="2"/>
        <v>0</v>
      </c>
      <c r="N37" s="24">
        <f t="shared" si="3"/>
        <v>0</v>
      </c>
      <c r="O37" s="32" t="e">
        <f t="shared" si="9"/>
        <v>#DIV/0!</v>
      </c>
      <c r="P37" s="47">
        <f t="shared" si="5"/>
        <v>0</v>
      </c>
      <c r="Q37" s="14"/>
    </row>
    <row r="38" spans="1:17" ht="25.5" x14ac:dyDescent="0.2">
      <c r="A38" s="4">
        <v>32</v>
      </c>
      <c r="B38" s="45" t="s">
        <v>16</v>
      </c>
      <c r="C38" s="45"/>
      <c r="D38" s="51">
        <v>1072.7</v>
      </c>
      <c r="E38" s="2"/>
      <c r="F38" s="7"/>
      <c r="G38" s="8"/>
      <c r="H38" s="38">
        <f t="shared" si="0"/>
        <v>0</v>
      </c>
      <c r="I38" s="24">
        <f t="shared" si="1"/>
        <v>0</v>
      </c>
      <c r="J38" s="2" t="s">
        <v>1</v>
      </c>
      <c r="K38" s="6">
        <v>9.2200000000000004E-2</v>
      </c>
      <c r="L38" s="5"/>
      <c r="M38" s="43">
        <f t="shared" si="2"/>
        <v>0</v>
      </c>
      <c r="N38" s="24">
        <f t="shared" si="3"/>
        <v>0</v>
      </c>
      <c r="O38" s="32" t="e">
        <f t="shared" si="9"/>
        <v>#DIV/0!</v>
      </c>
      <c r="P38" s="47">
        <f t="shared" si="5"/>
        <v>0</v>
      </c>
      <c r="Q38" s="14"/>
    </row>
    <row r="39" spans="1:17" ht="25.5" x14ac:dyDescent="0.2">
      <c r="A39" s="4">
        <v>33</v>
      </c>
      <c r="B39" s="45" t="s">
        <v>24</v>
      </c>
      <c r="C39" s="45"/>
      <c r="D39" s="51">
        <v>1072.7</v>
      </c>
      <c r="E39" s="2"/>
      <c r="F39" s="7"/>
      <c r="G39" s="8"/>
      <c r="H39" s="38">
        <f t="shared" si="0"/>
        <v>0</v>
      </c>
      <c r="I39" s="24">
        <f t="shared" si="1"/>
        <v>0</v>
      </c>
      <c r="J39" s="2" t="s">
        <v>1</v>
      </c>
      <c r="K39" s="6">
        <v>0.106</v>
      </c>
      <c r="L39" s="5"/>
      <c r="M39" s="43">
        <f t="shared" si="2"/>
        <v>0</v>
      </c>
      <c r="N39" s="24">
        <f t="shared" si="3"/>
        <v>0</v>
      </c>
      <c r="O39" s="32" t="e">
        <f t="shared" si="9"/>
        <v>#DIV/0!</v>
      </c>
      <c r="P39" s="47">
        <f t="shared" si="5"/>
        <v>0</v>
      </c>
      <c r="Q39" s="14"/>
    </row>
    <row r="40" spans="1:17" ht="25.5" x14ac:dyDescent="0.2">
      <c r="A40" s="4">
        <v>34</v>
      </c>
      <c r="B40" s="46" t="s">
        <v>5</v>
      </c>
      <c r="C40" s="46" t="s">
        <v>88</v>
      </c>
      <c r="D40" s="52">
        <v>1072.7</v>
      </c>
      <c r="E40" s="27" t="s">
        <v>6</v>
      </c>
      <c r="F40" s="30">
        <v>4.38</v>
      </c>
      <c r="G40" s="28"/>
      <c r="H40" s="38">
        <f t="shared" si="0"/>
        <v>0</v>
      </c>
      <c r="I40" s="24">
        <f t="shared" si="1"/>
        <v>0</v>
      </c>
      <c r="J40" s="2" t="s">
        <v>1</v>
      </c>
      <c r="K40" s="29">
        <v>0.12540000000000001</v>
      </c>
      <c r="L40" s="5"/>
      <c r="M40" s="43">
        <f t="shared" si="2"/>
        <v>0</v>
      </c>
      <c r="N40" s="24">
        <f t="shared" si="3"/>
        <v>0</v>
      </c>
      <c r="O40" s="32">
        <f t="shared" si="9"/>
        <v>2.8630136986301373</v>
      </c>
      <c r="P40" s="47">
        <f t="shared" si="5"/>
        <v>0</v>
      </c>
      <c r="Q40" s="14"/>
    </row>
    <row r="41" spans="1:17" ht="25.5" x14ac:dyDescent="0.2">
      <c r="A41" s="4">
        <v>35</v>
      </c>
      <c r="B41" s="45" t="s">
        <v>10</v>
      </c>
      <c r="C41" s="45" t="s">
        <v>87</v>
      </c>
      <c r="D41" s="51">
        <v>1072.7</v>
      </c>
      <c r="E41" s="2" t="s">
        <v>6</v>
      </c>
      <c r="F41" s="7">
        <v>2.92</v>
      </c>
      <c r="G41" s="8">
        <v>9</v>
      </c>
      <c r="H41" s="38">
        <f t="shared" si="0"/>
        <v>26.28</v>
      </c>
      <c r="I41" s="24">
        <f t="shared" si="1"/>
        <v>28.190556000000004</v>
      </c>
      <c r="J41" s="2" t="s">
        <v>1</v>
      </c>
      <c r="K41" s="6">
        <v>0.13300000000000001</v>
      </c>
      <c r="L41" s="5">
        <v>85</v>
      </c>
      <c r="M41" s="43">
        <f t="shared" si="2"/>
        <v>11.305</v>
      </c>
      <c r="N41" s="24">
        <f t="shared" si="3"/>
        <v>12.1268735</v>
      </c>
      <c r="O41" s="32">
        <f t="shared" si="9"/>
        <v>4.5547945205479454</v>
      </c>
      <c r="P41" s="47">
        <f t="shared" si="5"/>
        <v>-16.063682500000006</v>
      </c>
      <c r="Q41" s="14"/>
    </row>
    <row r="42" spans="1:17" ht="25.5" x14ac:dyDescent="0.2">
      <c r="A42" s="4">
        <v>36</v>
      </c>
      <c r="B42" s="46" t="s">
        <v>39</v>
      </c>
      <c r="C42" s="46"/>
      <c r="D42" s="52">
        <v>1072.7</v>
      </c>
      <c r="E42" s="27"/>
      <c r="F42" s="30"/>
      <c r="G42" s="28"/>
      <c r="H42" s="38">
        <f t="shared" si="0"/>
        <v>0</v>
      </c>
      <c r="I42" s="24">
        <f t="shared" si="1"/>
        <v>0</v>
      </c>
      <c r="J42" s="2" t="s">
        <v>1</v>
      </c>
      <c r="K42" s="29">
        <v>9.7100000000000006E-2</v>
      </c>
      <c r="L42" s="5"/>
      <c r="M42" s="43">
        <f t="shared" si="2"/>
        <v>0</v>
      </c>
      <c r="N42" s="24">
        <f t="shared" si="3"/>
        <v>0</v>
      </c>
      <c r="O42" s="32" t="e">
        <f t="shared" si="9"/>
        <v>#DIV/0!</v>
      </c>
      <c r="P42" s="47">
        <f t="shared" si="5"/>
        <v>0</v>
      </c>
    </row>
    <row r="43" spans="1:17" ht="25.5" x14ac:dyDescent="0.2">
      <c r="A43" s="4">
        <v>37</v>
      </c>
      <c r="B43" s="45" t="s">
        <v>22</v>
      </c>
      <c r="C43" s="45"/>
      <c r="D43" s="51">
        <v>1072.7</v>
      </c>
      <c r="E43" s="27"/>
      <c r="F43" s="30"/>
      <c r="G43" s="28"/>
      <c r="H43" s="38">
        <f t="shared" si="0"/>
        <v>0</v>
      </c>
      <c r="I43" s="24">
        <f t="shared" si="1"/>
        <v>0</v>
      </c>
      <c r="J43" s="2" t="s">
        <v>1</v>
      </c>
      <c r="K43" s="6">
        <v>6.4600000000000005E-2</v>
      </c>
      <c r="L43" s="5"/>
      <c r="M43" s="43">
        <f t="shared" si="2"/>
        <v>0</v>
      </c>
      <c r="N43" s="24">
        <f t="shared" si="3"/>
        <v>0</v>
      </c>
      <c r="O43" s="32" t="e">
        <f t="shared" si="9"/>
        <v>#DIV/0!</v>
      </c>
      <c r="P43" s="47">
        <f t="shared" si="5"/>
        <v>0</v>
      </c>
    </row>
    <row r="44" spans="1:17" ht="25.5" x14ac:dyDescent="0.2">
      <c r="A44" s="4">
        <v>38</v>
      </c>
      <c r="B44" s="45" t="s">
        <v>31</v>
      </c>
      <c r="C44" s="45" t="s">
        <v>89</v>
      </c>
      <c r="D44" s="51">
        <v>1072.7</v>
      </c>
      <c r="E44" s="2" t="s">
        <v>90</v>
      </c>
      <c r="F44" s="7">
        <v>27.375</v>
      </c>
      <c r="G44" s="8"/>
      <c r="H44" s="38">
        <f t="shared" si="0"/>
        <v>0</v>
      </c>
      <c r="I44" s="24">
        <f t="shared" si="1"/>
        <v>0</v>
      </c>
      <c r="J44" s="2" t="s">
        <v>1</v>
      </c>
      <c r="K44" s="6">
        <v>2.2000000000000001E-3</v>
      </c>
      <c r="L44" s="5"/>
      <c r="M44" s="43">
        <f t="shared" si="2"/>
        <v>0</v>
      </c>
      <c r="N44" s="24">
        <f t="shared" si="3"/>
        <v>0</v>
      </c>
      <c r="O44" s="32">
        <f t="shared" si="9"/>
        <v>8.0365296803652977E-3</v>
      </c>
      <c r="P44" s="47">
        <f t="shared" si="5"/>
        <v>0</v>
      </c>
    </row>
    <row r="45" spans="1:17" ht="25.5" x14ac:dyDescent="0.2">
      <c r="A45" s="4">
        <v>39</v>
      </c>
      <c r="B45" s="45" t="s">
        <v>72</v>
      </c>
      <c r="C45" s="45"/>
      <c r="D45" s="51">
        <v>1072.7</v>
      </c>
      <c r="E45" s="2"/>
      <c r="F45" s="7"/>
      <c r="G45" s="8"/>
      <c r="H45" s="38">
        <f t="shared" si="0"/>
        <v>0</v>
      </c>
      <c r="I45" s="24">
        <f t="shared" si="1"/>
        <v>0</v>
      </c>
      <c r="J45" s="2" t="s">
        <v>1</v>
      </c>
      <c r="K45" s="6">
        <v>7.51E-2</v>
      </c>
      <c r="L45" s="5"/>
      <c r="M45" s="43">
        <f t="shared" si="2"/>
        <v>0</v>
      </c>
      <c r="N45" s="24">
        <f t="shared" si="3"/>
        <v>0</v>
      </c>
      <c r="O45" s="32" t="e">
        <f t="shared" si="9"/>
        <v>#DIV/0!</v>
      </c>
      <c r="P45" s="47">
        <f t="shared" si="5"/>
        <v>0</v>
      </c>
    </row>
    <row r="46" spans="1:17" ht="25.5" x14ac:dyDescent="0.2">
      <c r="A46" s="4">
        <v>40</v>
      </c>
      <c r="B46" s="45" t="s">
        <v>73</v>
      </c>
      <c r="C46" s="45"/>
      <c r="D46" s="51">
        <v>1072.7</v>
      </c>
      <c r="E46" s="2"/>
      <c r="F46" s="7"/>
      <c r="G46" s="28"/>
      <c r="H46" s="38">
        <f t="shared" si="0"/>
        <v>0</v>
      </c>
      <c r="I46" s="24">
        <f t="shared" si="1"/>
        <v>0</v>
      </c>
      <c r="J46" s="2" t="s">
        <v>1</v>
      </c>
      <c r="K46" s="6">
        <v>1.1999999999999999E-3</v>
      </c>
      <c r="L46" s="5"/>
      <c r="M46" s="43">
        <f t="shared" si="2"/>
        <v>0</v>
      </c>
      <c r="N46" s="24">
        <f t="shared" si="3"/>
        <v>0</v>
      </c>
      <c r="O46" s="32" t="e">
        <f t="shared" si="9"/>
        <v>#DIV/0!</v>
      </c>
      <c r="P46" s="47">
        <f t="shared" si="5"/>
        <v>0</v>
      </c>
    </row>
    <row r="47" spans="1:17" ht="25.5" x14ac:dyDescent="0.2">
      <c r="A47" s="4">
        <v>41</v>
      </c>
      <c r="B47" s="45" t="s">
        <v>36</v>
      </c>
      <c r="C47" s="45"/>
      <c r="D47" s="51">
        <v>1072.7</v>
      </c>
      <c r="E47" s="2"/>
      <c r="F47" s="7"/>
      <c r="G47" s="28"/>
      <c r="H47" s="38">
        <f t="shared" si="0"/>
        <v>0</v>
      </c>
      <c r="I47" s="24">
        <f t="shared" si="1"/>
        <v>0</v>
      </c>
      <c r="J47" s="2" t="s">
        <v>1</v>
      </c>
      <c r="K47" s="6">
        <v>4.9200000000000001E-2</v>
      </c>
      <c r="L47" s="5"/>
      <c r="M47" s="43">
        <f t="shared" si="2"/>
        <v>0</v>
      </c>
      <c r="N47" s="24">
        <f t="shared" si="3"/>
        <v>0</v>
      </c>
      <c r="O47" s="32" t="e">
        <f t="shared" si="9"/>
        <v>#DIV/0!</v>
      </c>
      <c r="P47" s="47">
        <f t="shared" si="5"/>
        <v>0</v>
      </c>
    </row>
    <row r="48" spans="1:17" ht="124.5" customHeight="1" x14ac:dyDescent="0.2">
      <c r="A48" s="4">
        <v>42</v>
      </c>
      <c r="B48" s="45" t="s">
        <v>74</v>
      </c>
      <c r="C48" s="45"/>
      <c r="D48" s="51">
        <v>1072.7</v>
      </c>
      <c r="E48" s="2"/>
      <c r="F48" s="7"/>
      <c r="G48" s="8"/>
      <c r="H48" s="38">
        <f t="shared" si="0"/>
        <v>0</v>
      </c>
      <c r="I48" s="24">
        <f t="shared" si="1"/>
        <v>0</v>
      </c>
      <c r="J48" s="2" t="s">
        <v>1</v>
      </c>
      <c r="K48" s="6">
        <v>0.19800000000000001</v>
      </c>
      <c r="L48" s="5"/>
      <c r="M48" s="43">
        <f t="shared" si="2"/>
        <v>0</v>
      </c>
      <c r="N48" s="24">
        <f t="shared" si="3"/>
        <v>0</v>
      </c>
      <c r="O48" s="32" t="e">
        <f t="shared" si="9"/>
        <v>#DIV/0!</v>
      </c>
      <c r="P48" s="47">
        <f t="shared" si="5"/>
        <v>0</v>
      </c>
    </row>
    <row r="49" spans="1:17" ht="74.25" customHeight="1" x14ac:dyDescent="0.2">
      <c r="A49" s="4">
        <v>43</v>
      </c>
      <c r="B49" s="45" t="s">
        <v>75</v>
      </c>
      <c r="C49" s="45"/>
      <c r="D49" s="51">
        <v>1072.7</v>
      </c>
      <c r="E49" s="2"/>
      <c r="F49" s="7"/>
      <c r="G49" s="8"/>
      <c r="H49" s="38">
        <f t="shared" si="0"/>
        <v>0</v>
      </c>
      <c r="I49" s="24">
        <f t="shared" si="1"/>
        <v>0</v>
      </c>
      <c r="J49" s="2" t="s">
        <v>1</v>
      </c>
      <c r="K49" s="6">
        <v>0.13750000000000001</v>
      </c>
      <c r="L49" s="5"/>
      <c r="M49" s="43">
        <f t="shared" si="2"/>
        <v>0</v>
      </c>
      <c r="N49" s="24">
        <f t="shared" si="3"/>
        <v>0</v>
      </c>
      <c r="O49" s="32" t="e">
        <f t="shared" si="9"/>
        <v>#DIV/0!</v>
      </c>
      <c r="P49" s="47">
        <f t="shared" si="5"/>
        <v>0</v>
      </c>
    </row>
    <row r="50" spans="1:17" ht="91.5" customHeight="1" x14ac:dyDescent="0.2">
      <c r="A50" s="4">
        <v>44</v>
      </c>
      <c r="B50" s="45" t="s">
        <v>76</v>
      </c>
      <c r="C50" s="45"/>
      <c r="D50" s="51">
        <v>1072.7</v>
      </c>
      <c r="E50" s="2"/>
      <c r="F50" s="7"/>
      <c r="G50" s="8"/>
      <c r="H50" s="38">
        <f t="shared" si="0"/>
        <v>0</v>
      </c>
      <c r="I50" s="24">
        <f t="shared" si="1"/>
        <v>0</v>
      </c>
      <c r="J50" s="2" t="s">
        <v>1</v>
      </c>
      <c r="K50" s="6">
        <v>0.1792</v>
      </c>
      <c r="L50" s="5"/>
      <c r="M50" s="43">
        <f t="shared" si="2"/>
        <v>0</v>
      </c>
      <c r="N50" s="24">
        <f t="shared" si="3"/>
        <v>0</v>
      </c>
      <c r="O50" s="32" t="e">
        <f t="shared" si="9"/>
        <v>#DIV/0!</v>
      </c>
      <c r="P50" s="47">
        <f t="shared" si="5"/>
        <v>0</v>
      </c>
    </row>
    <row r="51" spans="1:17" x14ac:dyDescent="0.2">
      <c r="A51" s="33" t="s">
        <v>40</v>
      </c>
      <c r="B51" s="34" t="s">
        <v>53</v>
      </c>
      <c r="C51" s="34"/>
      <c r="D51" s="34" t="s">
        <v>40</v>
      </c>
      <c r="E51" s="34" t="s">
        <v>40</v>
      </c>
      <c r="F51" s="24"/>
      <c r="G51" s="24"/>
      <c r="H51" s="39">
        <f>SUM(H7:H50)</f>
        <v>1229.5244</v>
      </c>
      <c r="I51" s="24">
        <f>SUM(I7:I50)</f>
        <v>1318.9108238800002</v>
      </c>
      <c r="J51" s="24"/>
      <c r="K51" s="24"/>
      <c r="L51" s="24"/>
      <c r="M51" s="12">
        <f>SUM(M7:M50)</f>
        <v>459.42523</v>
      </c>
      <c r="N51" s="24">
        <f>SUM(N7:N50)</f>
        <v>492.825444221</v>
      </c>
      <c r="O51" s="24"/>
      <c r="P51" s="24">
        <f>SUM(P7:P50)</f>
        <v>-826.08537965900007</v>
      </c>
      <c r="Q51" s="35">
        <f>M51-H51</f>
        <v>-770.09916999999996</v>
      </c>
    </row>
    <row r="53" spans="1:17" ht="15.75" x14ac:dyDescent="0.2">
      <c r="A53" s="49" t="s">
        <v>116</v>
      </c>
    </row>
  </sheetData>
  <autoFilter ref="A6:P52"/>
  <mergeCells count="11">
    <mergeCell ref="Q5:Q6"/>
    <mergeCell ref="A3:P3"/>
    <mergeCell ref="A4:O4"/>
    <mergeCell ref="A5:A6"/>
    <mergeCell ref="B5:B6"/>
    <mergeCell ref="C5:C6"/>
    <mergeCell ref="D5:D6"/>
    <mergeCell ref="E5:I5"/>
    <mergeCell ref="J5:N5"/>
    <mergeCell ref="O5:O6"/>
    <mergeCell ref="P5:P6"/>
  </mergeCells>
  <pageMargins left="0.70078740157480324" right="0.70078740157480324" top="0.75196850393700787" bottom="0.75196850393700787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Zeros="0" zoomScale="80" zoomScaleNormal="80" workbookViewId="0">
      <pane xSplit="4" ySplit="6" topLeftCell="E10" activePane="bottomRight" state="frozen"/>
      <selection pane="topRight" activeCell="E1" sqref="E1"/>
      <selection pane="bottomLeft" activeCell="A7" sqref="A7"/>
      <selection pane="bottomRight" activeCell="Q1" sqref="Q1:Q1048576"/>
    </sheetView>
  </sheetViews>
  <sheetFormatPr defaultRowHeight="12.75" x14ac:dyDescent="0.2"/>
  <cols>
    <col min="1" max="1" width="9.5" style="3" customWidth="1"/>
    <col min="2" max="3" width="46.1640625" style="3" customWidth="1"/>
    <col min="4" max="4" width="16.1640625" style="3" customWidth="1"/>
    <col min="5" max="5" width="24.5" style="3" customWidth="1"/>
    <col min="6" max="6" width="22.1640625" style="10" customWidth="1"/>
    <col min="7" max="7" width="20.1640625" style="35" customWidth="1"/>
    <col min="8" max="8" width="20" style="40" customWidth="1"/>
    <col min="9" max="9" width="22.83203125" style="35" customWidth="1"/>
    <col min="10" max="10" width="25.33203125" style="3" customWidth="1"/>
    <col min="11" max="11" width="19.33203125" style="3" customWidth="1"/>
    <col min="12" max="12" width="20.1640625" style="35" customWidth="1"/>
    <col min="13" max="13" width="20.83203125" style="44" customWidth="1"/>
    <col min="14" max="14" width="15.33203125" style="35" customWidth="1"/>
    <col min="15" max="15" width="27.83203125" style="3" customWidth="1"/>
    <col min="16" max="16" width="15.6640625" style="35" customWidth="1"/>
    <col min="17" max="17" width="18" style="3" hidden="1" customWidth="1"/>
    <col min="18" max="16384" width="9.33203125" style="3"/>
  </cols>
  <sheetData>
    <row r="1" spans="1:17" x14ac:dyDescent="0.2">
      <c r="A1" s="15"/>
      <c r="B1" s="15"/>
      <c r="C1" s="15"/>
      <c r="D1" s="15"/>
      <c r="E1" s="15"/>
      <c r="F1" s="16"/>
      <c r="G1" s="17"/>
      <c r="H1" s="36"/>
      <c r="I1" s="17"/>
      <c r="J1" s="15"/>
      <c r="K1" s="15"/>
      <c r="L1" s="17"/>
      <c r="M1" s="41"/>
      <c r="N1" s="17"/>
      <c r="O1" s="15"/>
      <c r="P1" s="17"/>
    </row>
    <row r="2" spans="1:17" x14ac:dyDescent="0.2">
      <c r="A2" s="15"/>
      <c r="B2" s="15"/>
      <c r="C2" s="15"/>
      <c r="D2" s="15"/>
      <c r="E2" s="15"/>
      <c r="F2" s="16"/>
      <c r="G2" s="17"/>
      <c r="H2" s="36"/>
      <c r="I2" s="17"/>
      <c r="J2" s="15"/>
      <c r="K2" s="15"/>
      <c r="L2" s="17"/>
      <c r="M2" s="41"/>
      <c r="N2" s="17"/>
      <c r="O2" s="15"/>
      <c r="P2" s="17"/>
    </row>
    <row r="3" spans="1:17" x14ac:dyDescent="0.2">
      <c r="A3" s="94" t="s">
        <v>93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</row>
    <row r="4" spans="1:17" x14ac:dyDescent="0.2">
      <c r="A4" s="95" t="s">
        <v>40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17"/>
    </row>
    <row r="5" spans="1:17" ht="57.75" customHeight="1" x14ac:dyDescent="0.2">
      <c r="A5" s="96" t="s">
        <v>41</v>
      </c>
      <c r="B5" s="98" t="s">
        <v>78</v>
      </c>
      <c r="C5" s="105" t="s">
        <v>91</v>
      </c>
      <c r="D5" s="98" t="s">
        <v>42</v>
      </c>
      <c r="E5" s="100" t="s">
        <v>134</v>
      </c>
      <c r="F5" s="100"/>
      <c r="G5" s="100"/>
      <c r="H5" s="100"/>
      <c r="I5" s="101"/>
      <c r="J5" s="102" t="s">
        <v>43</v>
      </c>
      <c r="K5" s="102"/>
      <c r="L5" s="102"/>
      <c r="M5" s="102"/>
      <c r="N5" s="102"/>
      <c r="O5" s="103" t="s">
        <v>44</v>
      </c>
      <c r="P5" s="104" t="s">
        <v>55</v>
      </c>
      <c r="Q5" s="93" t="s">
        <v>64</v>
      </c>
    </row>
    <row r="6" spans="1:17" ht="57" customHeight="1" x14ac:dyDescent="0.2">
      <c r="A6" s="97"/>
      <c r="B6" s="99"/>
      <c r="C6" s="106"/>
      <c r="D6" s="99"/>
      <c r="E6" s="48" t="s">
        <v>45</v>
      </c>
      <c r="F6" s="19" t="s">
        <v>46</v>
      </c>
      <c r="G6" s="20" t="s">
        <v>47</v>
      </c>
      <c r="H6" s="37" t="s">
        <v>48</v>
      </c>
      <c r="I6" s="21" t="s">
        <v>54</v>
      </c>
      <c r="J6" s="4" t="s">
        <v>45</v>
      </c>
      <c r="K6" s="4" t="s">
        <v>49</v>
      </c>
      <c r="L6" s="22" t="s">
        <v>47</v>
      </c>
      <c r="M6" s="42" t="s">
        <v>48</v>
      </c>
      <c r="N6" s="23" t="s">
        <v>54</v>
      </c>
      <c r="O6" s="103"/>
      <c r="P6" s="104"/>
      <c r="Q6" s="93"/>
    </row>
    <row r="7" spans="1:17" ht="25.5" x14ac:dyDescent="0.2">
      <c r="A7" s="4">
        <v>1</v>
      </c>
      <c r="B7" s="45" t="s">
        <v>50</v>
      </c>
      <c r="C7" s="45"/>
      <c r="D7" s="50">
        <v>1072.7</v>
      </c>
      <c r="E7" s="2"/>
      <c r="F7" s="25"/>
      <c r="G7" s="5"/>
      <c r="H7" s="38">
        <f>G7*F7</f>
        <v>0</v>
      </c>
      <c r="I7" s="24">
        <f>H7*D7/1000</f>
        <v>0</v>
      </c>
      <c r="J7" s="2" t="s">
        <v>1</v>
      </c>
      <c r="K7" s="6">
        <v>6.3200000000000006E-2</v>
      </c>
      <c r="L7" s="5"/>
      <c r="M7" s="43">
        <f>L7*K7</f>
        <v>0</v>
      </c>
      <c r="N7" s="24">
        <f>M7*D7/1000</f>
        <v>0</v>
      </c>
      <c r="O7" s="26" t="e">
        <f>K7/F7*100</f>
        <v>#DIV/0!</v>
      </c>
      <c r="P7" s="47">
        <f>N7-I7</f>
        <v>0</v>
      </c>
      <c r="Q7" s="14"/>
    </row>
    <row r="8" spans="1:17" ht="25.5" x14ac:dyDescent="0.2">
      <c r="A8" s="4">
        <v>2</v>
      </c>
      <c r="B8" s="45" t="s">
        <v>19</v>
      </c>
      <c r="C8" s="45"/>
      <c r="D8" s="51">
        <v>1072.7</v>
      </c>
      <c r="E8" s="2"/>
      <c r="F8" s="25"/>
      <c r="G8" s="5"/>
      <c r="H8" s="38">
        <f t="shared" ref="H8:H50" si="0">G8*F8</f>
        <v>0</v>
      </c>
      <c r="I8" s="24">
        <f t="shared" ref="I8:I50" si="1">H8*D8/1000</f>
        <v>0</v>
      </c>
      <c r="J8" s="2" t="s">
        <v>1</v>
      </c>
      <c r="K8" s="6">
        <v>0.1013</v>
      </c>
      <c r="L8" s="5"/>
      <c r="M8" s="43">
        <f t="shared" ref="M8:M50" si="2">L8*K8</f>
        <v>0</v>
      </c>
      <c r="N8" s="24">
        <f t="shared" ref="N8:N50" si="3">M8*D8/1000</f>
        <v>0</v>
      </c>
      <c r="O8" s="26" t="e">
        <f t="shared" ref="O8:O22" si="4">K8/F8*100</f>
        <v>#DIV/0!</v>
      </c>
      <c r="P8" s="47">
        <f t="shared" ref="P8:P50" si="5">N8-I8</f>
        <v>0</v>
      </c>
      <c r="Q8" s="14"/>
    </row>
    <row r="9" spans="1:17" ht="25.5" x14ac:dyDescent="0.2">
      <c r="A9" s="4">
        <v>3</v>
      </c>
      <c r="B9" s="45" t="s">
        <v>32</v>
      </c>
      <c r="C9" s="45"/>
      <c r="D9" s="51">
        <v>1072.7</v>
      </c>
      <c r="E9" s="2"/>
      <c r="F9" s="25"/>
      <c r="G9" s="5"/>
      <c r="H9" s="38">
        <f t="shared" si="0"/>
        <v>0</v>
      </c>
      <c r="I9" s="24">
        <f t="shared" si="1"/>
        <v>0</v>
      </c>
      <c r="J9" s="2" t="s">
        <v>1</v>
      </c>
      <c r="K9" s="6">
        <v>7.2599999999999998E-2</v>
      </c>
      <c r="L9" s="5"/>
      <c r="M9" s="43">
        <f t="shared" si="2"/>
        <v>0</v>
      </c>
      <c r="N9" s="24">
        <f t="shared" si="3"/>
        <v>0</v>
      </c>
      <c r="O9" s="26" t="e">
        <f t="shared" si="4"/>
        <v>#DIV/0!</v>
      </c>
      <c r="P9" s="47">
        <f t="shared" si="5"/>
        <v>0</v>
      </c>
      <c r="Q9" s="14"/>
    </row>
    <row r="10" spans="1:17" ht="25.5" x14ac:dyDescent="0.2">
      <c r="A10" s="4">
        <v>4</v>
      </c>
      <c r="B10" s="46" t="s">
        <v>0</v>
      </c>
      <c r="C10" s="46" t="s">
        <v>0</v>
      </c>
      <c r="D10" s="51">
        <v>1072.7</v>
      </c>
      <c r="E10" s="2" t="s">
        <v>79</v>
      </c>
      <c r="F10" s="25">
        <v>2.5550000000000002</v>
      </c>
      <c r="G10" s="28">
        <v>35</v>
      </c>
      <c r="H10" s="38">
        <f t="shared" si="0"/>
        <v>89.425000000000011</v>
      </c>
      <c r="I10" s="24">
        <f t="shared" si="1"/>
        <v>95.926197500000015</v>
      </c>
      <c r="J10" s="2" t="s">
        <v>1</v>
      </c>
      <c r="K10" s="6">
        <v>5.4399999999999997E-2</v>
      </c>
      <c r="L10" s="5">
        <v>1646.8</v>
      </c>
      <c r="M10" s="43">
        <f t="shared" si="2"/>
        <v>89.585919999999987</v>
      </c>
      <c r="N10" s="24">
        <f t="shared" si="3"/>
        <v>96.098816383999988</v>
      </c>
      <c r="O10" s="26">
        <f t="shared" si="4"/>
        <v>2.1291585127201564</v>
      </c>
      <c r="P10" s="47">
        <f t="shared" si="5"/>
        <v>0.1726188839999736</v>
      </c>
    </row>
    <row r="11" spans="1:17" ht="25.5" x14ac:dyDescent="0.2">
      <c r="A11" s="4">
        <v>5</v>
      </c>
      <c r="B11" s="46" t="s">
        <v>8</v>
      </c>
      <c r="C11" s="46" t="s">
        <v>33</v>
      </c>
      <c r="D11" s="51">
        <v>1072.7</v>
      </c>
      <c r="E11" s="2" t="s">
        <v>1</v>
      </c>
      <c r="F11" s="7">
        <v>0.36499999999999999</v>
      </c>
      <c r="G11" s="28">
        <v>449.79999999999995</v>
      </c>
      <c r="H11" s="38">
        <f t="shared" si="0"/>
        <v>164.17699999999999</v>
      </c>
      <c r="I11" s="24">
        <f t="shared" si="1"/>
        <v>176.11266789999999</v>
      </c>
      <c r="J11" s="2" t="s">
        <v>1</v>
      </c>
      <c r="K11" s="6">
        <v>0.3291</v>
      </c>
      <c r="L11" s="5">
        <v>449.79999999999995</v>
      </c>
      <c r="M11" s="43">
        <f t="shared" si="2"/>
        <v>148.02918</v>
      </c>
      <c r="N11" s="24">
        <f t="shared" si="3"/>
        <v>158.790901386</v>
      </c>
      <c r="O11" s="9">
        <f t="shared" si="4"/>
        <v>90.164383561643831</v>
      </c>
      <c r="P11" s="47">
        <f t="shared" si="5"/>
        <v>-17.321766513999989</v>
      </c>
    </row>
    <row r="12" spans="1:17" ht="25.5" x14ac:dyDescent="0.2">
      <c r="A12" s="4">
        <v>6</v>
      </c>
      <c r="B12" s="46" t="s">
        <v>4</v>
      </c>
      <c r="C12" s="46" t="s">
        <v>35</v>
      </c>
      <c r="D12" s="51">
        <v>1072.7</v>
      </c>
      <c r="E12" s="2" t="s">
        <v>1</v>
      </c>
      <c r="F12" s="7">
        <v>0.73</v>
      </c>
      <c r="G12" s="28">
        <v>45.3</v>
      </c>
      <c r="H12" s="38">
        <f t="shared" si="0"/>
        <v>33.068999999999996</v>
      </c>
      <c r="I12" s="24">
        <f t="shared" si="1"/>
        <v>35.473116299999994</v>
      </c>
      <c r="J12" s="2" t="s">
        <v>1</v>
      </c>
      <c r="K12" s="6">
        <v>0.14430000000000001</v>
      </c>
      <c r="L12" s="5">
        <v>45.3</v>
      </c>
      <c r="M12" s="43">
        <f t="shared" si="2"/>
        <v>6.5367899999999999</v>
      </c>
      <c r="N12" s="24">
        <f t="shared" si="3"/>
        <v>7.0120146329999997</v>
      </c>
      <c r="O12" s="9">
        <f t="shared" si="4"/>
        <v>19.767123287671236</v>
      </c>
      <c r="P12" s="47">
        <f t="shared" si="5"/>
        <v>-28.461101666999994</v>
      </c>
    </row>
    <row r="13" spans="1:17" ht="25.5" x14ac:dyDescent="0.2">
      <c r="A13" s="4">
        <v>7</v>
      </c>
      <c r="B13" s="46" t="s">
        <v>25</v>
      </c>
      <c r="C13" s="46"/>
      <c r="D13" s="51">
        <v>1072.7</v>
      </c>
      <c r="E13" s="2"/>
      <c r="F13" s="7"/>
      <c r="G13" s="8"/>
      <c r="H13" s="38">
        <f t="shared" si="0"/>
        <v>0</v>
      </c>
      <c r="I13" s="24">
        <f t="shared" si="1"/>
        <v>0</v>
      </c>
      <c r="J13" s="2" t="s">
        <v>1</v>
      </c>
      <c r="K13" s="6">
        <v>0.3296</v>
      </c>
      <c r="L13" s="13"/>
      <c r="M13" s="43">
        <f t="shared" si="2"/>
        <v>0</v>
      </c>
      <c r="N13" s="24">
        <f t="shared" si="3"/>
        <v>0</v>
      </c>
      <c r="O13" s="9" t="e">
        <f t="shared" si="4"/>
        <v>#DIV/0!</v>
      </c>
      <c r="P13" s="47">
        <f t="shared" si="5"/>
        <v>0</v>
      </c>
      <c r="Q13" s="14"/>
    </row>
    <row r="14" spans="1:17" ht="25.5" x14ac:dyDescent="0.2">
      <c r="A14" s="4">
        <v>8</v>
      </c>
      <c r="B14" s="46" t="s">
        <v>7</v>
      </c>
      <c r="C14" s="46" t="s">
        <v>80</v>
      </c>
      <c r="D14" s="51">
        <v>1072.7</v>
      </c>
      <c r="E14" s="2" t="s">
        <v>1</v>
      </c>
      <c r="F14" s="7">
        <v>1.095</v>
      </c>
      <c r="G14" s="28"/>
      <c r="H14" s="38">
        <f t="shared" si="0"/>
        <v>0</v>
      </c>
      <c r="I14" s="24">
        <f t="shared" si="1"/>
        <v>0</v>
      </c>
      <c r="J14" s="2" t="s">
        <v>1</v>
      </c>
      <c r="K14" s="6">
        <v>0.25030000000000002</v>
      </c>
      <c r="L14" s="5"/>
      <c r="M14" s="43">
        <f t="shared" si="2"/>
        <v>0</v>
      </c>
      <c r="N14" s="24">
        <f t="shared" si="3"/>
        <v>0</v>
      </c>
      <c r="O14" s="9">
        <f t="shared" si="4"/>
        <v>22.858447488584478</v>
      </c>
      <c r="P14" s="47">
        <f t="shared" si="5"/>
        <v>0</v>
      </c>
      <c r="Q14" s="14"/>
    </row>
    <row r="15" spans="1:17" ht="25.5" x14ac:dyDescent="0.2">
      <c r="A15" s="4">
        <v>9</v>
      </c>
      <c r="B15" s="45" t="s">
        <v>28</v>
      </c>
      <c r="C15" s="45"/>
      <c r="D15" s="51">
        <v>1072.7</v>
      </c>
      <c r="E15" s="2"/>
      <c r="F15" s="25"/>
      <c r="G15" s="5"/>
      <c r="H15" s="38">
        <f t="shared" si="0"/>
        <v>0</v>
      </c>
      <c r="I15" s="24">
        <f t="shared" si="1"/>
        <v>0</v>
      </c>
      <c r="J15" s="2" t="s">
        <v>1</v>
      </c>
      <c r="K15" s="6">
        <v>0.1313</v>
      </c>
      <c r="L15" s="5"/>
      <c r="M15" s="43">
        <f t="shared" si="2"/>
        <v>0</v>
      </c>
      <c r="N15" s="24">
        <f t="shared" si="3"/>
        <v>0</v>
      </c>
      <c r="O15" s="9" t="e">
        <f t="shared" si="4"/>
        <v>#DIV/0!</v>
      </c>
      <c r="P15" s="47">
        <f t="shared" si="5"/>
        <v>0</v>
      </c>
      <c r="Q15" s="14"/>
    </row>
    <row r="16" spans="1:17" ht="25.5" x14ac:dyDescent="0.2">
      <c r="A16" s="4">
        <v>10</v>
      </c>
      <c r="B16" s="45" t="s">
        <v>51</v>
      </c>
      <c r="C16" s="45"/>
      <c r="D16" s="51">
        <v>1072.7</v>
      </c>
      <c r="E16" s="2"/>
      <c r="F16" s="7"/>
      <c r="G16" s="8"/>
      <c r="H16" s="38">
        <f t="shared" si="0"/>
        <v>0</v>
      </c>
      <c r="I16" s="24">
        <f t="shared" si="1"/>
        <v>0</v>
      </c>
      <c r="J16" s="2" t="s">
        <v>1</v>
      </c>
      <c r="K16" s="6">
        <v>8.9200000000000002E-2</v>
      </c>
      <c r="L16" s="5"/>
      <c r="M16" s="43">
        <f t="shared" si="2"/>
        <v>0</v>
      </c>
      <c r="N16" s="24">
        <f t="shared" si="3"/>
        <v>0</v>
      </c>
      <c r="O16" s="9" t="e">
        <f t="shared" si="4"/>
        <v>#DIV/0!</v>
      </c>
      <c r="P16" s="47">
        <f t="shared" si="5"/>
        <v>0</v>
      </c>
      <c r="Q16" s="14"/>
    </row>
    <row r="17" spans="1:17" ht="25.5" x14ac:dyDescent="0.2">
      <c r="A17" s="4">
        <v>11</v>
      </c>
      <c r="B17" s="46" t="s">
        <v>67</v>
      </c>
      <c r="C17" s="46"/>
      <c r="D17" s="52">
        <v>1072.7</v>
      </c>
      <c r="E17" s="27"/>
      <c r="F17" s="30"/>
      <c r="G17" s="28"/>
      <c r="H17" s="38">
        <f t="shared" si="0"/>
        <v>0</v>
      </c>
      <c r="I17" s="24">
        <f t="shared" si="1"/>
        <v>0</v>
      </c>
      <c r="J17" s="2" t="s">
        <v>1</v>
      </c>
      <c r="K17" s="6">
        <v>2.3900000000000001E-2</v>
      </c>
      <c r="L17" s="5"/>
      <c r="M17" s="43">
        <f t="shared" si="2"/>
        <v>0</v>
      </c>
      <c r="N17" s="24">
        <f t="shared" si="3"/>
        <v>0</v>
      </c>
      <c r="O17" s="9" t="e">
        <f t="shared" si="4"/>
        <v>#DIV/0!</v>
      </c>
      <c r="P17" s="47">
        <f t="shared" si="5"/>
        <v>0</v>
      </c>
      <c r="Q17" s="14"/>
    </row>
    <row r="18" spans="1:17" ht="25.5" x14ac:dyDescent="0.2">
      <c r="A18" s="4">
        <v>12</v>
      </c>
      <c r="B18" s="46" t="s">
        <v>68</v>
      </c>
      <c r="C18" s="46"/>
      <c r="D18" s="52">
        <v>1072.7</v>
      </c>
      <c r="E18" s="27"/>
      <c r="F18" s="30"/>
      <c r="G18" s="28"/>
      <c r="H18" s="38">
        <f t="shared" si="0"/>
        <v>0</v>
      </c>
      <c r="I18" s="24">
        <f t="shared" si="1"/>
        <v>0</v>
      </c>
      <c r="J18" s="2" t="s">
        <v>1</v>
      </c>
      <c r="K18" s="6">
        <v>3.32E-2</v>
      </c>
      <c r="L18" s="5"/>
      <c r="M18" s="43">
        <f t="shared" si="2"/>
        <v>0</v>
      </c>
      <c r="N18" s="24">
        <f t="shared" si="3"/>
        <v>0</v>
      </c>
      <c r="O18" s="9" t="e">
        <f t="shared" si="4"/>
        <v>#DIV/0!</v>
      </c>
      <c r="P18" s="47">
        <f t="shared" si="5"/>
        <v>0</v>
      </c>
      <c r="Q18" s="14"/>
    </row>
    <row r="19" spans="1:17" ht="25.5" x14ac:dyDescent="0.2">
      <c r="A19" s="4">
        <v>13</v>
      </c>
      <c r="B19" s="45" t="s">
        <v>29</v>
      </c>
      <c r="C19" s="45"/>
      <c r="D19" s="51">
        <v>1072.7</v>
      </c>
      <c r="E19" s="2"/>
      <c r="F19" s="7"/>
      <c r="G19" s="8"/>
      <c r="H19" s="38">
        <f t="shared" si="0"/>
        <v>0</v>
      </c>
      <c r="I19" s="24">
        <f t="shared" si="1"/>
        <v>0</v>
      </c>
      <c r="J19" s="2" t="s">
        <v>1</v>
      </c>
      <c r="K19" s="6">
        <v>8.1199999999999994E-2</v>
      </c>
      <c r="L19" s="5"/>
      <c r="M19" s="43">
        <f t="shared" si="2"/>
        <v>0</v>
      </c>
      <c r="N19" s="24">
        <f t="shared" si="3"/>
        <v>0</v>
      </c>
      <c r="O19" s="9" t="e">
        <f t="shared" si="4"/>
        <v>#DIV/0!</v>
      </c>
      <c r="P19" s="47">
        <f t="shared" si="5"/>
        <v>0</v>
      </c>
      <c r="Q19" s="14"/>
    </row>
    <row r="20" spans="1:17" ht="25.5" x14ac:dyDescent="0.2">
      <c r="A20" s="4">
        <v>14</v>
      </c>
      <c r="B20" s="46" t="s">
        <v>21</v>
      </c>
      <c r="C20" s="46"/>
      <c r="D20" s="52">
        <v>1072.7</v>
      </c>
      <c r="E20" s="27"/>
      <c r="F20" s="30"/>
      <c r="G20" s="28"/>
      <c r="H20" s="38">
        <f t="shared" si="0"/>
        <v>0</v>
      </c>
      <c r="I20" s="24">
        <f t="shared" si="1"/>
        <v>0</v>
      </c>
      <c r="J20" s="2" t="s">
        <v>1</v>
      </c>
      <c r="K20" s="6">
        <v>5.1000000000000004E-3</v>
      </c>
      <c r="L20" s="5"/>
      <c r="M20" s="43">
        <f t="shared" si="2"/>
        <v>0</v>
      </c>
      <c r="N20" s="24">
        <f t="shared" si="3"/>
        <v>0</v>
      </c>
      <c r="O20" s="9" t="e">
        <f t="shared" si="4"/>
        <v>#DIV/0!</v>
      </c>
      <c r="P20" s="47">
        <f t="shared" si="5"/>
        <v>0</v>
      </c>
      <c r="Q20" s="14"/>
    </row>
    <row r="21" spans="1:17" ht="25.5" x14ac:dyDescent="0.2">
      <c r="A21" s="4">
        <v>15</v>
      </c>
      <c r="B21" s="46" t="s">
        <v>12</v>
      </c>
      <c r="C21" s="46"/>
      <c r="D21" s="52">
        <v>1072.7</v>
      </c>
      <c r="E21" s="27"/>
      <c r="F21" s="7"/>
      <c r="G21" s="31"/>
      <c r="H21" s="38">
        <f t="shared" si="0"/>
        <v>0</v>
      </c>
      <c r="I21" s="24">
        <f t="shared" si="1"/>
        <v>0</v>
      </c>
      <c r="J21" s="2" t="s">
        <v>1</v>
      </c>
      <c r="K21" s="6">
        <v>0.01</v>
      </c>
      <c r="L21" s="5"/>
      <c r="M21" s="43">
        <f t="shared" si="2"/>
        <v>0</v>
      </c>
      <c r="N21" s="24">
        <f t="shared" si="3"/>
        <v>0</v>
      </c>
      <c r="O21" s="9" t="e">
        <f t="shared" si="4"/>
        <v>#DIV/0!</v>
      </c>
      <c r="P21" s="47">
        <f t="shared" si="5"/>
        <v>0</v>
      </c>
      <c r="Q21" s="14"/>
    </row>
    <row r="22" spans="1:17" ht="25.5" x14ac:dyDescent="0.2">
      <c r="A22" s="4">
        <v>16</v>
      </c>
      <c r="B22" s="46" t="s">
        <v>27</v>
      </c>
      <c r="C22" s="46"/>
      <c r="D22" s="52">
        <v>1072.7</v>
      </c>
      <c r="E22" s="27"/>
      <c r="F22" s="30"/>
      <c r="G22" s="28"/>
      <c r="H22" s="38">
        <f t="shared" si="0"/>
        <v>0</v>
      </c>
      <c r="I22" s="24">
        <f t="shared" si="1"/>
        <v>0</v>
      </c>
      <c r="J22" s="2" t="s">
        <v>1</v>
      </c>
      <c r="K22" s="6">
        <v>3.9E-2</v>
      </c>
      <c r="L22" s="5"/>
      <c r="M22" s="43">
        <f t="shared" si="2"/>
        <v>0</v>
      </c>
      <c r="N22" s="24">
        <f t="shared" si="3"/>
        <v>0</v>
      </c>
      <c r="O22" s="9" t="e">
        <f t="shared" si="4"/>
        <v>#DIV/0!</v>
      </c>
      <c r="P22" s="47">
        <f t="shared" si="5"/>
        <v>0</v>
      </c>
      <c r="Q22" s="14"/>
    </row>
    <row r="23" spans="1:17" ht="25.5" x14ac:dyDescent="0.2">
      <c r="A23" s="4">
        <v>17</v>
      </c>
      <c r="B23" s="46" t="s">
        <v>37</v>
      </c>
      <c r="C23" s="46" t="s">
        <v>37</v>
      </c>
      <c r="D23" s="52">
        <v>1072.7</v>
      </c>
      <c r="E23" s="27" t="s">
        <v>38</v>
      </c>
      <c r="F23" s="30">
        <v>2.5550000000000002</v>
      </c>
      <c r="G23" s="28"/>
      <c r="H23" s="38">
        <f t="shared" si="0"/>
        <v>0</v>
      </c>
      <c r="I23" s="24">
        <f t="shared" si="1"/>
        <v>0</v>
      </c>
      <c r="J23" s="2" t="s">
        <v>1</v>
      </c>
      <c r="K23" s="6">
        <v>9.7100000000000006E-2</v>
      </c>
      <c r="L23" s="5"/>
      <c r="M23" s="43">
        <f t="shared" si="2"/>
        <v>0</v>
      </c>
      <c r="N23" s="24">
        <f t="shared" si="3"/>
        <v>0</v>
      </c>
      <c r="O23" s="9">
        <f>K23/F23*100</f>
        <v>3.8003913894324852</v>
      </c>
      <c r="P23" s="47">
        <f t="shared" si="5"/>
        <v>0</v>
      </c>
    </row>
    <row r="24" spans="1:17" ht="25.5" x14ac:dyDescent="0.2">
      <c r="A24" s="4">
        <v>18</v>
      </c>
      <c r="B24" s="46" t="s">
        <v>14</v>
      </c>
      <c r="C24" s="46" t="s">
        <v>82</v>
      </c>
      <c r="D24" s="52">
        <v>1072.7</v>
      </c>
      <c r="E24" s="27" t="s">
        <v>15</v>
      </c>
      <c r="F24" s="30">
        <v>1.825</v>
      </c>
      <c r="G24" s="28">
        <v>50</v>
      </c>
      <c r="H24" s="38">
        <f t="shared" si="0"/>
        <v>91.25</v>
      </c>
      <c r="I24" s="24">
        <f t="shared" si="1"/>
        <v>97.883875000000003</v>
      </c>
      <c r="J24" s="2" t="s">
        <v>1</v>
      </c>
      <c r="K24" s="6">
        <v>3.5700000000000003E-2</v>
      </c>
      <c r="L24" s="5">
        <v>1592.3</v>
      </c>
      <c r="M24" s="43">
        <f t="shared" si="2"/>
        <v>56.845110000000005</v>
      </c>
      <c r="N24" s="24">
        <f t="shared" si="3"/>
        <v>60.977749497000012</v>
      </c>
      <c r="O24" s="9">
        <f>K24/F24*100</f>
        <v>1.956164383561644</v>
      </c>
      <c r="P24" s="47">
        <f t="shared" si="5"/>
        <v>-36.906125502999991</v>
      </c>
    </row>
    <row r="25" spans="1:17" ht="25.5" x14ac:dyDescent="0.2">
      <c r="A25" s="4">
        <v>19</v>
      </c>
      <c r="B25" s="46" t="s">
        <v>2</v>
      </c>
      <c r="C25" s="46" t="s">
        <v>83</v>
      </c>
      <c r="D25" s="52">
        <v>1072.7</v>
      </c>
      <c r="E25" s="27" t="s">
        <v>3</v>
      </c>
      <c r="F25" s="30">
        <v>1.095</v>
      </c>
      <c r="G25" s="28">
        <v>212</v>
      </c>
      <c r="H25" s="38">
        <f t="shared" si="0"/>
        <v>232.14</v>
      </c>
      <c r="I25" s="24">
        <f t="shared" si="1"/>
        <v>249.01657800000001</v>
      </c>
      <c r="J25" s="2" t="s">
        <v>1</v>
      </c>
      <c r="K25" s="6">
        <v>1.5900000000000001E-2</v>
      </c>
      <c r="L25" s="5">
        <v>2985</v>
      </c>
      <c r="M25" s="43">
        <f t="shared" si="2"/>
        <v>47.461500000000001</v>
      </c>
      <c r="N25" s="24">
        <f t="shared" si="3"/>
        <v>50.911951050000006</v>
      </c>
      <c r="O25" s="9">
        <f t="shared" ref="O25:O27" si="6">K25/F25*100</f>
        <v>1.452054794520548</v>
      </c>
      <c r="P25" s="47">
        <f t="shared" si="5"/>
        <v>-198.10462695000001</v>
      </c>
      <c r="Q25" s="14"/>
    </row>
    <row r="26" spans="1:17" ht="68.25" customHeight="1" x14ac:dyDescent="0.2">
      <c r="A26" s="4">
        <v>20</v>
      </c>
      <c r="B26" s="45" t="s">
        <v>18</v>
      </c>
      <c r="C26" s="45"/>
      <c r="D26" s="51">
        <v>1072.7</v>
      </c>
      <c r="E26" s="2"/>
      <c r="F26" s="7"/>
      <c r="G26" s="8"/>
      <c r="H26" s="38">
        <f t="shared" si="0"/>
        <v>0</v>
      </c>
      <c r="I26" s="24">
        <f t="shared" si="1"/>
        <v>0</v>
      </c>
      <c r="J26" s="2" t="s">
        <v>1</v>
      </c>
      <c r="K26" s="6">
        <v>6.4999999999999997E-3</v>
      </c>
      <c r="L26" s="5"/>
      <c r="M26" s="43">
        <f t="shared" si="2"/>
        <v>0</v>
      </c>
      <c r="N26" s="24">
        <f t="shared" si="3"/>
        <v>0</v>
      </c>
      <c r="O26" s="9" t="e">
        <f t="shared" si="6"/>
        <v>#DIV/0!</v>
      </c>
      <c r="P26" s="47">
        <f t="shared" si="5"/>
        <v>0</v>
      </c>
      <c r="Q26" s="14"/>
    </row>
    <row r="27" spans="1:17" ht="25.5" x14ac:dyDescent="0.2">
      <c r="A27" s="4">
        <v>21</v>
      </c>
      <c r="B27" s="45" t="s">
        <v>26</v>
      </c>
      <c r="C27" s="45"/>
      <c r="D27" s="51">
        <v>1072.7</v>
      </c>
      <c r="E27" s="2"/>
      <c r="F27" s="7"/>
      <c r="G27" s="8"/>
      <c r="H27" s="38">
        <f t="shared" si="0"/>
        <v>0</v>
      </c>
      <c r="I27" s="24">
        <f t="shared" si="1"/>
        <v>0</v>
      </c>
      <c r="J27" s="2" t="s">
        <v>1</v>
      </c>
      <c r="K27" s="6">
        <v>7.3999999999999996E-2</v>
      </c>
      <c r="L27" s="5"/>
      <c r="M27" s="43">
        <f t="shared" si="2"/>
        <v>0</v>
      </c>
      <c r="N27" s="24">
        <f t="shared" si="3"/>
        <v>0</v>
      </c>
      <c r="O27" s="9" t="e">
        <f t="shared" si="6"/>
        <v>#DIV/0!</v>
      </c>
      <c r="P27" s="47">
        <f t="shared" si="5"/>
        <v>0</v>
      </c>
      <c r="Q27" s="14"/>
    </row>
    <row r="28" spans="1:17" ht="25.5" x14ac:dyDescent="0.2">
      <c r="A28" s="4">
        <v>22</v>
      </c>
      <c r="B28" s="45" t="s">
        <v>11</v>
      </c>
      <c r="C28" s="45" t="s">
        <v>84</v>
      </c>
      <c r="D28" s="51">
        <v>1072.7</v>
      </c>
      <c r="E28" s="2" t="s">
        <v>6</v>
      </c>
      <c r="F28" s="7">
        <v>0.73</v>
      </c>
      <c r="G28" s="28">
        <v>37</v>
      </c>
      <c r="H28" s="38">
        <f t="shared" si="0"/>
        <v>27.009999999999998</v>
      </c>
      <c r="I28" s="24">
        <f t="shared" si="1"/>
        <v>28.973627</v>
      </c>
      <c r="J28" s="2" t="s">
        <v>1</v>
      </c>
      <c r="K28" s="6">
        <v>7.6100000000000001E-2</v>
      </c>
      <c r="L28" s="5">
        <v>801.61</v>
      </c>
      <c r="M28" s="43">
        <f t="shared" si="2"/>
        <v>61.002521000000002</v>
      </c>
      <c r="N28" s="24">
        <f t="shared" si="3"/>
        <v>65.437404276700008</v>
      </c>
      <c r="O28" s="9">
        <f>K28/F28*100</f>
        <v>10.424657534246576</v>
      </c>
      <c r="P28" s="47">
        <f t="shared" si="5"/>
        <v>36.463777276700007</v>
      </c>
      <c r="Q28" s="14"/>
    </row>
    <row r="29" spans="1:17" ht="25.5" x14ac:dyDescent="0.2">
      <c r="A29" s="4">
        <v>23</v>
      </c>
      <c r="B29" s="46" t="s">
        <v>30</v>
      </c>
      <c r="C29" s="46" t="s">
        <v>85</v>
      </c>
      <c r="D29" s="52">
        <v>1072.7</v>
      </c>
      <c r="E29" s="27" t="s">
        <v>6</v>
      </c>
      <c r="F29" s="30">
        <v>0.73</v>
      </c>
      <c r="G29" s="28"/>
      <c r="H29" s="38">
        <f t="shared" si="0"/>
        <v>0</v>
      </c>
      <c r="I29" s="24">
        <f t="shared" si="1"/>
        <v>0</v>
      </c>
      <c r="J29" s="2" t="s">
        <v>1</v>
      </c>
      <c r="K29" s="29">
        <v>2.93E-2</v>
      </c>
      <c r="L29" s="5"/>
      <c r="M29" s="43">
        <f t="shared" si="2"/>
        <v>0</v>
      </c>
      <c r="N29" s="24">
        <f t="shared" si="3"/>
        <v>0</v>
      </c>
      <c r="O29" s="9">
        <f t="shared" ref="O29" si="7">K29/F29*100</f>
        <v>4.0136986301369868</v>
      </c>
      <c r="P29" s="47">
        <f t="shared" si="5"/>
        <v>0</v>
      </c>
    </row>
    <row r="30" spans="1:17" ht="25.5" x14ac:dyDescent="0.2">
      <c r="A30" s="4">
        <v>24</v>
      </c>
      <c r="B30" s="46" t="s">
        <v>23</v>
      </c>
      <c r="C30" s="46"/>
      <c r="D30" s="52">
        <v>1072.7</v>
      </c>
      <c r="E30" s="27"/>
      <c r="F30" s="30"/>
      <c r="G30" s="28"/>
      <c r="H30" s="38">
        <f t="shared" si="0"/>
        <v>0</v>
      </c>
      <c r="I30" s="24">
        <f t="shared" si="1"/>
        <v>0</v>
      </c>
      <c r="J30" s="2" t="s">
        <v>1</v>
      </c>
      <c r="K30" s="29">
        <v>2.18E-2</v>
      </c>
      <c r="L30" s="5"/>
      <c r="M30" s="43">
        <f t="shared" si="2"/>
        <v>0</v>
      </c>
      <c r="N30" s="24">
        <f t="shared" si="3"/>
        <v>0</v>
      </c>
      <c r="O30" s="9" t="e">
        <f>K30/F30*100</f>
        <v>#DIV/0!</v>
      </c>
      <c r="P30" s="47">
        <f t="shared" si="5"/>
        <v>0</v>
      </c>
    </row>
    <row r="31" spans="1:17" ht="25.5" x14ac:dyDescent="0.2">
      <c r="A31" s="4">
        <v>25</v>
      </c>
      <c r="B31" s="45" t="s">
        <v>52</v>
      </c>
      <c r="C31" s="45"/>
      <c r="D31" s="51">
        <v>1072.7</v>
      </c>
      <c r="E31" s="2"/>
      <c r="F31" s="7"/>
      <c r="G31" s="28"/>
      <c r="H31" s="38">
        <f t="shared" si="0"/>
        <v>0</v>
      </c>
      <c r="I31" s="24">
        <f t="shared" si="1"/>
        <v>0</v>
      </c>
      <c r="J31" s="2" t="s">
        <v>1</v>
      </c>
      <c r="K31" s="6">
        <v>5.45E-2</v>
      </c>
      <c r="L31" s="5"/>
      <c r="M31" s="43">
        <f t="shared" si="2"/>
        <v>0</v>
      </c>
      <c r="N31" s="24">
        <f t="shared" si="3"/>
        <v>0</v>
      </c>
      <c r="O31" s="9" t="e">
        <f t="shared" ref="O31:O34" si="8">K31/F31*100</f>
        <v>#DIV/0!</v>
      </c>
      <c r="P31" s="47">
        <f t="shared" si="5"/>
        <v>0</v>
      </c>
      <c r="Q31" s="14"/>
    </row>
    <row r="32" spans="1:17" ht="25.5" x14ac:dyDescent="0.2">
      <c r="A32" s="4">
        <v>26</v>
      </c>
      <c r="B32" s="45" t="s">
        <v>17</v>
      </c>
      <c r="C32" s="45"/>
      <c r="D32" s="51">
        <v>1072.7</v>
      </c>
      <c r="E32" s="2"/>
      <c r="F32" s="7"/>
      <c r="G32" s="8"/>
      <c r="H32" s="38">
        <f t="shared" si="0"/>
        <v>0</v>
      </c>
      <c r="I32" s="24">
        <f t="shared" si="1"/>
        <v>0</v>
      </c>
      <c r="J32" s="2" t="s">
        <v>1</v>
      </c>
      <c r="K32" s="6">
        <v>4.4600000000000001E-2</v>
      </c>
      <c r="L32" s="5"/>
      <c r="M32" s="43">
        <f t="shared" si="2"/>
        <v>0</v>
      </c>
      <c r="N32" s="24">
        <f t="shared" si="3"/>
        <v>0</v>
      </c>
      <c r="O32" s="9" t="e">
        <f t="shared" si="8"/>
        <v>#DIV/0!</v>
      </c>
      <c r="P32" s="47">
        <f t="shared" si="5"/>
        <v>0</v>
      </c>
      <c r="Q32" s="14"/>
    </row>
    <row r="33" spans="1:17" ht="25.5" x14ac:dyDescent="0.2">
      <c r="A33" s="4">
        <v>27</v>
      </c>
      <c r="B33" s="46" t="s">
        <v>69</v>
      </c>
      <c r="C33" s="46"/>
      <c r="D33" s="52">
        <v>1072.7</v>
      </c>
      <c r="E33" s="27"/>
      <c r="F33" s="30"/>
      <c r="G33" s="28"/>
      <c r="H33" s="38">
        <f t="shared" si="0"/>
        <v>0</v>
      </c>
      <c r="I33" s="24">
        <f t="shared" si="1"/>
        <v>0</v>
      </c>
      <c r="J33" s="2" t="s">
        <v>1</v>
      </c>
      <c r="K33" s="29">
        <v>6.1000000000000004E-3</v>
      </c>
      <c r="L33" s="5"/>
      <c r="M33" s="43">
        <f t="shared" si="2"/>
        <v>0</v>
      </c>
      <c r="N33" s="24">
        <f t="shared" si="3"/>
        <v>0</v>
      </c>
      <c r="O33" s="9" t="e">
        <f t="shared" si="8"/>
        <v>#DIV/0!</v>
      </c>
      <c r="P33" s="47">
        <f t="shared" si="5"/>
        <v>0</v>
      </c>
      <c r="Q33" s="14"/>
    </row>
    <row r="34" spans="1:17" ht="25.5" x14ac:dyDescent="0.2">
      <c r="A34" s="4">
        <v>28</v>
      </c>
      <c r="B34" s="45" t="s">
        <v>70</v>
      </c>
      <c r="C34" s="45"/>
      <c r="D34" s="51">
        <v>1072.7</v>
      </c>
      <c r="E34" s="2"/>
      <c r="F34" s="7"/>
      <c r="G34" s="8"/>
      <c r="H34" s="38">
        <f t="shared" si="0"/>
        <v>0</v>
      </c>
      <c r="I34" s="24">
        <f t="shared" si="1"/>
        <v>0</v>
      </c>
      <c r="J34" s="2" t="s">
        <v>1</v>
      </c>
      <c r="K34" s="6">
        <v>7.5200000000000003E-2</v>
      </c>
      <c r="L34" s="5"/>
      <c r="M34" s="43">
        <f t="shared" si="2"/>
        <v>0</v>
      </c>
      <c r="N34" s="24">
        <f t="shared" si="3"/>
        <v>0</v>
      </c>
      <c r="O34" s="9" t="e">
        <f t="shared" si="8"/>
        <v>#DIV/0!</v>
      </c>
      <c r="P34" s="47">
        <f t="shared" si="5"/>
        <v>0</v>
      </c>
      <c r="Q34" s="14"/>
    </row>
    <row r="35" spans="1:17" ht="25.5" x14ac:dyDescent="0.2">
      <c r="A35" s="4">
        <v>29</v>
      </c>
      <c r="B35" s="46" t="s">
        <v>9</v>
      </c>
      <c r="C35" s="46" t="s">
        <v>86</v>
      </c>
      <c r="D35" s="52">
        <v>1072.7</v>
      </c>
      <c r="E35" s="27" t="s">
        <v>6</v>
      </c>
      <c r="F35" s="30">
        <v>6.2050000000000001</v>
      </c>
      <c r="G35" s="28">
        <v>55</v>
      </c>
      <c r="H35" s="38">
        <f t="shared" si="0"/>
        <v>341.27499999999998</v>
      </c>
      <c r="I35" s="24">
        <f t="shared" si="1"/>
        <v>366.08569249999999</v>
      </c>
      <c r="J35" s="2" t="s">
        <v>1</v>
      </c>
      <c r="K35" s="29">
        <v>0.1968</v>
      </c>
      <c r="L35" s="5">
        <v>256.39999999999998</v>
      </c>
      <c r="M35" s="43">
        <f t="shared" si="2"/>
        <v>50.459519999999998</v>
      </c>
      <c r="N35" s="24">
        <f t="shared" si="3"/>
        <v>54.127927104000001</v>
      </c>
      <c r="O35" s="32">
        <f>K35/F35*100</f>
        <v>3.171635777598711</v>
      </c>
      <c r="P35" s="47">
        <f t="shared" si="5"/>
        <v>-311.95776539600001</v>
      </c>
    </row>
    <row r="36" spans="1:17" ht="25.5" x14ac:dyDescent="0.2">
      <c r="A36" s="4">
        <v>30</v>
      </c>
      <c r="B36" s="45" t="s">
        <v>20</v>
      </c>
      <c r="C36" s="45"/>
      <c r="D36" s="51">
        <v>1072.7</v>
      </c>
      <c r="E36" s="2"/>
      <c r="F36" s="7"/>
      <c r="G36" s="8"/>
      <c r="H36" s="38">
        <f t="shared" si="0"/>
        <v>0</v>
      </c>
      <c r="I36" s="24">
        <f t="shared" si="1"/>
        <v>0</v>
      </c>
      <c r="J36" s="2" t="s">
        <v>1</v>
      </c>
      <c r="K36" s="6">
        <v>9.4200000000000006E-2</v>
      </c>
      <c r="L36" s="5"/>
      <c r="M36" s="43">
        <f t="shared" si="2"/>
        <v>0</v>
      </c>
      <c r="N36" s="24">
        <f t="shared" si="3"/>
        <v>0</v>
      </c>
      <c r="O36" s="32" t="e">
        <f t="shared" ref="O36:O50" si="9">K36/F36*100</f>
        <v>#DIV/0!</v>
      </c>
      <c r="P36" s="47">
        <f t="shared" si="5"/>
        <v>0</v>
      </c>
      <c r="Q36" s="14"/>
    </row>
    <row r="37" spans="1:17" ht="25.5" x14ac:dyDescent="0.2">
      <c r="A37" s="4">
        <v>31</v>
      </c>
      <c r="B37" s="46" t="s">
        <v>71</v>
      </c>
      <c r="C37" s="46"/>
      <c r="D37" s="52">
        <v>1072.7</v>
      </c>
      <c r="E37" s="2"/>
      <c r="F37" s="7"/>
      <c r="G37" s="8"/>
      <c r="H37" s="38">
        <f t="shared" si="0"/>
        <v>0</v>
      </c>
      <c r="I37" s="24">
        <f t="shared" si="1"/>
        <v>0</v>
      </c>
      <c r="J37" s="2" t="s">
        <v>1</v>
      </c>
      <c r="K37" s="29">
        <v>0.17860000000000001</v>
      </c>
      <c r="L37" s="5"/>
      <c r="M37" s="43">
        <f t="shared" si="2"/>
        <v>0</v>
      </c>
      <c r="N37" s="24">
        <f t="shared" si="3"/>
        <v>0</v>
      </c>
      <c r="O37" s="32" t="e">
        <f t="shared" si="9"/>
        <v>#DIV/0!</v>
      </c>
      <c r="P37" s="47">
        <f t="shared" si="5"/>
        <v>0</v>
      </c>
      <c r="Q37" s="14"/>
    </row>
    <row r="38" spans="1:17" ht="25.5" x14ac:dyDescent="0.2">
      <c r="A38" s="4">
        <v>32</v>
      </c>
      <c r="B38" s="45" t="s">
        <v>16</v>
      </c>
      <c r="C38" s="45"/>
      <c r="D38" s="51">
        <v>1072.7</v>
      </c>
      <c r="E38" s="2"/>
      <c r="F38" s="7"/>
      <c r="G38" s="8"/>
      <c r="H38" s="38">
        <f t="shared" si="0"/>
        <v>0</v>
      </c>
      <c r="I38" s="24">
        <f t="shared" si="1"/>
        <v>0</v>
      </c>
      <c r="J38" s="2" t="s">
        <v>1</v>
      </c>
      <c r="K38" s="6">
        <v>9.2200000000000004E-2</v>
      </c>
      <c r="L38" s="5"/>
      <c r="M38" s="43">
        <f t="shared" si="2"/>
        <v>0</v>
      </c>
      <c r="N38" s="24">
        <f t="shared" si="3"/>
        <v>0</v>
      </c>
      <c r="O38" s="32" t="e">
        <f t="shared" si="9"/>
        <v>#DIV/0!</v>
      </c>
      <c r="P38" s="47">
        <f t="shared" si="5"/>
        <v>0</v>
      </c>
      <c r="Q38" s="14"/>
    </row>
    <row r="39" spans="1:17" ht="25.5" x14ac:dyDescent="0.2">
      <c r="A39" s="4">
        <v>33</v>
      </c>
      <c r="B39" s="45" t="s">
        <v>24</v>
      </c>
      <c r="C39" s="45"/>
      <c r="D39" s="51">
        <v>1072.7</v>
      </c>
      <c r="E39" s="2"/>
      <c r="F39" s="7"/>
      <c r="G39" s="8"/>
      <c r="H39" s="38">
        <f t="shared" si="0"/>
        <v>0</v>
      </c>
      <c r="I39" s="24">
        <f t="shared" si="1"/>
        <v>0</v>
      </c>
      <c r="J39" s="2" t="s">
        <v>1</v>
      </c>
      <c r="K39" s="6">
        <v>0.106</v>
      </c>
      <c r="L39" s="5"/>
      <c r="M39" s="43">
        <f t="shared" si="2"/>
        <v>0</v>
      </c>
      <c r="N39" s="24">
        <f t="shared" si="3"/>
        <v>0</v>
      </c>
      <c r="O39" s="32" t="e">
        <f t="shared" si="9"/>
        <v>#DIV/0!</v>
      </c>
      <c r="P39" s="47">
        <f t="shared" si="5"/>
        <v>0</v>
      </c>
      <c r="Q39" s="14"/>
    </row>
    <row r="40" spans="1:17" ht="25.5" x14ac:dyDescent="0.2">
      <c r="A40" s="4">
        <v>34</v>
      </c>
      <c r="B40" s="46" t="s">
        <v>5</v>
      </c>
      <c r="C40" s="46" t="s">
        <v>88</v>
      </c>
      <c r="D40" s="52">
        <v>1072.7</v>
      </c>
      <c r="E40" s="27" t="s">
        <v>6</v>
      </c>
      <c r="F40" s="30">
        <v>4.38</v>
      </c>
      <c r="G40" s="28"/>
      <c r="H40" s="38">
        <f t="shared" si="0"/>
        <v>0</v>
      </c>
      <c r="I40" s="24">
        <f t="shared" si="1"/>
        <v>0</v>
      </c>
      <c r="J40" s="2" t="s">
        <v>1</v>
      </c>
      <c r="K40" s="29">
        <v>0.12540000000000001</v>
      </c>
      <c r="L40" s="5"/>
      <c r="M40" s="43">
        <f t="shared" si="2"/>
        <v>0</v>
      </c>
      <c r="N40" s="24">
        <f t="shared" si="3"/>
        <v>0</v>
      </c>
      <c r="O40" s="32">
        <f t="shared" si="9"/>
        <v>2.8630136986301373</v>
      </c>
      <c r="P40" s="47">
        <f t="shared" si="5"/>
        <v>0</v>
      </c>
      <c r="Q40" s="14"/>
    </row>
    <row r="41" spans="1:17" ht="25.5" x14ac:dyDescent="0.2">
      <c r="A41" s="4">
        <v>35</v>
      </c>
      <c r="B41" s="45" t="s">
        <v>10</v>
      </c>
      <c r="C41" s="45" t="s">
        <v>87</v>
      </c>
      <c r="D41" s="51">
        <v>1072.7</v>
      </c>
      <c r="E41" s="2" t="s">
        <v>6</v>
      </c>
      <c r="F41" s="7">
        <v>2.92</v>
      </c>
      <c r="G41" s="8"/>
      <c r="H41" s="38">
        <f t="shared" si="0"/>
        <v>0</v>
      </c>
      <c r="I41" s="24">
        <f t="shared" si="1"/>
        <v>0</v>
      </c>
      <c r="J41" s="2" t="s">
        <v>1</v>
      </c>
      <c r="K41" s="6">
        <v>0.13300000000000001</v>
      </c>
      <c r="L41" s="5"/>
      <c r="M41" s="43">
        <f t="shared" si="2"/>
        <v>0</v>
      </c>
      <c r="N41" s="24">
        <f t="shared" si="3"/>
        <v>0</v>
      </c>
      <c r="O41" s="32">
        <f t="shared" si="9"/>
        <v>4.5547945205479454</v>
      </c>
      <c r="P41" s="47">
        <f t="shared" si="5"/>
        <v>0</v>
      </c>
      <c r="Q41" s="14"/>
    </row>
    <row r="42" spans="1:17" ht="25.5" x14ac:dyDescent="0.2">
      <c r="A42" s="4">
        <v>36</v>
      </c>
      <c r="B42" s="46" t="s">
        <v>39</v>
      </c>
      <c r="C42" s="46"/>
      <c r="D42" s="52">
        <v>1072.7</v>
      </c>
      <c r="E42" s="27"/>
      <c r="F42" s="30"/>
      <c r="G42" s="28"/>
      <c r="H42" s="38">
        <f t="shared" si="0"/>
        <v>0</v>
      </c>
      <c r="I42" s="24">
        <f t="shared" si="1"/>
        <v>0</v>
      </c>
      <c r="J42" s="2" t="s">
        <v>1</v>
      </c>
      <c r="K42" s="29">
        <v>9.7100000000000006E-2</v>
      </c>
      <c r="L42" s="5"/>
      <c r="M42" s="43">
        <f t="shared" si="2"/>
        <v>0</v>
      </c>
      <c r="N42" s="24">
        <f t="shared" si="3"/>
        <v>0</v>
      </c>
      <c r="O42" s="32" t="e">
        <f t="shared" si="9"/>
        <v>#DIV/0!</v>
      </c>
      <c r="P42" s="47">
        <f t="shared" si="5"/>
        <v>0</v>
      </c>
    </row>
    <row r="43" spans="1:17" ht="25.5" x14ac:dyDescent="0.2">
      <c r="A43" s="4">
        <v>37</v>
      </c>
      <c r="B43" s="45" t="s">
        <v>22</v>
      </c>
      <c r="C43" s="45"/>
      <c r="D43" s="51">
        <v>1072.7</v>
      </c>
      <c r="E43" s="27"/>
      <c r="F43" s="30"/>
      <c r="G43" s="28"/>
      <c r="H43" s="38">
        <f t="shared" si="0"/>
        <v>0</v>
      </c>
      <c r="I43" s="24">
        <f t="shared" si="1"/>
        <v>0</v>
      </c>
      <c r="J43" s="2" t="s">
        <v>1</v>
      </c>
      <c r="K43" s="6">
        <v>6.4600000000000005E-2</v>
      </c>
      <c r="L43" s="5"/>
      <c r="M43" s="43">
        <f t="shared" si="2"/>
        <v>0</v>
      </c>
      <c r="N43" s="24">
        <f t="shared" si="3"/>
        <v>0</v>
      </c>
      <c r="O43" s="32" t="e">
        <f t="shared" si="9"/>
        <v>#DIV/0!</v>
      </c>
      <c r="P43" s="47">
        <f t="shared" si="5"/>
        <v>0</v>
      </c>
    </row>
    <row r="44" spans="1:17" ht="25.5" x14ac:dyDescent="0.2">
      <c r="A44" s="4">
        <v>38</v>
      </c>
      <c r="B44" s="45" t="s">
        <v>31</v>
      </c>
      <c r="C44" s="45" t="s">
        <v>89</v>
      </c>
      <c r="D44" s="51">
        <v>1072.7</v>
      </c>
      <c r="E44" s="2" t="s">
        <v>90</v>
      </c>
      <c r="F44" s="7">
        <v>27.375</v>
      </c>
      <c r="G44" s="8">
        <v>0.747</v>
      </c>
      <c r="H44" s="38">
        <f t="shared" si="0"/>
        <v>20.449124999999999</v>
      </c>
      <c r="I44" s="24">
        <f t="shared" si="1"/>
        <v>21.935776387499999</v>
      </c>
      <c r="J44" s="2" t="s">
        <v>1</v>
      </c>
      <c r="K44" s="6">
        <v>2.2000000000000001E-3</v>
      </c>
      <c r="L44" s="5">
        <v>7465</v>
      </c>
      <c r="M44" s="43">
        <f t="shared" si="2"/>
        <v>16.423000000000002</v>
      </c>
      <c r="N44" s="24">
        <f t="shared" si="3"/>
        <v>17.616952100000002</v>
      </c>
      <c r="O44" s="32">
        <f t="shared" si="9"/>
        <v>8.0365296803652977E-3</v>
      </c>
      <c r="P44" s="47">
        <f t="shared" si="5"/>
        <v>-4.3188242874999965</v>
      </c>
    </row>
    <row r="45" spans="1:17" ht="25.5" x14ac:dyDescent="0.2">
      <c r="A45" s="4">
        <v>39</v>
      </c>
      <c r="B45" s="45" t="s">
        <v>72</v>
      </c>
      <c r="C45" s="45"/>
      <c r="D45" s="51">
        <v>1072.7</v>
      </c>
      <c r="E45" s="2"/>
      <c r="F45" s="7"/>
      <c r="G45" s="8"/>
      <c r="H45" s="38">
        <f t="shared" si="0"/>
        <v>0</v>
      </c>
      <c r="I45" s="24">
        <f t="shared" si="1"/>
        <v>0</v>
      </c>
      <c r="J45" s="2" t="s">
        <v>1</v>
      </c>
      <c r="K45" s="6">
        <v>7.51E-2</v>
      </c>
      <c r="L45" s="5"/>
      <c r="M45" s="43">
        <f t="shared" si="2"/>
        <v>0</v>
      </c>
      <c r="N45" s="24">
        <f t="shared" si="3"/>
        <v>0</v>
      </c>
      <c r="O45" s="32" t="e">
        <f t="shared" si="9"/>
        <v>#DIV/0!</v>
      </c>
      <c r="P45" s="47">
        <f t="shared" si="5"/>
        <v>0</v>
      </c>
    </row>
    <row r="46" spans="1:17" ht="25.5" x14ac:dyDescent="0.2">
      <c r="A46" s="4">
        <v>40</v>
      </c>
      <c r="B46" s="45" t="s">
        <v>73</v>
      </c>
      <c r="C46" s="45"/>
      <c r="D46" s="51">
        <v>1072.7</v>
      </c>
      <c r="E46" s="2"/>
      <c r="F46" s="7"/>
      <c r="G46" s="28"/>
      <c r="H46" s="38">
        <f t="shared" si="0"/>
        <v>0</v>
      </c>
      <c r="I46" s="24">
        <f t="shared" si="1"/>
        <v>0</v>
      </c>
      <c r="J46" s="2" t="s">
        <v>1</v>
      </c>
      <c r="K46" s="6">
        <v>1.1999999999999999E-3</v>
      </c>
      <c r="L46" s="5"/>
      <c r="M46" s="43">
        <f t="shared" si="2"/>
        <v>0</v>
      </c>
      <c r="N46" s="24">
        <f t="shared" si="3"/>
        <v>0</v>
      </c>
      <c r="O46" s="32" t="e">
        <f t="shared" si="9"/>
        <v>#DIV/0!</v>
      </c>
      <c r="P46" s="47">
        <f t="shared" si="5"/>
        <v>0</v>
      </c>
    </row>
    <row r="47" spans="1:17" ht="25.5" x14ac:dyDescent="0.2">
      <c r="A47" s="4">
        <v>41</v>
      </c>
      <c r="B47" s="45" t="s">
        <v>36</v>
      </c>
      <c r="C47" s="45"/>
      <c r="D47" s="51">
        <v>1072.7</v>
      </c>
      <c r="E47" s="2"/>
      <c r="F47" s="7"/>
      <c r="G47" s="28"/>
      <c r="H47" s="38">
        <f t="shared" si="0"/>
        <v>0</v>
      </c>
      <c r="I47" s="24">
        <f t="shared" si="1"/>
        <v>0</v>
      </c>
      <c r="J47" s="2" t="s">
        <v>1</v>
      </c>
      <c r="K47" s="6">
        <v>4.9200000000000001E-2</v>
      </c>
      <c r="L47" s="5"/>
      <c r="M47" s="43">
        <f t="shared" si="2"/>
        <v>0</v>
      </c>
      <c r="N47" s="24">
        <f t="shared" si="3"/>
        <v>0</v>
      </c>
      <c r="O47" s="32" t="e">
        <f t="shared" si="9"/>
        <v>#DIV/0!</v>
      </c>
      <c r="P47" s="47">
        <f t="shared" si="5"/>
        <v>0</v>
      </c>
    </row>
    <row r="48" spans="1:17" ht="114.75" x14ac:dyDescent="0.2">
      <c r="A48" s="4">
        <v>42</v>
      </c>
      <c r="B48" s="45" t="s">
        <v>74</v>
      </c>
      <c r="C48" s="45"/>
      <c r="D48" s="51">
        <v>1072.7</v>
      </c>
      <c r="E48" s="2"/>
      <c r="F48" s="7"/>
      <c r="G48" s="8"/>
      <c r="H48" s="38">
        <f t="shared" si="0"/>
        <v>0</v>
      </c>
      <c r="I48" s="24">
        <f t="shared" si="1"/>
        <v>0</v>
      </c>
      <c r="J48" s="2" t="s">
        <v>1</v>
      </c>
      <c r="K48" s="6">
        <v>0.19800000000000001</v>
      </c>
      <c r="L48" s="5"/>
      <c r="M48" s="43">
        <f t="shared" si="2"/>
        <v>0</v>
      </c>
      <c r="N48" s="24">
        <f t="shared" si="3"/>
        <v>0</v>
      </c>
      <c r="O48" s="32" t="e">
        <f t="shared" si="9"/>
        <v>#DIV/0!</v>
      </c>
      <c r="P48" s="47">
        <f t="shared" si="5"/>
        <v>0</v>
      </c>
    </row>
    <row r="49" spans="1:17" ht="74.25" customHeight="1" x14ac:dyDescent="0.2">
      <c r="A49" s="4">
        <v>43</v>
      </c>
      <c r="B49" s="45" t="s">
        <v>75</v>
      </c>
      <c r="C49" s="45"/>
      <c r="D49" s="51">
        <v>1072.7</v>
      </c>
      <c r="E49" s="2"/>
      <c r="F49" s="7"/>
      <c r="G49" s="8"/>
      <c r="H49" s="38">
        <f t="shared" si="0"/>
        <v>0</v>
      </c>
      <c r="I49" s="24">
        <f t="shared" si="1"/>
        <v>0</v>
      </c>
      <c r="J49" s="2" t="s">
        <v>1</v>
      </c>
      <c r="K49" s="6">
        <v>0.13750000000000001</v>
      </c>
      <c r="L49" s="5"/>
      <c r="M49" s="43">
        <f t="shared" si="2"/>
        <v>0</v>
      </c>
      <c r="N49" s="24">
        <f t="shared" si="3"/>
        <v>0</v>
      </c>
      <c r="O49" s="32" t="e">
        <f t="shared" si="9"/>
        <v>#DIV/0!</v>
      </c>
      <c r="P49" s="47">
        <f t="shared" si="5"/>
        <v>0</v>
      </c>
    </row>
    <row r="50" spans="1:17" ht="91.5" customHeight="1" x14ac:dyDescent="0.2">
      <c r="A50" s="4">
        <v>44</v>
      </c>
      <c r="B50" s="45" t="s">
        <v>76</v>
      </c>
      <c r="C50" s="45"/>
      <c r="D50" s="51">
        <v>1072.7</v>
      </c>
      <c r="E50" s="2"/>
      <c r="F50" s="7"/>
      <c r="G50" s="8"/>
      <c r="H50" s="38">
        <f t="shared" si="0"/>
        <v>0</v>
      </c>
      <c r="I50" s="24">
        <f t="shared" si="1"/>
        <v>0</v>
      </c>
      <c r="J50" s="2" t="s">
        <v>1</v>
      </c>
      <c r="K50" s="6">
        <v>0.1792</v>
      </c>
      <c r="L50" s="5"/>
      <c r="M50" s="43">
        <f t="shared" si="2"/>
        <v>0</v>
      </c>
      <c r="N50" s="24">
        <f t="shared" si="3"/>
        <v>0</v>
      </c>
      <c r="O50" s="32" t="e">
        <f t="shared" si="9"/>
        <v>#DIV/0!</v>
      </c>
      <c r="P50" s="47">
        <f t="shared" si="5"/>
        <v>0</v>
      </c>
    </row>
    <row r="51" spans="1:17" x14ac:dyDescent="0.2">
      <c r="A51" s="33" t="s">
        <v>40</v>
      </c>
      <c r="B51" s="34" t="s">
        <v>53</v>
      </c>
      <c r="C51" s="34"/>
      <c r="D51" s="34" t="s">
        <v>40</v>
      </c>
      <c r="E51" s="34" t="s">
        <v>40</v>
      </c>
      <c r="F51" s="24"/>
      <c r="G51" s="39"/>
      <c r="H51" s="39">
        <f>SUM(H7:H50)</f>
        <v>998.79512499999987</v>
      </c>
      <c r="I51" s="24">
        <f>SUM(I7:I50)</f>
        <v>1071.4075305875001</v>
      </c>
      <c r="J51" s="24"/>
      <c r="K51" s="24"/>
      <c r="L51" s="24"/>
      <c r="M51" s="12">
        <f>SUM(M7:M50)</f>
        <v>476.34354099999996</v>
      </c>
      <c r="N51" s="24">
        <f>SUM(N7:N50)</f>
        <v>510.97371643069999</v>
      </c>
      <c r="O51" s="24"/>
      <c r="P51" s="24">
        <f>SUM(P7:P50)</f>
        <v>-560.43381415679994</v>
      </c>
      <c r="Q51" s="35">
        <f>M51-H51</f>
        <v>-522.45158399999991</v>
      </c>
    </row>
    <row r="53" spans="1:17" ht="15.75" x14ac:dyDescent="0.2">
      <c r="A53" s="49" t="s">
        <v>117</v>
      </c>
    </row>
  </sheetData>
  <autoFilter ref="A6:P52"/>
  <mergeCells count="11">
    <mergeCell ref="Q5:Q6"/>
    <mergeCell ref="A3:P3"/>
    <mergeCell ref="A4:O4"/>
    <mergeCell ref="A5:A6"/>
    <mergeCell ref="B5:B6"/>
    <mergeCell ref="C5:C6"/>
    <mergeCell ref="D5:D6"/>
    <mergeCell ref="E5:I5"/>
    <mergeCell ref="J5:N5"/>
    <mergeCell ref="O5:O6"/>
    <mergeCell ref="P5:P6"/>
  </mergeCells>
  <pageMargins left="0.70078740157480324" right="0.70078740157480324" top="0.75196850393700787" bottom="0.75196850393700787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Zeros="0" zoomScale="80" zoomScaleNormal="80" workbookViewId="0">
      <pane xSplit="4" ySplit="6" topLeftCell="E49" activePane="bottomRight" state="frozen"/>
      <selection pane="topRight" activeCell="E1" sqref="E1"/>
      <selection pane="bottomLeft" activeCell="A7" sqref="A7"/>
      <selection pane="bottomRight" activeCell="Q1" sqref="Q1:Q1048576"/>
    </sheetView>
  </sheetViews>
  <sheetFormatPr defaultRowHeight="12.75" x14ac:dyDescent="0.2"/>
  <cols>
    <col min="1" max="1" width="9.5" style="3" customWidth="1"/>
    <col min="2" max="3" width="46.1640625" style="3" customWidth="1"/>
    <col min="4" max="4" width="16.1640625" style="3" customWidth="1"/>
    <col min="5" max="5" width="24.5" style="3" customWidth="1"/>
    <col min="6" max="6" width="22.1640625" style="10" customWidth="1"/>
    <col min="7" max="7" width="20.1640625" style="35" customWidth="1"/>
    <col min="8" max="8" width="20" style="40" customWidth="1"/>
    <col min="9" max="9" width="22.83203125" style="35" customWidth="1"/>
    <col min="10" max="10" width="25.33203125" style="3" customWidth="1"/>
    <col min="11" max="11" width="19.33203125" style="3" customWidth="1"/>
    <col min="12" max="12" width="20.1640625" style="35" customWidth="1"/>
    <col min="13" max="13" width="20.83203125" style="44" customWidth="1"/>
    <col min="14" max="14" width="15.33203125" style="35" customWidth="1"/>
    <col min="15" max="15" width="27.83203125" style="3" customWidth="1"/>
    <col min="16" max="16" width="15.6640625" style="35" customWidth="1"/>
    <col min="17" max="17" width="18" style="3" hidden="1" customWidth="1"/>
    <col min="18" max="16384" width="9.33203125" style="3"/>
  </cols>
  <sheetData>
    <row r="1" spans="1:17" x14ac:dyDescent="0.2">
      <c r="A1" s="15"/>
      <c r="B1" s="15"/>
      <c r="C1" s="15"/>
      <c r="D1" s="15"/>
      <c r="E1" s="15"/>
      <c r="F1" s="16"/>
      <c r="G1" s="17"/>
      <c r="H1" s="36"/>
      <c r="I1" s="17"/>
      <c r="J1" s="15"/>
      <c r="K1" s="15"/>
      <c r="L1" s="17"/>
      <c r="M1" s="41"/>
      <c r="N1" s="17"/>
      <c r="O1" s="15"/>
      <c r="P1" s="17"/>
    </row>
    <row r="2" spans="1:17" x14ac:dyDescent="0.2">
      <c r="A2" s="15"/>
      <c r="B2" s="15"/>
      <c r="C2" s="15"/>
      <c r="D2" s="15"/>
      <c r="E2" s="15"/>
      <c r="F2" s="16"/>
      <c r="G2" s="17"/>
      <c r="H2" s="36"/>
      <c r="I2" s="17"/>
      <c r="J2" s="15"/>
      <c r="K2" s="15"/>
      <c r="L2" s="17"/>
      <c r="M2" s="41"/>
      <c r="N2" s="17"/>
      <c r="O2" s="15"/>
      <c r="P2" s="17"/>
    </row>
    <row r="3" spans="1:17" x14ac:dyDescent="0.2">
      <c r="A3" s="94" t="s">
        <v>95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</row>
    <row r="4" spans="1:17" x14ac:dyDescent="0.2">
      <c r="A4" s="95" t="s">
        <v>40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17"/>
    </row>
    <row r="5" spans="1:17" ht="57.75" customHeight="1" x14ac:dyDescent="0.2">
      <c r="A5" s="96" t="s">
        <v>41</v>
      </c>
      <c r="B5" s="98" t="s">
        <v>78</v>
      </c>
      <c r="C5" s="105" t="s">
        <v>91</v>
      </c>
      <c r="D5" s="98" t="s">
        <v>42</v>
      </c>
      <c r="E5" s="100" t="s">
        <v>135</v>
      </c>
      <c r="F5" s="100"/>
      <c r="G5" s="100"/>
      <c r="H5" s="100"/>
      <c r="I5" s="101"/>
      <c r="J5" s="102" t="s">
        <v>43</v>
      </c>
      <c r="K5" s="102"/>
      <c r="L5" s="102"/>
      <c r="M5" s="102"/>
      <c r="N5" s="102"/>
      <c r="O5" s="103" t="s">
        <v>44</v>
      </c>
      <c r="P5" s="104" t="s">
        <v>55</v>
      </c>
      <c r="Q5" s="93" t="s">
        <v>64</v>
      </c>
    </row>
    <row r="6" spans="1:17" ht="57" customHeight="1" x14ac:dyDescent="0.2">
      <c r="A6" s="97"/>
      <c r="B6" s="99"/>
      <c r="C6" s="106"/>
      <c r="D6" s="99"/>
      <c r="E6" s="48" t="s">
        <v>45</v>
      </c>
      <c r="F6" s="19" t="s">
        <v>46</v>
      </c>
      <c r="G6" s="20" t="s">
        <v>47</v>
      </c>
      <c r="H6" s="37" t="s">
        <v>48</v>
      </c>
      <c r="I6" s="21" t="s">
        <v>54</v>
      </c>
      <c r="J6" s="4" t="s">
        <v>45</v>
      </c>
      <c r="K6" s="4" t="s">
        <v>49</v>
      </c>
      <c r="L6" s="22" t="s">
        <v>47</v>
      </c>
      <c r="M6" s="42" t="s">
        <v>48</v>
      </c>
      <c r="N6" s="23" t="s">
        <v>54</v>
      </c>
      <c r="O6" s="103"/>
      <c r="P6" s="104"/>
      <c r="Q6" s="93"/>
    </row>
    <row r="7" spans="1:17" ht="25.5" x14ac:dyDescent="0.2">
      <c r="A7" s="4">
        <v>1</v>
      </c>
      <c r="B7" s="45" t="s">
        <v>50</v>
      </c>
      <c r="C7" s="45"/>
      <c r="D7" s="50">
        <v>1072.7</v>
      </c>
      <c r="E7" s="2"/>
      <c r="F7" s="25"/>
      <c r="G7" s="5"/>
      <c r="H7" s="38">
        <f>G7*F7</f>
        <v>0</v>
      </c>
      <c r="I7" s="24">
        <f>H7*D7/1000</f>
        <v>0</v>
      </c>
      <c r="J7" s="2" t="s">
        <v>1</v>
      </c>
      <c r="K7" s="6">
        <v>6.3200000000000006E-2</v>
      </c>
      <c r="L7" s="5"/>
      <c r="M7" s="43">
        <f>L7*K7</f>
        <v>0</v>
      </c>
      <c r="N7" s="24">
        <f>M7*D7/1000</f>
        <v>0</v>
      </c>
      <c r="O7" s="26" t="e">
        <f>K7/F7*100</f>
        <v>#DIV/0!</v>
      </c>
      <c r="P7" s="47">
        <f>N7-I7</f>
        <v>0</v>
      </c>
      <c r="Q7" s="14"/>
    </row>
    <row r="8" spans="1:17" ht="25.5" x14ac:dyDescent="0.2">
      <c r="A8" s="4">
        <v>2</v>
      </c>
      <c r="B8" s="45" t="s">
        <v>19</v>
      </c>
      <c r="C8" s="45"/>
      <c r="D8" s="51">
        <v>1072.7</v>
      </c>
      <c r="E8" s="2"/>
      <c r="F8" s="25"/>
      <c r="G8" s="5"/>
      <c r="H8" s="38">
        <f t="shared" ref="H8:H50" si="0">G8*F8</f>
        <v>0</v>
      </c>
      <c r="I8" s="24">
        <f t="shared" ref="I8:I50" si="1">H8*D8/1000</f>
        <v>0</v>
      </c>
      <c r="J8" s="2" t="s">
        <v>1</v>
      </c>
      <c r="K8" s="6">
        <v>0.1013</v>
      </c>
      <c r="L8" s="5"/>
      <c r="M8" s="43">
        <f t="shared" ref="M8:M50" si="2">L8*K8</f>
        <v>0</v>
      </c>
      <c r="N8" s="24">
        <f t="shared" ref="N8:N50" si="3">M8*D8/1000</f>
        <v>0</v>
      </c>
      <c r="O8" s="26" t="e">
        <f t="shared" ref="O8:O22" si="4">K8/F8*100</f>
        <v>#DIV/0!</v>
      </c>
      <c r="P8" s="47">
        <f t="shared" ref="P8:P50" si="5">N8-I8</f>
        <v>0</v>
      </c>
      <c r="Q8" s="14"/>
    </row>
    <row r="9" spans="1:17" ht="25.5" x14ac:dyDescent="0.2">
      <c r="A9" s="4">
        <v>3</v>
      </c>
      <c r="B9" s="45" t="s">
        <v>32</v>
      </c>
      <c r="C9" s="45"/>
      <c r="D9" s="51">
        <v>1072.7</v>
      </c>
      <c r="E9" s="2"/>
      <c r="F9" s="25"/>
      <c r="G9" s="5"/>
      <c r="H9" s="38">
        <f t="shared" si="0"/>
        <v>0</v>
      </c>
      <c r="I9" s="24">
        <f t="shared" si="1"/>
        <v>0</v>
      </c>
      <c r="J9" s="2" t="s">
        <v>1</v>
      </c>
      <c r="K9" s="6">
        <v>7.2599999999999998E-2</v>
      </c>
      <c r="L9" s="5"/>
      <c r="M9" s="43">
        <f t="shared" si="2"/>
        <v>0</v>
      </c>
      <c r="N9" s="24">
        <f t="shared" si="3"/>
        <v>0</v>
      </c>
      <c r="O9" s="26" t="e">
        <f t="shared" si="4"/>
        <v>#DIV/0!</v>
      </c>
      <c r="P9" s="47">
        <f t="shared" si="5"/>
        <v>0</v>
      </c>
      <c r="Q9" s="14"/>
    </row>
    <row r="10" spans="1:17" ht="25.5" x14ac:dyDescent="0.2">
      <c r="A10" s="4">
        <v>4</v>
      </c>
      <c r="B10" s="46" t="s">
        <v>0</v>
      </c>
      <c r="C10" s="46" t="s">
        <v>0</v>
      </c>
      <c r="D10" s="51">
        <v>1072.7</v>
      </c>
      <c r="E10" s="2" t="s">
        <v>79</v>
      </c>
      <c r="F10" s="25">
        <v>2.5550000000000002</v>
      </c>
      <c r="G10" s="28">
        <v>26</v>
      </c>
      <c r="H10" s="38">
        <f t="shared" si="0"/>
        <v>66.430000000000007</v>
      </c>
      <c r="I10" s="24">
        <f t="shared" si="1"/>
        <v>71.259461000000016</v>
      </c>
      <c r="J10" s="2" t="s">
        <v>1</v>
      </c>
      <c r="K10" s="6">
        <v>5.4399999999999997E-2</v>
      </c>
      <c r="L10" s="5">
        <v>721.6</v>
      </c>
      <c r="M10" s="43">
        <f t="shared" si="2"/>
        <v>39.255040000000001</v>
      </c>
      <c r="N10" s="24">
        <f t="shared" si="3"/>
        <v>42.108881408000002</v>
      </c>
      <c r="O10" s="26">
        <f t="shared" si="4"/>
        <v>2.1291585127201564</v>
      </c>
      <c r="P10" s="47">
        <f t="shared" si="5"/>
        <v>-29.150579592000014</v>
      </c>
    </row>
    <row r="11" spans="1:17" ht="25.5" x14ac:dyDescent="0.2">
      <c r="A11" s="4">
        <v>5</v>
      </c>
      <c r="B11" s="46" t="s">
        <v>8</v>
      </c>
      <c r="C11" s="46" t="s">
        <v>33</v>
      </c>
      <c r="D11" s="51">
        <v>1072.7</v>
      </c>
      <c r="E11" s="2" t="s">
        <v>1</v>
      </c>
      <c r="F11" s="7">
        <v>0.36499999999999999</v>
      </c>
      <c r="G11" s="28">
        <v>184.6</v>
      </c>
      <c r="H11" s="38">
        <f t="shared" si="0"/>
        <v>67.378999999999991</v>
      </c>
      <c r="I11" s="24">
        <f t="shared" si="1"/>
        <v>72.277453299999991</v>
      </c>
      <c r="J11" s="2" t="s">
        <v>1</v>
      </c>
      <c r="K11" s="6">
        <v>0.3291</v>
      </c>
      <c r="L11" s="5">
        <v>184.6</v>
      </c>
      <c r="M11" s="43">
        <f t="shared" si="2"/>
        <v>60.751860000000001</v>
      </c>
      <c r="N11" s="24">
        <f t="shared" si="3"/>
        <v>65.168520222000012</v>
      </c>
      <c r="O11" s="9">
        <f t="shared" si="4"/>
        <v>90.164383561643831</v>
      </c>
      <c r="P11" s="47">
        <f t="shared" si="5"/>
        <v>-7.1089330779999784</v>
      </c>
    </row>
    <row r="12" spans="1:17" ht="25.5" x14ac:dyDescent="0.2">
      <c r="A12" s="4">
        <v>6</v>
      </c>
      <c r="B12" s="46" t="s">
        <v>4</v>
      </c>
      <c r="C12" s="46" t="s">
        <v>35</v>
      </c>
      <c r="D12" s="51">
        <v>1072.7</v>
      </c>
      <c r="E12" s="2" t="s">
        <v>1</v>
      </c>
      <c r="F12" s="7">
        <v>0.73</v>
      </c>
      <c r="G12" s="28"/>
      <c r="H12" s="38">
        <f t="shared" si="0"/>
        <v>0</v>
      </c>
      <c r="I12" s="24">
        <f t="shared" si="1"/>
        <v>0</v>
      </c>
      <c r="J12" s="2" t="s">
        <v>1</v>
      </c>
      <c r="K12" s="6">
        <v>0.14430000000000001</v>
      </c>
      <c r="L12" s="5"/>
      <c r="M12" s="43">
        <f t="shared" si="2"/>
        <v>0</v>
      </c>
      <c r="N12" s="24">
        <f t="shared" si="3"/>
        <v>0</v>
      </c>
      <c r="O12" s="9">
        <f t="shared" si="4"/>
        <v>19.767123287671236</v>
      </c>
      <c r="P12" s="47">
        <f t="shared" si="5"/>
        <v>0</v>
      </c>
    </row>
    <row r="13" spans="1:17" ht="25.5" x14ac:dyDescent="0.2">
      <c r="A13" s="4">
        <v>7</v>
      </c>
      <c r="B13" s="46" t="s">
        <v>25</v>
      </c>
      <c r="C13" s="46"/>
      <c r="D13" s="51">
        <v>1072.7</v>
      </c>
      <c r="E13" s="2"/>
      <c r="F13" s="7"/>
      <c r="G13" s="8"/>
      <c r="H13" s="38">
        <f t="shared" si="0"/>
        <v>0</v>
      </c>
      <c r="I13" s="24">
        <f t="shared" si="1"/>
        <v>0</v>
      </c>
      <c r="J13" s="2" t="s">
        <v>1</v>
      </c>
      <c r="K13" s="6">
        <v>0.3296</v>
      </c>
      <c r="L13" s="13"/>
      <c r="M13" s="43">
        <f t="shared" si="2"/>
        <v>0</v>
      </c>
      <c r="N13" s="24">
        <f t="shared" si="3"/>
        <v>0</v>
      </c>
      <c r="O13" s="9" t="e">
        <f t="shared" si="4"/>
        <v>#DIV/0!</v>
      </c>
      <c r="P13" s="47">
        <f t="shared" si="5"/>
        <v>0</v>
      </c>
      <c r="Q13" s="14"/>
    </row>
    <row r="14" spans="1:17" ht="25.5" x14ac:dyDescent="0.2">
      <c r="A14" s="4">
        <v>8</v>
      </c>
      <c r="B14" s="46" t="s">
        <v>7</v>
      </c>
      <c r="C14" s="46" t="s">
        <v>80</v>
      </c>
      <c r="D14" s="51">
        <v>1072.7</v>
      </c>
      <c r="E14" s="2" t="s">
        <v>1</v>
      </c>
      <c r="F14" s="7">
        <v>0.36499999999999999</v>
      </c>
      <c r="G14" s="28"/>
      <c r="H14" s="38">
        <f t="shared" si="0"/>
        <v>0</v>
      </c>
      <c r="I14" s="24">
        <f t="shared" si="1"/>
        <v>0</v>
      </c>
      <c r="J14" s="2" t="s">
        <v>1</v>
      </c>
      <c r="K14" s="6">
        <v>0.25030000000000002</v>
      </c>
      <c r="L14" s="5"/>
      <c r="M14" s="43">
        <f t="shared" si="2"/>
        <v>0</v>
      </c>
      <c r="N14" s="24">
        <f t="shared" si="3"/>
        <v>0</v>
      </c>
      <c r="O14" s="9">
        <f t="shared" si="4"/>
        <v>68.575342465753437</v>
      </c>
      <c r="P14" s="47">
        <f t="shared" si="5"/>
        <v>0</v>
      </c>
      <c r="Q14" s="14"/>
    </row>
    <row r="15" spans="1:17" ht="25.5" x14ac:dyDescent="0.2">
      <c r="A15" s="4">
        <v>9</v>
      </c>
      <c r="B15" s="45" t="s">
        <v>28</v>
      </c>
      <c r="C15" s="45"/>
      <c r="D15" s="51">
        <v>1072.7</v>
      </c>
      <c r="E15" s="2"/>
      <c r="F15" s="25"/>
      <c r="G15" s="5"/>
      <c r="H15" s="38">
        <f t="shared" si="0"/>
        <v>0</v>
      </c>
      <c r="I15" s="24">
        <f t="shared" si="1"/>
        <v>0</v>
      </c>
      <c r="J15" s="2" t="s">
        <v>1</v>
      </c>
      <c r="K15" s="6">
        <v>0.1313</v>
      </c>
      <c r="L15" s="5"/>
      <c r="M15" s="43">
        <f t="shared" si="2"/>
        <v>0</v>
      </c>
      <c r="N15" s="24">
        <f t="shared" si="3"/>
        <v>0</v>
      </c>
      <c r="O15" s="9" t="e">
        <f t="shared" si="4"/>
        <v>#DIV/0!</v>
      </c>
      <c r="P15" s="47">
        <f t="shared" si="5"/>
        <v>0</v>
      </c>
      <c r="Q15" s="14"/>
    </row>
    <row r="16" spans="1:17" ht="25.5" x14ac:dyDescent="0.2">
      <c r="A16" s="4">
        <v>10</v>
      </c>
      <c r="B16" s="45" t="s">
        <v>51</v>
      </c>
      <c r="C16" s="45"/>
      <c r="D16" s="51">
        <v>1072.7</v>
      </c>
      <c r="E16" s="2"/>
      <c r="F16" s="7"/>
      <c r="G16" s="8"/>
      <c r="H16" s="38">
        <f t="shared" si="0"/>
        <v>0</v>
      </c>
      <c r="I16" s="24">
        <f t="shared" si="1"/>
        <v>0</v>
      </c>
      <c r="J16" s="2" t="s">
        <v>1</v>
      </c>
      <c r="K16" s="6">
        <v>8.9200000000000002E-2</v>
      </c>
      <c r="L16" s="5"/>
      <c r="M16" s="43">
        <f t="shared" si="2"/>
        <v>0</v>
      </c>
      <c r="N16" s="24">
        <f t="shared" si="3"/>
        <v>0</v>
      </c>
      <c r="O16" s="9" t="e">
        <f t="shared" si="4"/>
        <v>#DIV/0!</v>
      </c>
      <c r="P16" s="47">
        <f t="shared" si="5"/>
        <v>0</v>
      </c>
      <c r="Q16" s="14"/>
    </row>
    <row r="17" spans="1:17" ht="25.5" x14ac:dyDescent="0.2">
      <c r="A17" s="4">
        <v>11</v>
      </c>
      <c r="B17" s="46" t="s">
        <v>67</v>
      </c>
      <c r="C17" s="46"/>
      <c r="D17" s="52">
        <v>1072.7</v>
      </c>
      <c r="E17" s="27"/>
      <c r="F17" s="30"/>
      <c r="G17" s="28"/>
      <c r="H17" s="38">
        <f t="shared" si="0"/>
        <v>0</v>
      </c>
      <c r="I17" s="24">
        <f t="shared" si="1"/>
        <v>0</v>
      </c>
      <c r="J17" s="2" t="s">
        <v>1</v>
      </c>
      <c r="K17" s="6">
        <v>2.3900000000000001E-2</v>
      </c>
      <c r="L17" s="5"/>
      <c r="M17" s="43">
        <f t="shared" si="2"/>
        <v>0</v>
      </c>
      <c r="N17" s="24">
        <f t="shared" si="3"/>
        <v>0</v>
      </c>
      <c r="O17" s="9" t="e">
        <f t="shared" si="4"/>
        <v>#DIV/0!</v>
      </c>
      <c r="P17" s="47">
        <f t="shared" si="5"/>
        <v>0</v>
      </c>
      <c r="Q17" s="14"/>
    </row>
    <row r="18" spans="1:17" ht="25.5" x14ac:dyDescent="0.2">
      <c r="A18" s="4">
        <v>12</v>
      </c>
      <c r="B18" s="46" t="s">
        <v>68</v>
      </c>
      <c r="C18" s="46"/>
      <c r="D18" s="52">
        <v>1072.7</v>
      </c>
      <c r="E18" s="27"/>
      <c r="F18" s="30"/>
      <c r="G18" s="28"/>
      <c r="H18" s="38">
        <f t="shared" si="0"/>
        <v>0</v>
      </c>
      <c r="I18" s="24">
        <f t="shared" si="1"/>
        <v>0</v>
      </c>
      <c r="J18" s="2" t="s">
        <v>1</v>
      </c>
      <c r="K18" s="6">
        <v>3.32E-2</v>
      </c>
      <c r="L18" s="5"/>
      <c r="M18" s="43">
        <f t="shared" si="2"/>
        <v>0</v>
      </c>
      <c r="N18" s="24">
        <f t="shared" si="3"/>
        <v>0</v>
      </c>
      <c r="O18" s="9" t="e">
        <f t="shared" si="4"/>
        <v>#DIV/0!</v>
      </c>
      <c r="P18" s="47">
        <f t="shared" si="5"/>
        <v>0</v>
      </c>
      <c r="Q18" s="14"/>
    </row>
    <row r="19" spans="1:17" ht="25.5" x14ac:dyDescent="0.2">
      <c r="A19" s="4">
        <v>13</v>
      </c>
      <c r="B19" s="45" t="s">
        <v>29</v>
      </c>
      <c r="C19" s="45"/>
      <c r="D19" s="51">
        <v>1072.7</v>
      </c>
      <c r="E19" s="2"/>
      <c r="F19" s="7"/>
      <c r="G19" s="8"/>
      <c r="H19" s="38">
        <f t="shared" si="0"/>
        <v>0</v>
      </c>
      <c r="I19" s="24">
        <f t="shared" si="1"/>
        <v>0</v>
      </c>
      <c r="J19" s="2" t="s">
        <v>1</v>
      </c>
      <c r="K19" s="6">
        <v>8.1199999999999994E-2</v>
      </c>
      <c r="L19" s="5"/>
      <c r="M19" s="43">
        <f t="shared" si="2"/>
        <v>0</v>
      </c>
      <c r="N19" s="24">
        <f t="shared" si="3"/>
        <v>0</v>
      </c>
      <c r="O19" s="9" t="e">
        <f t="shared" si="4"/>
        <v>#DIV/0!</v>
      </c>
      <c r="P19" s="47">
        <f t="shared" si="5"/>
        <v>0</v>
      </c>
      <c r="Q19" s="14"/>
    </row>
    <row r="20" spans="1:17" ht="25.5" x14ac:dyDescent="0.2">
      <c r="A20" s="4">
        <v>14</v>
      </c>
      <c r="B20" s="46" t="s">
        <v>21</v>
      </c>
      <c r="C20" s="46"/>
      <c r="D20" s="52">
        <v>1072.7</v>
      </c>
      <c r="E20" s="27"/>
      <c r="F20" s="30"/>
      <c r="G20" s="28"/>
      <c r="H20" s="38">
        <f t="shared" si="0"/>
        <v>0</v>
      </c>
      <c r="I20" s="24">
        <f t="shared" si="1"/>
        <v>0</v>
      </c>
      <c r="J20" s="2" t="s">
        <v>1</v>
      </c>
      <c r="K20" s="6">
        <v>5.1000000000000004E-3</v>
      </c>
      <c r="L20" s="5"/>
      <c r="M20" s="43">
        <f t="shared" si="2"/>
        <v>0</v>
      </c>
      <c r="N20" s="24">
        <f t="shared" si="3"/>
        <v>0</v>
      </c>
      <c r="O20" s="9" t="e">
        <f t="shared" si="4"/>
        <v>#DIV/0!</v>
      </c>
      <c r="P20" s="47">
        <f t="shared" si="5"/>
        <v>0</v>
      </c>
      <c r="Q20" s="14"/>
    </row>
    <row r="21" spans="1:17" ht="25.5" x14ac:dyDescent="0.2">
      <c r="A21" s="4">
        <v>15</v>
      </c>
      <c r="B21" s="46" t="s">
        <v>12</v>
      </c>
      <c r="C21" s="46"/>
      <c r="D21" s="52">
        <v>1072.7</v>
      </c>
      <c r="E21" s="27"/>
      <c r="F21" s="7"/>
      <c r="G21" s="31"/>
      <c r="H21" s="38">
        <f t="shared" si="0"/>
        <v>0</v>
      </c>
      <c r="I21" s="24">
        <f t="shared" si="1"/>
        <v>0</v>
      </c>
      <c r="J21" s="2" t="s">
        <v>1</v>
      </c>
      <c r="K21" s="6">
        <v>0.01</v>
      </c>
      <c r="L21" s="5"/>
      <c r="M21" s="43">
        <f t="shared" si="2"/>
        <v>0</v>
      </c>
      <c r="N21" s="24">
        <f t="shared" si="3"/>
        <v>0</v>
      </c>
      <c r="O21" s="9" t="e">
        <f t="shared" si="4"/>
        <v>#DIV/0!</v>
      </c>
      <c r="P21" s="47">
        <f t="shared" si="5"/>
        <v>0</v>
      </c>
      <c r="Q21" s="14"/>
    </row>
    <row r="22" spans="1:17" ht="25.5" x14ac:dyDescent="0.2">
      <c r="A22" s="4">
        <v>16</v>
      </c>
      <c r="B22" s="46" t="s">
        <v>27</v>
      </c>
      <c r="C22" s="46"/>
      <c r="D22" s="52">
        <v>1072.7</v>
      </c>
      <c r="E22" s="27"/>
      <c r="F22" s="30"/>
      <c r="G22" s="28"/>
      <c r="H22" s="38">
        <f t="shared" si="0"/>
        <v>0</v>
      </c>
      <c r="I22" s="24">
        <f t="shared" si="1"/>
        <v>0</v>
      </c>
      <c r="J22" s="2" t="s">
        <v>1</v>
      </c>
      <c r="K22" s="6">
        <v>3.9E-2</v>
      </c>
      <c r="L22" s="5"/>
      <c r="M22" s="43">
        <f t="shared" si="2"/>
        <v>0</v>
      </c>
      <c r="N22" s="24">
        <f t="shared" si="3"/>
        <v>0</v>
      </c>
      <c r="O22" s="9" t="e">
        <f t="shared" si="4"/>
        <v>#DIV/0!</v>
      </c>
      <c r="P22" s="47">
        <f t="shared" si="5"/>
        <v>0</v>
      </c>
      <c r="Q22" s="14"/>
    </row>
    <row r="23" spans="1:17" ht="25.5" x14ac:dyDescent="0.2">
      <c r="A23" s="4">
        <v>17</v>
      </c>
      <c r="B23" s="46" t="s">
        <v>37</v>
      </c>
      <c r="C23" s="46" t="s">
        <v>37</v>
      </c>
      <c r="D23" s="52">
        <v>1072.7</v>
      </c>
      <c r="E23" s="27" t="s">
        <v>38</v>
      </c>
      <c r="F23" s="30">
        <v>1.095</v>
      </c>
      <c r="G23" s="28"/>
      <c r="H23" s="38">
        <f t="shared" si="0"/>
        <v>0</v>
      </c>
      <c r="I23" s="24">
        <f t="shared" si="1"/>
        <v>0</v>
      </c>
      <c r="J23" s="2" t="s">
        <v>1</v>
      </c>
      <c r="K23" s="6">
        <v>9.7100000000000006E-2</v>
      </c>
      <c r="L23" s="5"/>
      <c r="M23" s="43">
        <f t="shared" si="2"/>
        <v>0</v>
      </c>
      <c r="N23" s="24">
        <f t="shared" si="3"/>
        <v>0</v>
      </c>
      <c r="O23" s="9">
        <f>K23/F23*100</f>
        <v>8.8675799086758005</v>
      </c>
      <c r="P23" s="47">
        <f t="shared" si="5"/>
        <v>0</v>
      </c>
    </row>
    <row r="24" spans="1:17" ht="25.5" x14ac:dyDescent="0.2">
      <c r="A24" s="4">
        <v>18</v>
      </c>
      <c r="B24" s="46" t="s">
        <v>14</v>
      </c>
      <c r="C24" s="46" t="s">
        <v>82</v>
      </c>
      <c r="D24" s="52">
        <v>1072.7</v>
      </c>
      <c r="E24" s="27" t="s">
        <v>15</v>
      </c>
      <c r="F24" s="30">
        <v>1.825</v>
      </c>
      <c r="G24" s="28">
        <v>60</v>
      </c>
      <c r="H24" s="38">
        <f t="shared" si="0"/>
        <v>109.5</v>
      </c>
      <c r="I24" s="24">
        <f t="shared" si="1"/>
        <v>117.46065000000002</v>
      </c>
      <c r="J24" s="2" t="s">
        <v>1</v>
      </c>
      <c r="K24" s="6">
        <v>3.5700000000000003E-2</v>
      </c>
      <c r="L24" s="5">
        <v>2504.6999999999998</v>
      </c>
      <c r="M24" s="43">
        <f t="shared" si="2"/>
        <v>89.417789999999997</v>
      </c>
      <c r="N24" s="24">
        <f t="shared" si="3"/>
        <v>95.918463333000005</v>
      </c>
      <c r="O24" s="9">
        <f>K24/F24*100</f>
        <v>1.956164383561644</v>
      </c>
      <c r="P24" s="47">
        <f t="shared" si="5"/>
        <v>-21.54218666700001</v>
      </c>
    </row>
    <row r="25" spans="1:17" ht="25.5" x14ac:dyDescent="0.2">
      <c r="A25" s="4">
        <v>19</v>
      </c>
      <c r="B25" s="46" t="s">
        <v>2</v>
      </c>
      <c r="C25" s="46" t="s">
        <v>83</v>
      </c>
      <c r="D25" s="52">
        <v>1072.7</v>
      </c>
      <c r="E25" s="27" t="s">
        <v>3</v>
      </c>
      <c r="F25" s="30">
        <v>1.095</v>
      </c>
      <c r="G25" s="28">
        <v>225</v>
      </c>
      <c r="H25" s="38">
        <f t="shared" si="0"/>
        <v>246.375</v>
      </c>
      <c r="I25" s="24">
        <f t="shared" si="1"/>
        <v>264.28646250000003</v>
      </c>
      <c r="J25" s="2" t="s">
        <v>1</v>
      </c>
      <c r="K25" s="6">
        <v>1.5900000000000001E-2</v>
      </c>
      <c r="L25" s="5">
        <v>2234.3000000000002</v>
      </c>
      <c r="M25" s="43">
        <f t="shared" si="2"/>
        <v>35.525370000000002</v>
      </c>
      <c r="N25" s="24">
        <f t="shared" si="3"/>
        <v>38.108064399</v>
      </c>
      <c r="O25" s="9">
        <f t="shared" ref="O25:O27" si="6">K25/F25*100</f>
        <v>1.452054794520548</v>
      </c>
      <c r="P25" s="47">
        <f t="shared" si="5"/>
        <v>-226.17839810100003</v>
      </c>
      <c r="Q25" s="14"/>
    </row>
    <row r="26" spans="1:17" ht="68.25" customHeight="1" x14ac:dyDescent="0.2">
      <c r="A26" s="4">
        <v>20</v>
      </c>
      <c r="B26" s="45" t="s">
        <v>18</v>
      </c>
      <c r="C26" s="45"/>
      <c r="D26" s="51">
        <v>1072.7</v>
      </c>
      <c r="E26" s="2"/>
      <c r="F26" s="7"/>
      <c r="G26" s="8"/>
      <c r="H26" s="38">
        <f t="shared" si="0"/>
        <v>0</v>
      </c>
      <c r="I26" s="24">
        <f t="shared" si="1"/>
        <v>0</v>
      </c>
      <c r="J26" s="2" t="s">
        <v>1</v>
      </c>
      <c r="K26" s="6">
        <v>6.4999999999999997E-3</v>
      </c>
      <c r="L26" s="5"/>
      <c r="M26" s="43">
        <f t="shared" si="2"/>
        <v>0</v>
      </c>
      <c r="N26" s="24">
        <f t="shared" si="3"/>
        <v>0</v>
      </c>
      <c r="O26" s="9" t="e">
        <f t="shared" si="6"/>
        <v>#DIV/0!</v>
      </c>
      <c r="P26" s="47">
        <f t="shared" si="5"/>
        <v>0</v>
      </c>
      <c r="Q26" s="14"/>
    </row>
    <row r="27" spans="1:17" ht="25.5" x14ac:dyDescent="0.2">
      <c r="A27" s="4">
        <v>21</v>
      </c>
      <c r="B27" s="45" t="s">
        <v>26</v>
      </c>
      <c r="C27" s="45"/>
      <c r="D27" s="51">
        <v>1072.7</v>
      </c>
      <c r="E27" s="2"/>
      <c r="F27" s="7"/>
      <c r="G27" s="8"/>
      <c r="H27" s="38">
        <f t="shared" si="0"/>
        <v>0</v>
      </c>
      <c r="I27" s="24">
        <f t="shared" si="1"/>
        <v>0</v>
      </c>
      <c r="J27" s="2" t="s">
        <v>1</v>
      </c>
      <c r="K27" s="6">
        <v>7.3999999999999996E-2</v>
      </c>
      <c r="L27" s="5"/>
      <c r="M27" s="43">
        <f t="shared" si="2"/>
        <v>0</v>
      </c>
      <c r="N27" s="24">
        <f t="shared" si="3"/>
        <v>0</v>
      </c>
      <c r="O27" s="9" t="e">
        <f t="shared" si="6"/>
        <v>#DIV/0!</v>
      </c>
      <c r="P27" s="47">
        <f t="shared" si="5"/>
        <v>0</v>
      </c>
      <c r="Q27" s="14"/>
    </row>
    <row r="28" spans="1:17" ht="25.5" x14ac:dyDescent="0.2">
      <c r="A28" s="4">
        <v>22</v>
      </c>
      <c r="B28" s="45" t="s">
        <v>11</v>
      </c>
      <c r="C28" s="45" t="s">
        <v>84</v>
      </c>
      <c r="D28" s="51">
        <v>1072.7</v>
      </c>
      <c r="E28" s="2" t="s">
        <v>6</v>
      </c>
      <c r="F28" s="7">
        <v>0.73</v>
      </c>
      <c r="G28" s="28"/>
      <c r="H28" s="38">
        <f t="shared" si="0"/>
        <v>0</v>
      </c>
      <c r="I28" s="24">
        <f t="shared" si="1"/>
        <v>0</v>
      </c>
      <c r="J28" s="2" t="s">
        <v>1</v>
      </c>
      <c r="K28" s="6">
        <v>7.6100000000000001E-2</v>
      </c>
      <c r="L28" s="5"/>
      <c r="M28" s="43">
        <f t="shared" si="2"/>
        <v>0</v>
      </c>
      <c r="N28" s="24">
        <f t="shared" si="3"/>
        <v>0</v>
      </c>
      <c r="O28" s="9">
        <f>K28/F28*100</f>
        <v>10.424657534246576</v>
      </c>
      <c r="P28" s="47">
        <f t="shared" si="5"/>
        <v>0</v>
      </c>
      <c r="Q28" s="14"/>
    </row>
    <row r="29" spans="1:17" ht="25.5" x14ac:dyDescent="0.2">
      <c r="A29" s="4">
        <v>23</v>
      </c>
      <c r="B29" s="46" t="s">
        <v>30</v>
      </c>
      <c r="C29" s="46" t="s">
        <v>85</v>
      </c>
      <c r="D29" s="52">
        <v>1072.7</v>
      </c>
      <c r="E29" s="27" t="s">
        <v>6</v>
      </c>
      <c r="F29" s="30">
        <v>0.73</v>
      </c>
      <c r="G29" s="28">
        <v>12</v>
      </c>
      <c r="H29" s="38">
        <f t="shared" si="0"/>
        <v>8.76</v>
      </c>
      <c r="I29" s="24">
        <f t="shared" si="1"/>
        <v>9.3968520000000009</v>
      </c>
      <c r="J29" s="2" t="s">
        <v>1</v>
      </c>
      <c r="K29" s="29">
        <v>2.93E-2</v>
      </c>
      <c r="L29" s="5">
        <v>258.89999999999998</v>
      </c>
      <c r="M29" s="43">
        <f t="shared" si="2"/>
        <v>7.5857699999999992</v>
      </c>
      <c r="N29" s="24">
        <f t="shared" si="3"/>
        <v>8.1372554790000002</v>
      </c>
      <c r="O29" s="9">
        <f t="shared" ref="O29" si="7">K29/F29*100</f>
        <v>4.0136986301369868</v>
      </c>
      <c r="P29" s="47">
        <f t="shared" si="5"/>
        <v>-1.2595965210000006</v>
      </c>
    </row>
    <row r="30" spans="1:17" ht="25.5" x14ac:dyDescent="0.2">
      <c r="A30" s="4">
        <v>24</v>
      </c>
      <c r="B30" s="46" t="s">
        <v>23</v>
      </c>
      <c r="C30" s="46"/>
      <c r="D30" s="52">
        <v>1072.7</v>
      </c>
      <c r="E30" s="27"/>
      <c r="F30" s="30"/>
      <c r="G30" s="28"/>
      <c r="H30" s="38">
        <f t="shared" si="0"/>
        <v>0</v>
      </c>
      <c r="I30" s="24">
        <f t="shared" si="1"/>
        <v>0</v>
      </c>
      <c r="J30" s="2" t="s">
        <v>1</v>
      </c>
      <c r="K30" s="29">
        <v>2.18E-2</v>
      </c>
      <c r="L30" s="5"/>
      <c r="M30" s="43">
        <f t="shared" si="2"/>
        <v>0</v>
      </c>
      <c r="N30" s="24">
        <f t="shared" si="3"/>
        <v>0</v>
      </c>
      <c r="O30" s="9" t="e">
        <f>K30/F30*100</f>
        <v>#DIV/0!</v>
      </c>
      <c r="P30" s="47">
        <f t="shared" si="5"/>
        <v>0</v>
      </c>
    </row>
    <row r="31" spans="1:17" ht="25.5" x14ac:dyDescent="0.2">
      <c r="A31" s="4">
        <v>25</v>
      </c>
      <c r="B31" s="45" t="s">
        <v>52</v>
      </c>
      <c r="C31" s="45"/>
      <c r="D31" s="51">
        <v>1072.7</v>
      </c>
      <c r="E31" s="2"/>
      <c r="F31" s="7"/>
      <c r="G31" s="28"/>
      <c r="H31" s="38">
        <f t="shared" si="0"/>
        <v>0</v>
      </c>
      <c r="I31" s="24">
        <f t="shared" si="1"/>
        <v>0</v>
      </c>
      <c r="J31" s="2" t="s">
        <v>1</v>
      </c>
      <c r="K31" s="6">
        <v>5.45E-2</v>
      </c>
      <c r="L31" s="5"/>
      <c r="M31" s="43">
        <f t="shared" si="2"/>
        <v>0</v>
      </c>
      <c r="N31" s="24">
        <f t="shared" si="3"/>
        <v>0</v>
      </c>
      <c r="O31" s="9" t="e">
        <f t="shared" ref="O31:O34" si="8">K31/F31*100</f>
        <v>#DIV/0!</v>
      </c>
      <c r="P31" s="47">
        <f t="shared" si="5"/>
        <v>0</v>
      </c>
      <c r="Q31" s="14"/>
    </row>
    <row r="32" spans="1:17" ht="25.5" x14ac:dyDescent="0.2">
      <c r="A32" s="4">
        <v>26</v>
      </c>
      <c r="B32" s="45" t="s">
        <v>17</v>
      </c>
      <c r="C32" s="45"/>
      <c r="D32" s="51">
        <v>1072.7</v>
      </c>
      <c r="E32" s="2"/>
      <c r="F32" s="7"/>
      <c r="G32" s="8"/>
      <c r="H32" s="38">
        <f t="shared" si="0"/>
        <v>0</v>
      </c>
      <c r="I32" s="24">
        <f t="shared" si="1"/>
        <v>0</v>
      </c>
      <c r="J32" s="2" t="s">
        <v>1</v>
      </c>
      <c r="K32" s="6">
        <v>4.4600000000000001E-2</v>
      </c>
      <c r="L32" s="5"/>
      <c r="M32" s="43">
        <f t="shared" si="2"/>
        <v>0</v>
      </c>
      <c r="N32" s="24">
        <f t="shared" si="3"/>
        <v>0</v>
      </c>
      <c r="O32" s="9" t="e">
        <f t="shared" si="8"/>
        <v>#DIV/0!</v>
      </c>
      <c r="P32" s="47">
        <f t="shared" si="5"/>
        <v>0</v>
      </c>
      <c r="Q32" s="14"/>
    </row>
    <row r="33" spans="1:17" ht="25.5" x14ac:dyDescent="0.2">
      <c r="A33" s="4">
        <v>27</v>
      </c>
      <c r="B33" s="46" t="s">
        <v>69</v>
      </c>
      <c r="C33" s="46"/>
      <c r="D33" s="52">
        <v>1072.7</v>
      </c>
      <c r="E33" s="27"/>
      <c r="F33" s="30"/>
      <c r="G33" s="28"/>
      <c r="H33" s="38">
        <f t="shared" si="0"/>
        <v>0</v>
      </c>
      <c r="I33" s="24">
        <f t="shared" si="1"/>
        <v>0</v>
      </c>
      <c r="J33" s="2" t="s">
        <v>1</v>
      </c>
      <c r="K33" s="29">
        <v>6.1000000000000004E-3</v>
      </c>
      <c r="L33" s="5"/>
      <c r="M33" s="43">
        <f t="shared" si="2"/>
        <v>0</v>
      </c>
      <c r="N33" s="24">
        <f t="shared" si="3"/>
        <v>0</v>
      </c>
      <c r="O33" s="9" t="e">
        <f t="shared" si="8"/>
        <v>#DIV/0!</v>
      </c>
      <c r="P33" s="47">
        <f t="shared" si="5"/>
        <v>0</v>
      </c>
      <c r="Q33" s="14"/>
    </row>
    <row r="34" spans="1:17" ht="25.5" x14ac:dyDescent="0.2">
      <c r="A34" s="4">
        <v>28</v>
      </c>
      <c r="B34" s="45" t="s">
        <v>70</v>
      </c>
      <c r="C34" s="45"/>
      <c r="D34" s="51">
        <v>1072.7</v>
      </c>
      <c r="E34" s="2"/>
      <c r="F34" s="7"/>
      <c r="G34" s="8"/>
      <c r="H34" s="38">
        <f t="shared" si="0"/>
        <v>0</v>
      </c>
      <c r="I34" s="24">
        <f t="shared" si="1"/>
        <v>0</v>
      </c>
      <c r="J34" s="2" t="s">
        <v>1</v>
      </c>
      <c r="K34" s="6">
        <v>7.5200000000000003E-2</v>
      </c>
      <c r="L34" s="5"/>
      <c r="M34" s="43">
        <f t="shared" si="2"/>
        <v>0</v>
      </c>
      <c r="N34" s="24">
        <f t="shared" si="3"/>
        <v>0</v>
      </c>
      <c r="O34" s="9" t="e">
        <f t="shared" si="8"/>
        <v>#DIV/0!</v>
      </c>
      <c r="P34" s="47">
        <f t="shared" si="5"/>
        <v>0</v>
      </c>
      <c r="Q34" s="14"/>
    </row>
    <row r="35" spans="1:17" ht="25.5" x14ac:dyDescent="0.2">
      <c r="A35" s="4">
        <v>29</v>
      </c>
      <c r="B35" s="46" t="s">
        <v>9</v>
      </c>
      <c r="C35" s="46" t="s">
        <v>86</v>
      </c>
      <c r="D35" s="52">
        <v>1072.7</v>
      </c>
      <c r="E35" s="27" t="s">
        <v>6</v>
      </c>
      <c r="F35" s="30">
        <v>6.2050000000000001</v>
      </c>
      <c r="G35" s="28"/>
      <c r="H35" s="38">
        <f t="shared" si="0"/>
        <v>0</v>
      </c>
      <c r="I35" s="24">
        <f t="shared" si="1"/>
        <v>0</v>
      </c>
      <c r="J35" s="2" t="s">
        <v>1</v>
      </c>
      <c r="K35" s="29">
        <v>0.1968</v>
      </c>
      <c r="L35" s="5"/>
      <c r="M35" s="43">
        <f t="shared" si="2"/>
        <v>0</v>
      </c>
      <c r="N35" s="24">
        <f t="shared" si="3"/>
        <v>0</v>
      </c>
      <c r="O35" s="32">
        <f>K35/F35*100</f>
        <v>3.171635777598711</v>
      </c>
      <c r="P35" s="47">
        <f t="shared" si="5"/>
        <v>0</v>
      </c>
    </row>
    <row r="36" spans="1:17" ht="25.5" x14ac:dyDescent="0.2">
      <c r="A36" s="4">
        <v>30</v>
      </c>
      <c r="B36" s="45" t="s">
        <v>20</v>
      </c>
      <c r="C36" s="45"/>
      <c r="D36" s="51">
        <v>1072.7</v>
      </c>
      <c r="E36" s="2"/>
      <c r="F36" s="7"/>
      <c r="G36" s="8"/>
      <c r="H36" s="38">
        <f t="shared" si="0"/>
        <v>0</v>
      </c>
      <c r="I36" s="24">
        <f t="shared" si="1"/>
        <v>0</v>
      </c>
      <c r="J36" s="2" t="s">
        <v>1</v>
      </c>
      <c r="K36" s="6">
        <v>9.4200000000000006E-2</v>
      </c>
      <c r="L36" s="5"/>
      <c r="M36" s="43">
        <f t="shared" si="2"/>
        <v>0</v>
      </c>
      <c r="N36" s="24">
        <f t="shared" si="3"/>
        <v>0</v>
      </c>
      <c r="O36" s="32" t="e">
        <f t="shared" ref="O36:O50" si="9">K36/F36*100</f>
        <v>#DIV/0!</v>
      </c>
      <c r="P36" s="47">
        <f t="shared" si="5"/>
        <v>0</v>
      </c>
      <c r="Q36" s="14"/>
    </row>
    <row r="37" spans="1:17" ht="25.5" x14ac:dyDescent="0.2">
      <c r="A37" s="4">
        <v>31</v>
      </c>
      <c r="B37" s="46" t="s">
        <v>71</v>
      </c>
      <c r="C37" s="46"/>
      <c r="D37" s="52">
        <v>1072.7</v>
      </c>
      <c r="E37" s="2"/>
      <c r="F37" s="7"/>
      <c r="G37" s="8"/>
      <c r="H37" s="38">
        <f t="shared" si="0"/>
        <v>0</v>
      </c>
      <c r="I37" s="24">
        <f t="shared" si="1"/>
        <v>0</v>
      </c>
      <c r="J37" s="2" t="s">
        <v>1</v>
      </c>
      <c r="K37" s="29">
        <v>0.17860000000000001</v>
      </c>
      <c r="L37" s="5"/>
      <c r="M37" s="43">
        <f t="shared" si="2"/>
        <v>0</v>
      </c>
      <c r="N37" s="24">
        <f t="shared" si="3"/>
        <v>0</v>
      </c>
      <c r="O37" s="32" t="e">
        <f t="shared" si="9"/>
        <v>#DIV/0!</v>
      </c>
      <c r="P37" s="47">
        <f t="shared" si="5"/>
        <v>0</v>
      </c>
      <c r="Q37" s="14"/>
    </row>
    <row r="38" spans="1:17" ht="25.5" x14ac:dyDescent="0.2">
      <c r="A38" s="4">
        <v>32</v>
      </c>
      <c r="B38" s="45" t="s">
        <v>16</v>
      </c>
      <c r="C38" s="45"/>
      <c r="D38" s="51">
        <v>1072.7</v>
      </c>
      <c r="E38" s="2"/>
      <c r="F38" s="7"/>
      <c r="G38" s="8"/>
      <c r="H38" s="38">
        <f t="shared" si="0"/>
        <v>0</v>
      </c>
      <c r="I38" s="24">
        <f t="shared" si="1"/>
        <v>0</v>
      </c>
      <c r="J38" s="2" t="s">
        <v>1</v>
      </c>
      <c r="K38" s="6">
        <v>9.2200000000000004E-2</v>
      </c>
      <c r="L38" s="5"/>
      <c r="M38" s="43">
        <f t="shared" si="2"/>
        <v>0</v>
      </c>
      <c r="N38" s="24">
        <f t="shared" si="3"/>
        <v>0</v>
      </c>
      <c r="O38" s="32" t="e">
        <f t="shared" si="9"/>
        <v>#DIV/0!</v>
      </c>
      <c r="P38" s="47">
        <f t="shared" si="5"/>
        <v>0</v>
      </c>
      <c r="Q38" s="14"/>
    </row>
    <row r="39" spans="1:17" ht="25.5" x14ac:dyDescent="0.2">
      <c r="A39" s="4">
        <v>33</v>
      </c>
      <c r="B39" s="45" t="s">
        <v>24</v>
      </c>
      <c r="C39" s="45"/>
      <c r="D39" s="51">
        <v>1072.7</v>
      </c>
      <c r="E39" s="2"/>
      <c r="F39" s="7"/>
      <c r="G39" s="8"/>
      <c r="H39" s="38">
        <f t="shared" si="0"/>
        <v>0</v>
      </c>
      <c r="I39" s="24">
        <f t="shared" si="1"/>
        <v>0</v>
      </c>
      <c r="J39" s="2" t="s">
        <v>1</v>
      </c>
      <c r="K39" s="6">
        <v>0.106</v>
      </c>
      <c r="L39" s="5"/>
      <c r="M39" s="43">
        <f t="shared" si="2"/>
        <v>0</v>
      </c>
      <c r="N39" s="24">
        <f t="shared" si="3"/>
        <v>0</v>
      </c>
      <c r="O39" s="32" t="e">
        <f t="shared" si="9"/>
        <v>#DIV/0!</v>
      </c>
      <c r="P39" s="47">
        <f t="shared" si="5"/>
        <v>0</v>
      </c>
      <c r="Q39" s="14"/>
    </row>
    <row r="40" spans="1:17" ht="25.5" x14ac:dyDescent="0.2">
      <c r="A40" s="4">
        <v>34</v>
      </c>
      <c r="B40" s="46" t="s">
        <v>5</v>
      </c>
      <c r="C40" s="46" t="s">
        <v>88</v>
      </c>
      <c r="D40" s="52">
        <v>1072.7</v>
      </c>
      <c r="E40" s="27" t="s">
        <v>6</v>
      </c>
      <c r="F40" s="30">
        <v>4.38</v>
      </c>
      <c r="G40" s="28"/>
      <c r="H40" s="38">
        <f t="shared" si="0"/>
        <v>0</v>
      </c>
      <c r="I40" s="24">
        <f t="shared" si="1"/>
        <v>0</v>
      </c>
      <c r="J40" s="2" t="s">
        <v>1</v>
      </c>
      <c r="K40" s="29">
        <v>0.12540000000000001</v>
      </c>
      <c r="L40" s="5"/>
      <c r="M40" s="43">
        <f t="shared" si="2"/>
        <v>0</v>
      </c>
      <c r="N40" s="24">
        <f t="shared" si="3"/>
        <v>0</v>
      </c>
      <c r="O40" s="32">
        <f t="shared" si="9"/>
        <v>2.8630136986301373</v>
      </c>
      <c r="P40" s="47">
        <f t="shared" si="5"/>
        <v>0</v>
      </c>
      <c r="Q40" s="14"/>
    </row>
    <row r="41" spans="1:17" ht="25.5" x14ac:dyDescent="0.2">
      <c r="A41" s="4">
        <v>35</v>
      </c>
      <c r="B41" s="45" t="s">
        <v>10</v>
      </c>
      <c r="C41" s="45" t="s">
        <v>87</v>
      </c>
      <c r="D41" s="51">
        <v>1072.7</v>
      </c>
      <c r="E41" s="2" t="s">
        <v>6</v>
      </c>
      <c r="F41" s="7">
        <v>2.92</v>
      </c>
      <c r="G41" s="8"/>
      <c r="H41" s="38">
        <f t="shared" si="0"/>
        <v>0</v>
      </c>
      <c r="I41" s="24">
        <f t="shared" si="1"/>
        <v>0</v>
      </c>
      <c r="J41" s="2" t="s">
        <v>1</v>
      </c>
      <c r="K41" s="6">
        <v>0.13300000000000001</v>
      </c>
      <c r="L41" s="5"/>
      <c r="M41" s="43">
        <f t="shared" si="2"/>
        <v>0</v>
      </c>
      <c r="N41" s="24">
        <f t="shared" si="3"/>
        <v>0</v>
      </c>
      <c r="O41" s="32">
        <f t="shared" si="9"/>
        <v>4.5547945205479454</v>
      </c>
      <c r="P41" s="47">
        <f t="shared" si="5"/>
        <v>0</v>
      </c>
      <c r="Q41" s="14"/>
    </row>
    <row r="42" spans="1:17" ht="25.5" x14ac:dyDescent="0.2">
      <c r="A42" s="4">
        <v>36</v>
      </c>
      <c r="B42" s="46" t="s">
        <v>39</v>
      </c>
      <c r="C42" s="46"/>
      <c r="D42" s="52">
        <v>1072.7</v>
      </c>
      <c r="E42" s="27"/>
      <c r="F42" s="30"/>
      <c r="G42" s="28"/>
      <c r="H42" s="38">
        <f t="shared" si="0"/>
        <v>0</v>
      </c>
      <c r="I42" s="24">
        <f t="shared" si="1"/>
        <v>0</v>
      </c>
      <c r="J42" s="2" t="s">
        <v>1</v>
      </c>
      <c r="K42" s="29">
        <v>9.7100000000000006E-2</v>
      </c>
      <c r="L42" s="5"/>
      <c r="M42" s="43">
        <f t="shared" si="2"/>
        <v>0</v>
      </c>
      <c r="N42" s="24">
        <f t="shared" si="3"/>
        <v>0</v>
      </c>
      <c r="O42" s="32" t="e">
        <f t="shared" si="9"/>
        <v>#DIV/0!</v>
      </c>
      <c r="P42" s="47">
        <f t="shared" si="5"/>
        <v>0</v>
      </c>
    </row>
    <row r="43" spans="1:17" ht="25.5" x14ac:dyDescent="0.2">
      <c r="A43" s="4">
        <v>37</v>
      </c>
      <c r="B43" s="45" t="s">
        <v>22</v>
      </c>
      <c r="C43" s="45"/>
      <c r="D43" s="51">
        <v>1072.7</v>
      </c>
      <c r="E43" s="27"/>
      <c r="F43" s="30"/>
      <c r="G43" s="28"/>
      <c r="H43" s="38">
        <f t="shared" si="0"/>
        <v>0</v>
      </c>
      <c r="I43" s="24">
        <f t="shared" si="1"/>
        <v>0</v>
      </c>
      <c r="J43" s="2" t="s">
        <v>1</v>
      </c>
      <c r="K43" s="6">
        <v>6.4600000000000005E-2</v>
      </c>
      <c r="L43" s="5"/>
      <c r="M43" s="43">
        <f t="shared" si="2"/>
        <v>0</v>
      </c>
      <c r="N43" s="24">
        <f t="shared" si="3"/>
        <v>0</v>
      </c>
      <c r="O43" s="32" t="e">
        <f t="shared" si="9"/>
        <v>#DIV/0!</v>
      </c>
      <c r="P43" s="47">
        <f t="shared" si="5"/>
        <v>0</v>
      </c>
    </row>
    <row r="44" spans="1:17" ht="25.5" x14ac:dyDescent="0.2">
      <c r="A44" s="4">
        <v>38</v>
      </c>
      <c r="B44" s="45" t="s">
        <v>31</v>
      </c>
      <c r="C44" s="45" t="s">
        <v>89</v>
      </c>
      <c r="D44" s="51">
        <v>1072.7</v>
      </c>
      <c r="E44" s="2" t="s">
        <v>90</v>
      </c>
      <c r="F44" s="7">
        <v>27.375</v>
      </c>
      <c r="G44" s="8"/>
      <c r="H44" s="38">
        <f t="shared" si="0"/>
        <v>0</v>
      </c>
      <c r="I44" s="24">
        <f t="shared" si="1"/>
        <v>0</v>
      </c>
      <c r="J44" s="2" t="s">
        <v>1</v>
      </c>
      <c r="K44" s="6">
        <v>2.2000000000000001E-3</v>
      </c>
      <c r="L44" s="5"/>
      <c r="M44" s="43">
        <f t="shared" si="2"/>
        <v>0</v>
      </c>
      <c r="N44" s="24">
        <f t="shared" si="3"/>
        <v>0</v>
      </c>
      <c r="O44" s="32">
        <f t="shared" si="9"/>
        <v>8.0365296803652977E-3</v>
      </c>
      <c r="P44" s="47">
        <f t="shared" si="5"/>
        <v>0</v>
      </c>
    </row>
    <row r="45" spans="1:17" ht="25.5" x14ac:dyDescent="0.2">
      <c r="A45" s="4">
        <v>39</v>
      </c>
      <c r="B45" s="45" t="s">
        <v>72</v>
      </c>
      <c r="C45" s="45"/>
      <c r="D45" s="51">
        <v>1072.7</v>
      </c>
      <c r="E45" s="2"/>
      <c r="F45" s="7"/>
      <c r="G45" s="8"/>
      <c r="H45" s="38">
        <f t="shared" si="0"/>
        <v>0</v>
      </c>
      <c r="I45" s="24">
        <f t="shared" si="1"/>
        <v>0</v>
      </c>
      <c r="J45" s="2" t="s">
        <v>1</v>
      </c>
      <c r="K45" s="6">
        <v>7.51E-2</v>
      </c>
      <c r="L45" s="5"/>
      <c r="M45" s="43">
        <f t="shared" si="2"/>
        <v>0</v>
      </c>
      <c r="N45" s="24">
        <f t="shared" si="3"/>
        <v>0</v>
      </c>
      <c r="O45" s="32" t="e">
        <f t="shared" si="9"/>
        <v>#DIV/0!</v>
      </c>
      <c r="P45" s="47">
        <f t="shared" si="5"/>
        <v>0</v>
      </c>
    </row>
    <row r="46" spans="1:17" ht="25.5" x14ac:dyDescent="0.2">
      <c r="A46" s="4">
        <v>40</v>
      </c>
      <c r="B46" s="45" t="s">
        <v>73</v>
      </c>
      <c r="C46" s="45"/>
      <c r="D46" s="51">
        <v>1072.7</v>
      </c>
      <c r="E46" s="2"/>
      <c r="F46" s="7"/>
      <c r="G46" s="28"/>
      <c r="H46" s="38">
        <f t="shared" si="0"/>
        <v>0</v>
      </c>
      <c r="I46" s="24">
        <f t="shared" si="1"/>
        <v>0</v>
      </c>
      <c r="J46" s="2" t="s">
        <v>1</v>
      </c>
      <c r="K46" s="6">
        <v>1.1999999999999999E-3</v>
      </c>
      <c r="L46" s="5"/>
      <c r="M46" s="43">
        <f t="shared" si="2"/>
        <v>0</v>
      </c>
      <c r="N46" s="24">
        <f t="shared" si="3"/>
        <v>0</v>
      </c>
      <c r="O46" s="32" t="e">
        <f t="shared" si="9"/>
        <v>#DIV/0!</v>
      </c>
      <c r="P46" s="47">
        <f t="shared" si="5"/>
        <v>0</v>
      </c>
    </row>
    <row r="47" spans="1:17" ht="25.5" x14ac:dyDescent="0.2">
      <c r="A47" s="4">
        <v>41</v>
      </c>
      <c r="B47" s="45" t="s">
        <v>36</v>
      </c>
      <c r="C47" s="45"/>
      <c r="D47" s="51">
        <v>1072.7</v>
      </c>
      <c r="E47" s="2"/>
      <c r="F47" s="7"/>
      <c r="G47" s="28"/>
      <c r="H47" s="38">
        <f t="shared" si="0"/>
        <v>0</v>
      </c>
      <c r="I47" s="24">
        <f t="shared" si="1"/>
        <v>0</v>
      </c>
      <c r="J47" s="2" t="s">
        <v>1</v>
      </c>
      <c r="K47" s="6">
        <v>4.9200000000000001E-2</v>
      </c>
      <c r="L47" s="5"/>
      <c r="M47" s="43">
        <f t="shared" si="2"/>
        <v>0</v>
      </c>
      <c r="N47" s="24">
        <f t="shared" si="3"/>
        <v>0</v>
      </c>
      <c r="O47" s="32" t="e">
        <f t="shared" si="9"/>
        <v>#DIV/0!</v>
      </c>
      <c r="P47" s="47">
        <f t="shared" si="5"/>
        <v>0</v>
      </c>
    </row>
    <row r="48" spans="1:17" ht="114.75" x14ac:dyDescent="0.2">
      <c r="A48" s="4">
        <v>42</v>
      </c>
      <c r="B48" s="45" t="s">
        <v>74</v>
      </c>
      <c r="C48" s="45"/>
      <c r="D48" s="51">
        <v>1072.7</v>
      </c>
      <c r="E48" s="2"/>
      <c r="F48" s="7"/>
      <c r="G48" s="8"/>
      <c r="H48" s="38">
        <f t="shared" si="0"/>
        <v>0</v>
      </c>
      <c r="I48" s="24">
        <f t="shared" si="1"/>
        <v>0</v>
      </c>
      <c r="J48" s="2" t="s">
        <v>1</v>
      </c>
      <c r="K48" s="6">
        <v>0.19800000000000001</v>
      </c>
      <c r="L48" s="5"/>
      <c r="M48" s="43">
        <f t="shared" si="2"/>
        <v>0</v>
      </c>
      <c r="N48" s="24">
        <f t="shared" si="3"/>
        <v>0</v>
      </c>
      <c r="O48" s="32" t="e">
        <f t="shared" si="9"/>
        <v>#DIV/0!</v>
      </c>
      <c r="P48" s="47">
        <f t="shared" si="5"/>
        <v>0</v>
      </c>
    </row>
    <row r="49" spans="1:17" ht="74.25" customHeight="1" x14ac:dyDescent="0.2">
      <c r="A49" s="4">
        <v>43</v>
      </c>
      <c r="B49" s="45" t="s">
        <v>75</v>
      </c>
      <c r="C49" s="45"/>
      <c r="D49" s="51">
        <v>1072.7</v>
      </c>
      <c r="E49" s="2"/>
      <c r="F49" s="7"/>
      <c r="G49" s="8"/>
      <c r="H49" s="38">
        <f t="shared" si="0"/>
        <v>0</v>
      </c>
      <c r="I49" s="24">
        <f t="shared" si="1"/>
        <v>0</v>
      </c>
      <c r="J49" s="2" t="s">
        <v>1</v>
      </c>
      <c r="K49" s="6">
        <v>0.13750000000000001</v>
      </c>
      <c r="L49" s="5"/>
      <c r="M49" s="43">
        <f t="shared" si="2"/>
        <v>0</v>
      </c>
      <c r="N49" s="24">
        <f t="shared" si="3"/>
        <v>0</v>
      </c>
      <c r="O49" s="32" t="e">
        <f t="shared" si="9"/>
        <v>#DIV/0!</v>
      </c>
      <c r="P49" s="47">
        <f t="shared" si="5"/>
        <v>0</v>
      </c>
    </row>
    <row r="50" spans="1:17" ht="91.5" customHeight="1" x14ac:dyDescent="0.2">
      <c r="A50" s="4">
        <v>44</v>
      </c>
      <c r="B50" s="45" t="s">
        <v>76</v>
      </c>
      <c r="C50" s="45"/>
      <c r="D50" s="51">
        <v>1072.7</v>
      </c>
      <c r="E50" s="2"/>
      <c r="F50" s="7"/>
      <c r="G50" s="8"/>
      <c r="H50" s="38">
        <f t="shared" si="0"/>
        <v>0</v>
      </c>
      <c r="I50" s="24">
        <f t="shared" si="1"/>
        <v>0</v>
      </c>
      <c r="J50" s="2" t="s">
        <v>1</v>
      </c>
      <c r="K50" s="6">
        <v>0.1792</v>
      </c>
      <c r="L50" s="5"/>
      <c r="M50" s="43">
        <f t="shared" si="2"/>
        <v>0</v>
      </c>
      <c r="N50" s="24">
        <f t="shared" si="3"/>
        <v>0</v>
      </c>
      <c r="O50" s="32" t="e">
        <f t="shared" si="9"/>
        <v>#DIV/0!</v>
      </c>
      <c r="P50" s="47">
        <f t="shared" si="5"/>
        <v>0</v>
      </c>
    </row>
    <row r="51" spans="1:17" x14ac:dyDescent="0.2">
      <c r="A51" s="33" t="s">
        <v>40</v>
      </c>
      <c r="B51" s="34" t="s">
        <v>53</v>
      </c>
      <c r="C51" s="34"/>
      <c r="D51" s="34" t="s">
        <v>40</v>
      </c>
      <c r="E51" s="34" t="s">
        <v>40</v>
      </c>
      <c r="F51" s="24"/>
      <c r="G51" s="24"/>
      <c r="H51" s="39">
        <f>SUM(H7:H50)</f>
        <v>498.44399999999996</v>
      </c>
      <c r="I51" s="24">
        <f>SUM(I7:I50)</f>
        <v>534.68087879999996</v>
      </c>
      <c r="J51" s="24"/>
      <c r="K51" s="24"/>
      <c r="L51" s="24"/>
      <c r="M51" s="12">
        <f>SUM(M7:M50)</f>
        <v>232.53583</v>
      </c>
      <c r="N51" s="24">
        <f>SUM(N7:N50)</f>
        <v>249.44118484100002</v>
      </c>
      <c r="O51" s="24"/>
      <c r="P51" s="24">
        <f>SUM(P7:P50)</f>
        <v>-285.23969395900002</v>
      </c>
      <c r="Q51" s="35">
        <f>M51-H51</f>
        <v>-265.90816999999993</v>
      </c>
    </row>
    <row r="53" spans="1:17" ht="15.75" x14ac:dyDescent="0.2">
      <c r="A53" s="49" t="s">
        <v>118</v>
      </c>
    </row>
  </sheetData>
  <autoFilter ref="A6:P52"/>
  <mergeCells count="11">
    <mergeCell ref="Q5:Q6"/>
    <mergeCell ref="A3:P3"/>
    <mergeCell ref="A4:O4"/>
    <mergeCell ref="A5:A6"/>
    <mergeCell ref="B5:B6"/>
    <mergeCell ref="C5:C6"/>
    <mergeCell ref="D5:D6"/>
    <mergeCell ref="E5:I5"/>
    <mergeCell ref="J5:N5"/>
    <mergeCell ref="O5:O6"/>
    <mergeCell ref="P5:P6"/>
  </mergeCells>
  <pageMargins left="0.70078740157480324" right="0.70078740157480324" top="0.75196850393700787" bottom="0.75196850393700787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4"/>
  <sheetViews>
    <sheetView showZeros="0" zoomScale="80" zoomScaleNormal="80" workbookViewId="0">
      <pane xSplit="2" ySplit="6" topLeftCell="C46" activePane="bottomRight" state="frozen"/>
      <selection pane="topRight" activeCell="C1" sqref="C1"/>
      <selection pane="bottomLeft" activeCell="A7" sqref="A7"/>
      <selection pane="bottomRight" activeCell="A3" sqref="A3:P3"/>
    </sheetView>
  </sheetViews>
  <sheetFormatPr defaultRowHeight="12.75" x14ac:dyDescent="0.2"/>
  <cols>
    <col min="1" max="1" width="9.5" style="3" customWidth="1"/>
    <col min="2" max="3" width="46.1640625" style="3" customWidth="1"/>
    <col min="4" max="4" width="16.1640625" style="3" customWidth="1"/>
    <col min="5" max="5" width="24.5" style="3" customWidth="1"/>
    <col min="6" max="6" width="22.1640625" style="10" customWidth="1"/>
    <col min="7" max="7" width="20.1640625" style="35" customWidth="1"/>
    <col min="8" max="8" width="20" style="40" customWidth="1"/>
    <col min="9" max="9" width="22.83203125" style="35" customWidth="1"/>
    <col min="10" max="10" width="25.33203125" style="3" customWidth="1"/>
    <col min="11" max="11" width="19.33203125" style="3" customWidth="1"/>
    <col min="12" max="12" width="20.1640625" style="35" customWidth="1"/>
    <col min="13" max="13" width="20.83203125" style="44" customWidth="1"/>
    <col min="14" max="14" width="15.33203125" style="35" customWidth="1"/>
    <col min="15" max="15" width="27.83203125" style="3" customWidth="1"/>
    <col min="16" max="16" width="15.6640625" style="35" customWidth="1"/>
    <col min="17" max="17" width="18" style="3" hidden="1" customWidth="1"/>
    <col min="18" max="16384" width="9.33203125" style="3"/>
  </cols>
  <sheetData>
    <row r="1" spans="1:17" x14ac:dyDescent="0.2">
      <c r="A1" s="15"/>
      <c r="B1" s="15"/>
      <c r="C1" s="15"/>
      <c r="D1" s="15"/>
      <c r="E1" s="15"/>
      <c r="F1" s="16"/>
      <c r="G1" s="17"/>
      <c r="H1" s="36"/>
      <c r="I1" s="17"/>
      <c r="J1" s="15"/>
      <c r="K1" s="15"/>
      <c r="L1" s="17"/>
      <c r="M1" s="41"/>
      <c r="N1" s="17"/>
      <c r="O1" s="15"/>
      <c r="P1" s="17"/>
    </row>
    <row r="2" spans="1:17" x14ac:dyDescent="0.2">
      <c r="A2" s="15"/>
      <c r="B2" s="15"/>
      <c r="C2" s="15"/>
      <c r="D2" s="15"/>
      <c r="E2" s="15"/>
      <c r="F2" s="16"/>
      <c r="G2" s="17"/>
      <c r="H2" s="36"/>
      <c r="I2" s="17"/>
      <c r="J2" s="15"/>
      <c r="K2" s="15"/>
      <c r="L2" s="17"/>
      <c r="M2" s="41"/>
      <c r="N2" s="17"/>
      <c r="O2" s="15"/>
      <c r="P2" s="17"/>
    </row>
    <row r="3" spans="1:17" x14ac:dyDescent="0.2">
      <c r="A3" s="94" t="s">
        <v>103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</row>
    <row r="4" spans="1:17" x14ac:dyDescent="0.2">
      <c r="A4" s="95" t="s">
        <v>40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17"/>
    </row>
    <row r="5" spans="1:17" x14ac:dyDescent="0.2">
      <c r="A5" s="96" t="s">
        <v>41</v>
      </c>
      <c r="B5" s="98" t="s">
        <v>78</v>
      </c>
      <c r="C5" s="105" t="s">
        <v>91</v>
      </c>
      <c r="D5" s="98" t="s">
        <v>42</v>
      </c>
      <c r="E5" s="100" t="s">
        <v>136</v>
      </c>
      <c r="F5" s="100"/>
      <c r="G5" s="100"/>
      <c r="H5" s="100"/>
      <c r="I5" s="101"/>
      <c r="J5" s="102" t="s">
        <v>43</v>
      </c>
      <c r="K5" s="102"/>
      <c r="L5" s="102"/>
      <c r="M5" s="102"/>
      <c r="N5" s="102"/>
      <c r="O5" s="103" t="s">
        <v>44</v>
      </c>
      <c r="P5" s="104" t="s">
        <v>55</v>
      </c>
      <c r="Q5" s="93" t="s">
        <v>64</v>
      </c>
    </row>
    <row r="6" spans="1:17" ht="51" x14ac:dyDescent="0.2">
      <c r="A6" s="97"/>
      <c r="B6" s="99"/>
      <c r="C6" s="106"/>
      <c r="D6" s="99"/>
      <c r="E6" s="54" t="s">
        <v>45</v>
      </c>
      <c r="F6" s="19" t="s">
        <v>46</v>
      </c>
      <c r="G6" s="20" t="s">
        <v>102</v>
      </c>
      <c r="H6" s="37" t="s">
        <v>48</v>
      </c>
      <c r="I6" s="21" t="s">
        <v>54</v>
      </c>
      <c r="J6" s="4" t="s">
        <v>45</v>
      </c>
      <c r="K6" s="4" t="s">
        <v>49</v>
      </c>
      <c r="L6" s="22" t="s">
        <v>47</v>
      </c>
      <c r="M6" s="42" t="s">
        <v>48</v>
      </c>
      <c r="N6" s="23" t="s">
        <v>54</v>
      </c>
      <c r="O6" s="103"/>
      <c r="P6" s="104"/>
      <c r="Q6" s="93"/>
    </row>
    <row r="7" spans="1:17" ht="25.5" x14ac:dyDescent="0.2">
      <c r="A7" s="4">
        <v>1</v>
      </c>
      <c r="B7" s="45" t="s">
        <v>50</v>
      </c>
      <c r="C7" s="45"/>
      <c r="D7" s="2">
        <v>1004.22</v>
      </c>
      <c r="E7" s="2"/>
      <c r="F7" s="7"/>
      <c r="G7" s="5"/>
      <c r="H7" s="38">
        <f t="shared" ref="H7:H50" si="0">G7*F7</f>
        <v>0</v>
      </c>
      <c r="I7" s="24">
        <f t="shared" ref="I7:I50" si="1">H7*D7/1000</f>
        <v>0</v>
      </c>
      <c r="J7" s="2" t="s">
        <v>1</v>
      </c>
      <c r="K7" s="6">
        <v>6.3200000000000006E-2</v>
      </c>
      <c r="L7" s="5"/>
      <c r="M7" s="43">
        <f t="shared" ref="M7:M50" si="2">L7*K7</f>
        <v>0</v>
      </c>
      <c r="N7" s="24">
        <f t="shared" ref="N7:N50" si="3">M7*D7/1000</f>
        <v>0</v>
      </c>
      <c r="O7" s="26" t="e">
        <f t="shared" ref="O7:O50" si="4">K7/F7*100</f>
        <v>#DIV/0!</v>
      </c>
      <c r="P7" s="53">
        <f t="shared" ref="P7:P50" si="5">N7-I7</f>
        <v>0</v>
      </c>
      <c r="Q7" s="14"/>
    </row>
    <row r="8" spans="1:17" ht="25.5" x14ac:dyDescent="0.2">
      <c r="A8" s="4">
        <v>2</v>
      </c>
      <c r="B8" s="45" t="s">
        <v>19</v>
      </c>
      <c r="C8" s="45" t="s">
        <v>19</v>
      </c>
      <c r="D8" s="6">
        <v>1004.22</v>
      </c>
      <c r="E8" s="2" t="s">
        <v>79</v>
      </c>
      <c r="F8" s="7">
        <v>0.2</v>
      </c>
      <c r="G8" s="5">
        <v>5</v>
      </c>
      <c r="H8" s="38">
        <f t="shared" si="0"/>
        <v>1</v>
      </c>
      <c r="I8" s="24">
        <f t="shared" si="1"/>
        <v>1.0042200000000001</v>
      </c>
      <c r="J8" s="2" t="s">
        <v>1</v>
      </c>
      <c r="K8" s="6">
        <v>0.1013</v>
      </c>
      <c r="L8" s="5">
        <v>238.95</v>
      </c>
      <c r="M8" s="43">
        <f t="shared" si="2"/>
        <v>24.205635000000001</v>
      </c>
      <c r="N8" s="24">
        <f t="shared" si="3"/>
        <v>24.307782779700002</v>
      </c>
      <c r="O8" s="26">
        <f t="shared" si="4"/>
        <v>50.649999999999991</v>
      </c>
      <c r="P8" s="53">
        <f t="shared" si="5"/>
        <v>23.303562779700002</v>
      </c>
      <c r="Q8" s="14"/>
    </row>
    <row r="9" spans="1:17" ht="25.5" x14ac:dyDescent="0.2">
      <c r="A9" s="4">
        <v>3</v>
      </c>
      <c r="B9" s="45" t="s">
        <v>32</v>
      </c>
      <c r="C9" s="45"/>
      <c r="D9" s="6">
        <v>1004.22</v>
      </c>
      <c r="E9" s="2"/>
      <c r="F9" s="7"/>
      <c r="G9" s="5">
        <v>262.89999999999998</v>
      </c>
      <c r="H9" s="38">
        <f t="shared" si="0"/>
        <v>0</v>
      </c>
      <c r="I9" s="24">
        <f t="shared" si="1"/>
        <v>0</v>
      </c>
      <c r="J9" s="2" t="s">
        <v>1</v>
      </c>
      <c r="K9" s="6">
        <v>7.2599999999999998E-2</v>
      </c>
      <c r="L9" s="5"/>
      <c r="M9" s="43">
        <f t="shared" si="2"/>
        <v>0</v>
      </c>
      <c r="N9" s="24">
        <f t="shared" si="3"/>
        <v>0</v>
      </c>
      <c r="O9" s="26" t="e">
        <f t="shared" si="4"/>
        <v>#DIV/0!</v>
      </c>
      <c r="P9" s="53">
        <f t="shared" si="5"/>
        <v>0</v>
      </c>
      <c r="Q9" s="14"/>
    </row>
    <row r="10" spans="1:17" ht="25.5" x14ac:dyDescent="0.2">
      <c r="A10" s="4">
        <v>4</v>
      </c>
      <c r="B10" s="46" t="s">
        <v>0</v>
      </c>
      <c r="C10" s="46" t="s">
        <v>101</v>
      </c>
      <c r="D10" s="6">
        <v>1004.22</v>
      </c>
      <c r="E10" s="2" t="s">
        <v>79</v>
      </c>
      <c r="F10" s="7">
        <v>1.46</v>
      </c>
      <c r="G10" s="5">
        <v>875.19999999999993</v>
      </c>
      <c r="H10" s="38">
        <f t="shared" si="0"/>
        <v>1277.7919999999999</v>
      </c>
      <c r="I10" s="24">
        <f t="shared" si="1"/>
        <v>1283.1842822399999</v>
      </c>
      <c r="J10" s="2" t="s">
        <v>1</v>
      </c>
      <c r="K10" s="6">
        <v>5.4399999999999997E-2</v>
      </c>
      <c r="L10" s="5">
        <v>24862.249999999996</v>
      </c>
      <c r="M10" s="43">
        <f t="shared" si="2"/>
        <v>1352.5063999999998</v>
      </c>
      <c r="N10" s="24">
        <f t="shared" si="3"/>
        <v>1358.2139770079998</v>
      </c>
      <c r="O10" s="26">
        <f t="shared" si="4"/>
        <v>3.7260273972602738</v>
      </c>
      <c r="P10" s="53">
        <f t="shared" si="5"/>
        <v>75.029694767999899</v>
      </c>
    </row>
    <row r="11" spans="1:17" ht="25.5" x14ac:dyDescent="0.2">
      <c r="A11" s="4">
        <v>5</v>
      </c>
      <c r="B11" s="46" t="s">
        <v>8</v>
      </c>
      <c r="C11" s="46" t="s">
        <v>8</v>
      </c>
      <c r="D11" s="6">
        <v>1004.22</v>
      </c>
      <c r="E11" s="2" t="s">
        <v>96</v>
      </c>
      <c r="F11" s="7">
        <v>0.36499999999999999</v>
      </c>
      <c r="G11" s="5">
        <v>2686.4599999999996</v>
      </c>
      <c r="H11" s="38">
        <f t="shared" si="0"/>
        <v>980.55789999999979</v>
      </c>
      <c r="I11" s="24">
        <f t="shared" si="1"/>
        <v>984.69585433799978</v>
      </c>
      <c r="J11" s="2" t="s">
        <v>1</v>
      </c>
      <c r="K11" s="6">
        <v>0.3291</v>
      </c>
      <c r="L11" s="5">
        <v>2686.4599999999996</v>
      </c>
      <c r="M11" s="43">
        <f t="shared" si="2"/>
        <v>884.11398599999984</v>
      </c>
      <c r="N11" s="24">
        <f t="shared" si="3"/>
        <v>887.8449470209199</v>
      </c>
      <c r="O11" s="9">
        <f t="shared" si="4"/>
        <v>90.164383561643831</v>
      </c>
      <c r="P11" s="53">
        <f t="shared" si="5"/>
        <v>-96.850907317079873</v>
      </c>
    </row>
    <row r="12" spans="1:17" ht="25.5" x14ac:dyDescent="0.2">
      <c r="A12" s="4">
        <v>6</v>
      </c>
      <c r="B12" s="46" t="s">
        <v>4</v>
      </c>
      <c r="C12" s="46" t="s">
        <v>4</v>
      </c>
      <c r="D12" s="6">
        <v>1004.22</v>
      </c>
      <c r="E12" s="2" t="s">
        <v>96</v>
      </c>
      <c r="F12" s="7">
        <v>0.36499999999999999</v>
      </c>
      <c r="G12" s="5">
        <v>4097.7970000000005</v>
      </c>
      <c r="H12" s="38">
        <f t="shared" si="0"/>
        <v>1495.695905</v>
      </c>
      <c r="I12" s="24">
        <f t="shared" si="1"/>
        <v>1502.0077417191001</v>
      </c>
      <c r="J12" s="2" t="s">
        <v>1</v>
      </c>
      <c r="K12" s="6">
        <v>0.14430000000000001</v>
      </c>
      <c r="L12" s="5">
        <v>4097.7970000000005</v>
      </c>
      <c r="M12" s="43">
        <f t="shared" si="2"/>
        <v>591.31210710000016</v>
      </c>
      <c r="N12" s="24">
        <f t="shared" si="3"/>
        <v>593.80744419196208</v>
      </c>
      <c r="O12" s="9">
        <f t="shared" si="4"/>
        <v>39.534246575342472</v>
      </c>
      <c r="P12" s="53">
        <f t="shared" si="5"/>
        <v>-908.20029752713799</v>
      </c>
    </row>
    <row r="13" spans="1:17" ht="25.5" x14ac:dyDescent="0.2">
      <c r="A13" s="4">
        <v>7</v>
      </c>
      <c r="B13" s="46" t="s">
        <v>25</v>
      </c>
      <c r="C13" s="46"/>
      <c r="D13" s="6">
        <v>1004.22</v>
      </c>
      <c r="E13" s="2"/>
      <c r="F13" s="7"/>
      <c r="G13" s="8"/>
      <c r="H13" s="38">
        <f t="shared" si="0"/>
        <v>0</v>
      </c>
      <c r="I13" s="24">
        <f t="shared" si="1"/>
        <v>0</v>
      </c>
      <c r="J13" s="2" t="s">
        <v>1</v>
      </c>
      <c r="K13" s="6">
        <v>0.3296</v>
      </c>
      <c r="L13" s="13"/>
      <c r="M13" s="43">
        <f t="shared" si="2"/>
        <v>0</v>
      </c>
      <c r="N13" s="24">
        <f t="shared" si="3"/>
        <v>0</v>
      </c>
      <c r="O13" s="9" t="e">
        <f t="shared" si="4"/>
        <v>#DIV/0!</v>
      </c>
      <c r="P13" s="53">
        <f t="shared" si="5"/>
        <v>0</v>
      </c>
      <c r="Q13" s="14"/>
    </row>
    <row r="14" spans="1:17" ht="25.5" x14ac:dyDescent="0.2">
      <c r="A14" s="4">
        <v>8</v>
      </c>
      <c r="B14" s="46" t="s">
        <v>7</v>
      </c>
      <c r="C14" s="46" t="s">
        <v>7</v>
      </c>
      <c r="D14" s="6">
        <v>1004.22</v>
      </c>
      <c r="E14" s="2" t="s">
        <v>96</v>
      </c>
      <c r="F14" s="7">
        <v>0.73</v>
      </c>
      <c r="G14" s="5">
        <v>1203.92</v>
      </c>
      <c r="H14" s="38">
        <f t="shared" si="0"/>
        <v>878.86160000000007</v>
      </c>
      <c r="I14" s="24">
        <f t="shared" si="1"/>
        <v>882.57039595200001</v>
      </c>
      <c r="J14" s="2" t="s">
        <v>1</v>
      </c>
      <c r="K14" s="6">
        <v>0.25030000000000002</v>
      </c>
      <c r="L14" s="5">
        <v>1203.92</v>
      </c>
      <c r="M14" s="43">
        <f t="shared" si="2"/>
        <v>301.34117600000002</v>
      </c>
      <c r="N14" s="24">
        <f t="shared" si="3"/>
        <v>302.61283576272001</v>
      </c>
      <c r="O14" s="9">
        <f t="shared" si="4"/>
        <v>34.287671232876718</v>
      </c>
      <c r="P14" s="53">
        <f t="shared" si="5"/>
        <v>-579.95756018928</v>
      </c>
      <c r="Q14" s="14"/>
    </row>
    <row r="15" spans="1:17" ht="25.5" x14ac:dyDescent="0.2">
      <c r="A15" s="4">
        <v>9</v>
      </c>
      <c r="B15" s="45" t="s">
        <v>28</v>
      </c>
      <c r="C15" s="45"/>
      <c r="D15" s="6">
        <v>1004.22</v>
      </c>
      <c r="E15" s="2"/>
      <c r="F15" s="7"/>
      <c r="G15" s="5"/>
      <c r="H15" s="38">
        <f t="shared" si="0"/>
        <v>0</v>
      </c>
      <c r="I15" s="24">
        <f t="shared" si="1"/>
        <v>0</v>
      </c>
      <c r="J15" s="2" t="s">
        <v>1</v>
      </c>
      <c r="K15" s="6">
        <v>0.1313</v>
      </c>
      <c r="L15" s="5"/>
      <c r="M15" s="43">
        <f t="shared" si="2"/>
        <v>0</v>
      </c>
      <c r="N15" s="24">
        <f t="shared" si="3"/>
        <v>0</v>
      </c>
      <c r="O15" s="9" t="e">
        <f t="shared" si="4"/>
        <v>#DIV/0!</v>
      </c>
      <c r="P15" s="53">
        <f t="shared" si="5"/>
        <v>0</v>
      </c>
      <c r="Q15" s="14"/>
    </row>
    <row r="16" spans="1:17" ht="25.5" x14ac:dyDescent="0.2">
      <c r="A16" s="4">
        <v>10</v>
      </c>
      <c r="B16" s="45" t="s">
        <v>51</v>
      </c>
      <c r="C16" s="45"/>
      <c r="D16" s="6">
        <v>1004.22</v>
      </c>
      <c r="E16" s="2"/>
      <c r="F16" s="7"/>
      <c r="G16" s="8"/>
      <c r="H16" s="38">
        <f t="shared" si="0"/>
        <v>0</v>
      </c>
      <c r="I16" s="24">
        <f t="shared" si="1"/>
        <v>0</v>
      </c>
      <c r="J16" s="2" t="s">
        <v>1</v>
      </c>
      <c r="K16" s="6">
        <v>8.9200000000000002E-2</v>
      </c>
      <c r="L16" s="5"/>
      <c r="M16" s="43">
        <f t="shared" si="2"/>
        <v>0</v>
      </c>
      <c r="N16" s="24">
        <f t="shared" si="3"/>
        <v>0</v>
      </c>
      <c r="O16" s="9" t="e">
        <f t="shared" si="4"/>
        <v>#DIV/0!</v>
      </c>
      <c r="P16" s="53">
        <f t="shared" si="5"/>
        <v>0</v>
      </c>
      <c r="Q16" s="14"/>
    </row>
    <row r="17" spans="1:17" ht="25.5" x14ac:dyDescent="0.2">
      <c r="A17" s="4">
        <v>11</v>
      </c>
      <c r="B17" s="46" t="s">
        <v>67</v>
      </c>
      <c r="C17" s="46"/>
      <c r="D17" s="6">
        <v>1004.22</v>
      </c>
      <c r="E17" s="27"/>
      <c r="F17" s="7"/>
      <c r="G17" s="5"/>
      <c r="H17" s="38">
        <f t="shared" si="0"/>
        <v>0</v>
      </c>
      <c r="I17" s="24">
        <f t="shared" si="1"/>
        <v>0</v>
      </c>
      <c r="J17" s="2" t="s">
        <v>1</v>
      </c>
      <c r="K17" s="6">
        <v>2.3900000000000001E-2</v>
      </c>
      <c r="L17" s="5"/>
      <c r="M17" s="43">
        <f t="shared" si="2"/>
        <v>0</v>
      </c>
      <c r="N17" s="24">
        <f t="shared" si="3"/>
        <v>0</v>
      </c>
      <c r="O17" s="9" t="e">
        <f t="shared" si="4"/>
        <v>#DIV/0!</v>
      </c>
      <c r="P17" s="53">
        <f t="shared" si="5"/>
        <v>0</v>
      </c>
      <c r="Q17" s="14"/>
    </row>
    <row r="18" spans="1:17" ht="25.5" x14ac:dyDescent="0.2">
      <c r="A18" s="4">
        <v>12</v>
      </c>
      <c r="B18" s="46" t="s">
        <v>68</v>
      </c>
      <c r="C18" s="46"/>
      <c r="D18" s="6">
        <v>1004.22</v>
      </c>
      <c r="E18" s="27"/>
      <c r="F18" s="7"/>
      <c r="G18" s="5"/>
      <c r="H18" s="38">
        <f t="shared" si="0"/>
        <v>0</v>
      </c>
      <c r="I18" s="24">
        <f t="shared" si="1"/>
        <v>0</v>
      </c>
      <c r="J18" s="2" t="s">
        <v>1</v>
      </c>
      <c r="K18" s="6">
        <v>3.32E-2</v>
      </c>
      <c r="L18" s="5"/>
      <c r="M18" s="43">
        <f t="shared" si="2"/>
        <v>0</v>
      </c>
      <c r="N18" s="24">
        <f t="shared" si="3"/>
        <v>0</v>
      </c>
      <c r="O18" s="9" t="e">
        <f t="shared" si="4"/>
        <v>#DIV/0!</v>
      </c>
      <c r="P18" s="53">
        <f t="shared" si="5"/>
        <v>0</v>
      </c>
      <c r="Q18" s="14"/>
    </row>
    <row r="19" spans="1:17" ht="25.5" x14ac:dyDescent="0.2">
      <c r="A19" s="4">
        <v>13</v>
      </c>
      <c r="B19" s="45" t="s">
        <v>29</v>
      </c>
      <c r="C19" s="45"/>
      <c r="D19" s="6">
        <v>1004.22</v>
      </c>
      <c r="E19" s="2"/>
      <c r="F19" s="7"/>
      <c r="G19" s="8"/>
      <c r="H19" s="38">
        <f t="shared" si="0"/>
        <v>0</v>
      </c>
      <c r="I19" s="24">
        <f t="shared" si="1"/>
        <v>0</v>
      </c>
      <c r="J19" s="2" t="s">
        <v>1</v>
      </c>
      <c r="K19" s="6">
        <v>8.1199999999999994E-2</v>
      </c>
      <c r="L19" s="5"/>
      <c r="M19" s="43">
        <f t="shared" si="2"/>
        <v>0</v>
      </c>
      <c r="N19" s="24">
        <f t="shared" si="3"/>
        <v>0</v>
      </c>
      <c r="O19" s="9" t="e">
        <f t="shared" si="4"/>
        <v>#DIV/0!</v>
      </c>
      <c r="P19" s="53">
        <f t="shared" si="5"/>
        <v>0</v>
      </c>
      <c r="Q19" s="14"/>
    </row>
    <row r="20" spans="1:17" ht="25.5" x14ac:dyDescent="0.2">
      <c r="A20" s="4">
        <v>14</v>
      </c>
      <c r="B20" s="46" t="s">
        <v>21</v>
      </c>
      <c r="C20" s="46"/>
      <c r="D20" s="6">
        <v>1004.22</v>
      </c>
      <c r="E20" s="2"/>
      <c r="F20" s="7"/>
      <c r="G20" s="5"/>
      <c r="H20" s="38">
        <f t="shared" si="0"/>
        <v>0</v>
      </c>
      <c r="I20" s="24">
        <f t="shared" si="1"/>
        <v>0</v>
      </c>
      <c r="J20" s="2" t="s">
        <v>1</v>
      </c>
      <c r="K20" s="6">
        <v>5.1000000000000004E-3</v>
      </c>
      <c r="L20" s="5"/>
      <c r="M20" s="43">
        <f t="shared" si="2"/>
        <v>0</v>
      </c>
      <c r="N20" s="24">
        <f t="shared" si="3"/>
        <v>0</v>
      </c>
      <c r="O20" s="9" t="e">
        <f t="shared" si="4"/>
        <v>#DIV/0!</v>
      </c>
      <c r="P20" s="53">
        <f t="shared" si="5"/>
        <v>0</v>
      </c>
      <c r="Q20" s="14"/>
    </row>
    <row r="21" spans="1:17" ht="25.5" x14ac:dyDescent="0.2">
      <c r="A21" s="4">
        <v>15</v>
      </c>
      <c r="B21" s="46" t="s">
        <v>12</v>
      </c>
      <c r="C21" s="46"/>
      <c r="D21" s="6">
        <v>1004.22</v>
      </c>
      <c r="E21" s="27"/>
      <c r="F21" s="7"/>
      <c r="G21" s="64"/>
      <c r="H21" s="38">
        <f t="shared" si="0"/>
        <v>0</v>
      </c>
      <c r="I21" s="24">
        <f t="shared" si="1"/>
        <v>0</v>
      </c>
      <c r="J21" s="2" t="s">
        <v>1</v>
      </c>
      <c r="K21" s="6">
        <v>0.01</v>
      </c>
      <c r="L21" s="5"/>
      <c r="M21" s="43">
        <f t="shared" si="2"/>
        <v>0</v>
      </c>
      <c r="N21" s="24">
        <f t="shared" si="3"/>
        <v>0</v>
      </c>
      <c r="O21" s="9" t="e">
        <f t="shared" si="4"/>
        <v>#DIV/0!</v>
      </c>
      <c r="P21" s="53">
        <f t="shared" si="5"/>
        <v>0</v>
      </c>
      <c r="Q21" s="14"/>
    </row>
    <row r="22" spans="1:17" ht="25.5" x14ac:dyDescent="0.2">
      <c r="A22" s="4">
        <v>16</v>
      </c>
      <c r="B22" s="46" t="s">
        <v>27</v>
      </c>
      <c r="C22" s="46"/>
      <c r="D22" s="6">
        <v>1004.22</v>
      </c>
      <c r="E22" s="27"/>
      <c r="F22" s="7"/>
      <c r="G22" s="5"/>
      <c r="H22" s="38">
        <f t="shared" si="0"/>
        <v>0</v>
      </c>
      <c r="I22" s="24">
        <f t="shared" si="1"/>
        <v>0</v>
      </c>
      <c r="J22" s="2" t="s">
        <v>1</v>
      </c>
      <c r="K22" s="6">
        <v>3.9E-2</v>
      </c>
      <c r="L22" s="5"/>
      <c r="M22" s="43">
        <f t="shared" si="2"/>
        <v>0</v>
      </c>
      <c r="N22" s="24">
        <f t="shared" si="3"/>
        <v>0</v>
      </c>
      <c r="O22" s="9" t="e">
        <f t="shared" si="4"/>
        <v>#DIV/0!</v>
      </c>
      <c r="P22" s="53">
        <f t="shared" si="5"/>
        <v>0</v>
      </c>
      <c r="Q22" s="14"/>
    </row>
    <row r="23" spans="1:17" ht="25.5" x14ac:dyDescent="0.2">
      <c r="A23" s="4">
        <v>17</v>
      </c>
      <c r="B23" s="46" t="s">
        <v>37</v>
      </c>
      <c r="C23" s="46" t="s">
        <v>100</v>
      </c>
      <c r="D23" s="6">
        <v>1004.22</v>
      </c>
      <c r="E23" s="27" t="s">
        <v>38</v>
      </c>
      <c r="F23" s="7">
        <v>1.095</v>
      </c>
      <c r="G23" s="5">
        <v>36</v>
      </c>
      <c r="H23" s="38">
        <f t="shared" si="0"/>
        <v>39.42</v>
      </c>
      <c r="I23" s="24">
        <f t="shared" si="1"/>
        <v>39.586352400000003</v>
      </c>
      <c r="J23" s="2" t="s">
        <v>1</v>
      </c>
      <c r="K23" s="6">
        <v>9.7100000000000006E-2</v>
      </c>
      <c r="L23" s="5">
        <v>640</v>
      </c>
      <c r="M23" s="43">
        <f t="shared" si="2"/>
        <v>62.144000000000005</v>
      </c>
      <c r="N23" s="24">
        <f t="shared" si="3"/>
        <v>62.406247680000007</v>
      </c>
      <c r="O23" s="9">
        <f t="shared" si="4"/>
        <v>8.8675799086758005</v>
      </c>
      <c r="P23" s="53">
        <f t="shared" si="5"/>
        <v>22.819895280000004</v>
      </c>
    </row>
    <row r="24" spans="1:17" ht="25.5" x14ac:dyDescent="0.2">
      <c r="A24" s="4">
        <v>18</v>
      </c>
      <c r="B24" s="46" t="s">
        <v>14</v>
      </c>
      <c r="C24" s="46" t="s">
        <v>99</v>
      </c>
      <c r="D24" s="6">
        <v>1004.22</v>
      </c>
      <c r="E24" s="27" t="s">
        <v>3</v>
      </c>
      <c r="F24" s="7">
        <v>0.33200000000000002</v>
      </c>
      <c r="G24" s="5"/>
      <c r="H24" s="38">
        <f t="shared" si="0"/>
        <v>0</v>
      </c>
      <c r="I24" s="24">
        <f t="shared" si="1"/>
        <v>0</v>
      </c>
      <c r="J24" s="2" t="s">
        <v>1</v>
      </c>
      <c r="K24" s="6">
        <v>3.5700000000000003E-2</v>
      </c>
      <c r="L24" s="5"/>
      <c r="M24" s="43">
        <f t="shared" si="2"/>
        <v>0</v>
      </c>
      <c r="N24" s="24">
        <f t="shared" si="3"/>
        <v>0</v>
      </c>
      <c r="O24" s="9">
        <f t="shared" si="4"/>
        <v>10.753012048192771</v>
      </c>
      <c r="P24" s="53">
        <f t="shared" si="5"/>
        <v>0</v>
      </c>
    </row>
    <row r="25" spans="1:17" ht="25.5" x14ac:dyDescent="0.2">
      <c r="A25" s="4">
        <v>19</v>
      </c>
      <c r="B25" s="46" t="s">
        <v>2</v>
      </c>
      <c r="C25" s="46" t="s">
        <v>2</v>
      </c>
      <c r="D25" s="6">
        <v>1004.22</v>
      </c>
      <c r="E25" s="27" t="s">
        <v>3</v>
      </c>
      <c r="F25" s="7">
        <v>0.28599999999999998</v>
      </c>
      <c r="G25" s="5"/>
      <c r="H25" s="38">
        <f t="shared" si="0"/>
        <v>0</v>
      </c>
      <c r="I25" s="24">
        <f t="shared" si="1"/>
        <v>0</v>
      </c>
      <c r="J25" s="2" t="s">
        <v>1</v>
      </c>
      <c r="K25" s="6">
        <v>1.5900000000000001E-2</v>
      </c>
      <c r="L25" s="5"/>
      <c r="M25" s="43">
        <f t="shared" si="2"/>
        <v>0</v>
      </c>
      <c r="N25" s="24">
        <f t="shared" si="3"/>
        <v>0</v>
      </c>
      <c r="O25" s="9">
        <f t="shared" si="4"/>
        <v>5.55944055944056</v>
      </c>
      <c r="P25" s="53">
        <f t="shared" si="5"/>
        <v>0</v>
      </c>
      <c r="Q25" s="14"/>
    </row>
    <row r="26" spans="1:17" ht="96" customHeight="1" x14ac:dyDescent="0.2">
      <c r="A26" s="4">
        <v>20</v>
      </c>
      <c r="B26" s="45" t="s">
        <v>18</v>
      </c>
      <c r="C26" s="46" t="s">
        <v>109</v>
      </c>
      <c r="D26" s="6">
        <v>1004.22</v>
      </c>
      <c r="E26" s="27" t="s">
        <v>3</v>
      </c>
      <c r="F26" s="7">
        <v>9.0999999999999998E-2</v>
      </c>
      <c r="G26" s="8">
        <v>324</v>
      </c>
      <c r="H26" s="38">
        <f t="shared" si="0"/>
        <v>29.483999999999998</v>
      </c>
      <c r="I26" s="24">
        <f t="shared" si="1"/>
        <v>29.608422479999998</v>
      </c>
      <c r="J26" s="2" t="s">
        <v>1</v>
      </c>
      <c r="K26" s="6">
        <v>6.4999999999999997E-3</v>
      </c>
      <c r="L26" s="5">
        <v>1570.9</v>
      </c>
      <c r="M26" s="43">
        <f t="shared" si="2"/>
        <v>10.210850000000001</v>
      </c>
      <c r="N26" s="24">
        <f t="shared" si="3"/>
        <v>10.253939787000002</v>
      </c>
      <c r="O26" s="9">
        <f t="shared" si="4"/>
        <v>7.1428571428571423</v>
      </c>
      <c r="P26" s="53">
        <f t="shared" si="5"/>
        <v>-19.354482692999994</v>
      </c>
      <c r="Q26" s="14"/>
    </row>
    <row r="27" spans="1:17" ht="25.5" x14ac:dyDescent="0.2">
      <c r="A27" s="4">
        <v>21</v>
      </c>
      <c r="B27" s="45" t="s">
        <v>26</v>
      </c>
      <c r="C27" s="45"/>
      <c r="D27" s="6">
        <v>1004.22</v>
      </c>
      <c r="E27" s="2"/>
      <c r="F27" s="7"/>
      <c r="G27" s="8"/>
      <c r="H27" s="38">
        <f t="shared" si="0"/>
        <v>0</v>
      </c>
      <c r="I27" s="24">
        <f t="shared" si="1"/>
        <v>0</v>
      </c>
      <c r="J27" s="2" t="s">
        <v>1</v>
      </c>
      <c r="K27" s="6">
        <v>7.3999999999999996E-2</v>
      </c>
      <c r="L27" s="5"/>
      <c r="M27" s="43">
        <f t="shared" si="2"/>
        <v>0</v>
      </c>
      <c r="N27" s="24">
        <f t="shared" si="3"/>
        <v>0</v>
      </c>
      <c r="O27" s="9" t="e">
        <f t="shared" si="4"/>
        <v>#DIV/0!</v>
      </c>
      <c r="P27" s="53">
        <f t="shared" si="5"/>
        <v>0</v>
      </c>
      <c r="Q27" s="14"/>
    </row>
    <row r="28" spans="1:17" ht="25.5" x14ac:dyDescent="0.2">
      <c r="A28" s="4">
        <v>22</v>
      </c>
      <c r="B28" s="45" t="s">
        <v>11</v>
      </c>
      <c r="C28" s="45" t="s">
        <v>98</v>
      </c>
      <c r="D28" s="6">
        <v>1004.22</v>
      </c>
      <c r="E28" s="2" t="s">
        <v>6</v>
      </c>
      <c r="F28" s="7">
        <v>1.095</v>
      </c>
      <c r="G28" s="5">
        <v>449</v>
      </c>
      <c r="H28" s="38">
        <f t="shared" si="0"/>
        <v>491.65499999999997</v>
      </c>
      <c r="I28" s="24">
        <f t="shared" si="1"/>
        <v>493.72978410000002</v>
      </c>
      <c r="J28" s="2" t="s">
        <v>1</v>
      </c>
      <c r="K28" s="6">
        <v>7.6100000000000001E-2</v>
      </c>
      <c r="L28" s="5">
        <v>1618</v>
      </c>
      <c r="M28" s="43">
        <f t="shared" si="2"/>
        <v>123.1298</v>
      </c>
      <c r="N28" s="24">
        <f t="shared" si="3"/>
        <v>123.649407756</v>
      </c>
      <c r="O28" s="9">
        <f t="shared" si="4"/>
        <v>6.9497716894977177</v>
      </c>
      <c r="P28" s="53">
        <f t="shared" si="5"/>
        <v>-370.080376344</v>
      </c>
      <c r="Q28" s="14"/>
    </row>
    <row r="29" spans="1:17" ht="25.5" x14ac:dyDescent="0.2">
      <c r="A29" s="4">
        <v>23</v>
      </c>
      <c r="B29" s="46" t="s">
        <v>30</v>
      </c>
      <c r="C29" s="46" t="s">
        <v>30</v>
      </c>
      <c r="D29" s="6">
        <v>1004.22</v>
      </c>
      <c r="E29" s="2" t="s">
        <v>1</v>
      </c>
      <c r="F29" s="7">
        <v>2.5999999999999999E-2</v>
      </c>
      <c r="G29" s="5">
        <v>987</v>
      </c>
      <c r="H29" s="38">
        <f t="shared" si="0"/>
        <v>25.661999999999999</v>
      </c>
      <c r="I29" s="24">
        <f t="shared" si="1"/>
        <v>25.770293639999998</v>
      </c>
      <c r="J29" s="2" t="s">
        <v>1</v>
      </c>
      <c r="K29" s="29">
        <v>2.93E-2</v>
      </c>
      <c r="L29" s="5">
        <v>987</v>
      </c>
      <c r="M29" s="43">
        <f t="shared" si="2"/>
        <v>28.9191</v>
      </c>
      <c r="N29" s="24">
        <f t="shared" si="3"/>
        <v>29.041138602000004</v>
      </c>
      <c r="O29" s="9">
        <f t="shared" si="4"/>
        <v>112.69230769230769</v>
      </c>
      <c r="P29" s="53">
        <f t="shared" si="5"/>
        <v>3.2708449620000053</v>
      </c>
    </row>
    <row r="30" spans="1:17" ht="25.5" x14ac:dyDescent="0.2">
      <c r="A30" s="4">
        <v>24</v>
      </c>
      <c r="B30" s="46" t="s">
        <v>23</v>
      </c>
      <c r="C30" s="46"/>
      <c r="D30" s="6">
        <v>1004.22</v>
      </c>
      <c r="E30" s="27"/>
      <c r="F30" s="7"/>
      <c r="G30" s="5"/>
      <c r="H30" s="38">
        <f t="shared" si="0"/>
        <v>0</v>
      </c>
      <c r="I30" s="24">
        <f t="shared" si="1"/>
        <v>0</v>
      </c>
      <c r="J30" s="2" t="s">
        <v>1</v>
      </c>
      <c r="K30" s="29">
        <v>2.18E-2</v>
      </c>
      <c r="L30" s="5"/>
      <c r="M30" s="43">
        <f t="shared" si="2"/>
        <v>0</v>
      </c>
      <c r="N30" s="24">
        <f t="shared" si="3"/>
        <v>0</v>
      </c>
      <c r="O30" s="9" t="e">
        <f t="shared" si="4"/>
        <v>#DIV/0!</v>
      </c>
      <c r="P30" s="53">
        <f t="shared" si="5"/>
        <v>0</v>
      </c>
    </row>
    <row r="31" spans="1:17" ht="25.5" x14ac:dyDescent="0.2">
      <c r="A31" s="4">
        <v>25</v>
      </c>
      <c r="B31" s="45" t="s">
        <v>52</v>
      </c>
      <c r="C31" s="45"/>
      <c r="D31" s="6">
        <v>1004.22</v>
      </c>
      <c r="E31" s="2"/>
      <c r="F31" s="7"/>
      <c r="G31" s="5"/>
      <c r="H31" s="38">
        <f t="shared" si="0"/>
        <v>0</v>
      </c>
      <c r="I31" s="24">
        <f t="shared" si="1"/>
        <v>0</v>
      </c>
      <c r="J31" s="2" t="s">
        <v>1</v>
      </c>
      <c r="K31" s="6">
        <v>5.45E-2</v>
      </c>
      <c r="L31" s="5"/>
      <c r="M31" s="43">
        <f t="shared" si="2"/>
        <v>0</v>
      </c>
      <c r="N31" s="24">
        <f t="shared" si="3"/>
        <v>0</v>
      </c>
      <c r="O31" s="9" t="e">
        <f t="shared" si="4"/>
        <v>#DIV/0!</v>
      </c>
      <c r="P31" s="53">
        <f t="shared" si="5"/>
        <v>0</v>
      </c>
      <c r="Q31" s="14"/>
    </row>
    <row r="32" spans="1:17" ht="25.5" x14ac:dyDescent="0.2">
      <c r="A32" s="4">
        <v>26</v>
      </c>
      <c r="B32" s="45" t="s">
        <v>17</v>
      </c>
      <c r="C32" s="45"/>
      <c r="D32" s="6">
        <v>1004.22</v>
      </c>
      <c r="E32" s="2"/>
      <c r="F32" s="7"/>
      <c r="G32" s="8"/>
      <c r="H32" s="38">
        <f t="shared" si="0"/>
        <v>0</v>
      </c>
      <c r="I32" s="24">
        <f t="shared" si="1"/>
        <v>0</v>
      </c>
      <c r="J32" s="2" t="s">
        <v>1</v>
      </c>
      <c r="K32" s="6">
        <v>4.4600000000000001E-2</v>
      </c>
      <c r="L32" s="5"/>
      <c r="M32" s="43">
        <f t="shared" si="2"/>
        <v>0</v>
      </c>
      <c r="N32" s="24">
        <f t="shared" si="3"/>
        <v>0</v>
      </c>
      <c r="O32" s="9" t="e">
        <f t="shared" si="4"/>
        <v>#DIV/0!</v>
      </c>
      <c r="P32" s="53">
        <f t="shared" si="5"/>
        <v>0</v>
      </c>
      <c r="Q32" s="14"/>
    </row>
    <row r="33" spans="1:17" ht="25.5" x14ac:dyDescent="0.2">
      <c r="A33" s="4">
        <v>27</v>
      </c>
      <c r="B33" s="46" t="s">
        <v>69</v>
      </c>
      <c r="C33" s="46"/>
      <c r="D33" s="6">
        <v>1004.22</v>
      </c>
      <c r="E33" s="27"/>
      <c r="F33" s="7"/>
      <c r="G33" s="5"/>
      <c r="H33" s="38">
        <f t="shared" si="0"/>
        <v>0</v>
      </c>
      <c r="I33" s="24">
        <f t="shared" si="1"/>
        <v>0</v>
      </c>
      <c r="J33" s="2" t="s">
        <v>1</v>
      </c>
      <c r="K33" s="29">
        <v>6.1000000000000004E-3</v>
      </c>
      <c r="L33" s="5"/>
      <c r="M33" s="43">
        <f t="shared" si="2"/>
        <v>0</v>
      </c>
      <c r="N33" s="24">
        <f t="shared" si="3"/>
        <v>0</v>
      </c>
      <c r="O33" s="9" t="e">
        <f t="shared" si="4"/>
        <v>#DIV/0!</v>
      </c>
      <c r="P33" s="53">
        <f t="shared" si="5"/>
        <v>0</v>
      </c>
      <c r="Q33" s="14"/>
    </row>
    <row r="34" spans="1:17" ht="36.75" customHeight="1" x14ac:dyDescent="0.2">
      <c r="A34" s="4">
        <v>28</v>
      </c>
      <c r="B34" s="45" t="s">
        <v>70</v>
      </c>
      <c r="C34" s="45"/>
      <c r="D34" s="6">
        <v>1004.22</v>
      </c>
      <c r="E34" s="2"/>
      <c r="F34" s="7"/>
      <c r="G34" s="8"/>
      <c r="H34" s="38">
        <f t="shared" si="0"/>
        <v>0</v>
      </c>
      <c r="I34" s="24">
        <f t="shared" si="1"/>
        <v>0</v>
      </c>
      <c r="J34" s="2" t="s">
        <v>1</v>
      </c>
      <c r="K34" s="6">
        <v>7.5200000000000003E-2</v>
      </c>
      <c r="L34" s="5"/>
      <c r="M34" s="43">
        <f t="shared" si="2"/>
        <v>0</v>
      </c>
      <c r="N34" s="24">
        <f t="shared" si="3"/>
        <v>0</v>
      </c>
      <c r="O34" s="9" t="e">
        <f t="shared" si="4"/>
        <v>#DIV/0!</v>
      </c>
      <c r="P34" s="53">
        <f t="shared" si="5"/>
        <v>0</v>
      </c>
      <c r="Q34" s="14"/>
    </row>
    <row r="35" spans="1:17" ht="42.75" customHeight="1" x14ac:dyDescent="0.2">
      <c r="A35" s="4">
        <v>29</v>
      </c>
      <c r="B35" s="46" t="s">
        <v>9</v>
      </c>
      <c r="C35" s="46" t="s">
        <v>9</v>
      </c>
      <c r="D35" s="6">
        <v>1004.22</v>
      </c>
      <c r="E35" s="27" t="s">
        <v>6</v>
      </c>
      <c r="F35" s="7">
        <v>1.095</v>
      </c>
      <c r="G35" s="5">
        <v>118</v>
      </c>
      <c r="H35" s="38">
        <f t="shared" si="0"/>
        <v>129.21</v>
      </c>
      <c r="I35" s="24">
        <f t="shared" si="1"/>
        <v>129.75526620000002</v>
      </c>
      <c r="J35" s="2" t="s">
        <v>1</v>
      </c>
      <c r="K35" s="29">
        <v>0.1968</v>
      </c>
      <c r="L35" s="5">
        <v>2287.8999999999996</v>
      </c>
      <c r="M35" s="43">
        <f t="shared" si="2"/>
        <v>450.25871999999993</v>
      </c>
      <c r="N35" s="24">
        <f t="shared" si="3"/>
        <v>452.15881179839994</v>
      </c>
      <c r="O35" s="32">
        <f t="shared" si="4"/>
        <v>17.972602739726028</v>
      </c>
      <c r="P35" s="53">
        <f t="shared" si="5"/>
        <v>322.40354559839989</v>
      </c>
    </row>
    <row r="36" spans="1:17" ht="25.5" x14ac:dyDescent="0.2">
      <c r="A36" s="4">
        <v>30</v>
      </c>
      <c r="B36" s="45" t="s">
        <v>20</v>
      </c>
      <c r="C36" s="45"/>
      <c r="D36" s="6">
        <v>1004.22</v>
      </c>
      <c r="E36" s="2"/>
      <c r="F36" s="7"/>
      <c r="G36" s="8"/>
      <c r="H36" s="38">
        <f t="shared" si="0"/>
        <v>0</v>
      </c>
      <c r="I36" s="24">
        <f t="shared" si="1"/>
        <v>0</v>
      </c>
      <c r="J36" s="2" t="s">
        <v>1</v>
      </c>
      <c r="K36" s="6">
        <v>9.4200000000000006E-2</v>
      </c>
      <c r="L36" s="5"/>
      <c r="M36" s="43">
        <f t="shared" si="2"/>
        <v>0</v>
      </c>
      <c r="N36" s="24">
        <f t="shared" si="3"/>
        <v>0</v>
      </c>
      <c r="O36" s="32" t="e">
        <f t="shared" si="4"/>
        <v>#DIV/0!</v>
      </c>
      <c r="P36" s="53">
        <f t="shared" si="5"/>
        <v>0</v>
      </c>
      <c r="Q36" s="14"/>
    </row>
    <row r="37" spans="1:17" ht="25.5" x14ac:dyDescent="0.2">
      <c r="A37" s="4">
        <v>31</v>
      </c>
      <c r="B37" s="46" t="s">
        <v>71</v>
      </c>
      <c r="C37" s="46"/>
      <c r="D37" s="6">
        <v>1004.22</v>
      </c>
      <c r="E37" s="2"/>
      <c r="F37" s="7"/>
      <c r="G37" s="8"/>
      <c r="H37" s="38">
        <f t="shared" si="0"/>
        <v>0</v>
      </c>
      <c r="I37" s="24">
        <f t="shared" si="1"/>
        <v>0</v>
      </c>
      <c r="J37" s="2" t="s">
        <v>1</v>
      </c>
      <c r="K37" s="29">
        <v>0.17860000000000001</v>
      </c>
      <c r="L37" s="5"/>
      <c r="M37" s="43">
        <f t="shared" si="2"/>
        <v>0</v>
      </c>
      <c r="N37" s="24">
        <f t="shared" si="3"/>
        <v>0</v>
      </c>
      <c r="O37" s="32" t="e">
        <f t="shared" si="4"/>
        <v>#DIV/0!</v>
      </c>
      <c r="P37" s="53">
        <f t="shared" si="5"/>
        <v>0</v>
      </c>
      <c r="Q37" s="14"/>
    </row>
    <row r="38" spans="1:17" ht="25.5" x14ac:dyDescent="0.2">
      <c r="A38" s="4">
        <v>32</v>
      </c>
      <c r="B38" s="45" t="s">
        <v>16</v>
      </c>
      <c r="C38" s="45"/>
      <c r="D38" s="6">
        <v>1004.22</v>
      </c>
      <c r="E38" s="2"/>
      <c r="F38" s="7"/>
      <c r="G38" s="8"/>
      <c r="H38" s="38">
        <f t="shared" si="0"/>
        <v>0</v>
      </c>
      <c r="I38" s="24">
        <f t="shared" si="1"/>
        <v>0</v>
      </c>
      <c r="J38" s="2" t="s">
        <v>1</v>
      </c>
      <c r="K38" s="6">
        <v>9.2200000000000004E-2</v>
      </c>
      <c r="L38" s="5"/>
      <c r="M38" s="43">
        <f t="shared" si="2"/>
        <v>0</v>
      </c>
      <c r="N38" s="24">
        <f t="shared" si="3"/>
        <v>0</v>
      </c>
      <c r="O38" s="32" t="e">
        <f t="shared" si="4"/>
        <v>#DIV/0!</v>
      </c>
      <c r="P38" s="53">
        <f t="shared" si="5"/>
        <v>0</v>
      </c>
      <c r="Q38" s="14"/>
    </row>
    <row r="39" spans="1:17" ht="25.5" x14ac:dyDescent="0.2">
      <c r="A39" s="4">
        <v>33</v>
      </c>
      <c r="B39" s="45" t="s">
        <v>24</v>
      </c>
      <c r="C39" s="45"/>
      <c r="D39" s="6">
        <v>1004.22</v>
      </c>
      <c r="E39" s="2"/>
      <c r="F39" s="7"/>
      <c r="G39" s="8"/>
      <c r="H39" s="38">
        <f t="shared" si="0"/>
        <v>0</v>
      </c>
      <c r="I39" s="24">
        <f t="shared" si="1"/>
        <v>0</v>
      </c>
      <c r="J39" s="2" t="s">
        <v>1</v>
      </c>
      <c r="K39" s="6">
        <v>0.106</v>
      </c>
      <c r="L39" s="5"/>
      <c r="M39" s="43">
        <f t="shared" si="2"/>
        <v>0</v>
      </c>
      <c r="N39" s="24">
        <f t="shared" si="3"/>
        <v>0</v>
      </c>
      <c r="O39" s="32" t="e">
        <f t="shared" si="4"/>
        <v>#DIV/0!</v>
      </c>
      <c r="P39" s="53">
        <f t="shared" si="5"/>
        <v>0</v>
      </c>
      <c r="Q39" s="14"/>
    </row>
    <row r="40" spans="1:17" ht="25.5" x14ac:dyDescent="0.2">
      <c r="A40" s="4">
        <v>34</v>
      </c>
      <c r="B40" s="46" t="s">
        <v>5</v>
      </c>
      <c r="C40" s="46" t="s">
        <v>5</v>
      </c>
      <c r="D40" s="6">
        <v>1004.22</v>
      </c>
      <c r="E40" s="27" t="s">
        <v>6</v>
      </c>
      <c r="F40" s="7">
        <v>2.5550000000000002</v>
      </c>
      <c r="G40" s="5">
        <v>16</v>
      </c>
      <c r="H40" s="38">
        <f t="shared" si="0"/>
        <v>40.880000000000003</v>
      </c>
      <c r="I40" s="24">
        <f t="shared" si="1"/>
        <v>41.052513600000005</v>
      </c>
      <c r="J40" s="2" t="s">
        <v>1</v>
      </c>
      <c r="K40" s="29">
        <v>0.12540000000000001</v>
      </c>
      <c r="L40" s="5">
        <v>510.89999999999986</v>
      </c>
      <c r="M40" s="43">
        <f t="shared" si="2"/>
        <v>64.066859999999991</v>
      </c>
      <c r="N40" s="24">
        <f t="shared" si="3"/>
        <v>64.337222149200002</v>
      </c>
      <c r="O40" s="32">
        <f t="shared" si="4"/>
        <v>4.90802348336595</v>
      </c>
      <c r="P40" s="53">
        <f t="shared" si="5"/>
        <v>23.284708549199998</v>
      </c>
      <c r="Q40" s="14"/>
    </row>
    <row r="41" spans="1:17" ht="25.5" x14ac:dyDescent="0.2">
      <c r="A41" s="4">
        <v>35</v>
      </c>
      <c r="B41" s="45" t="s">
        <v>10</v>
      </c>
      <c r="C41" s="45" t="s">
        <v>97</v>
      </c>
      <c r="D41" s="6">
        <v>1004.22</v>
      </c>
      <c r="E41" s="2" t="s">
        <v>6</v>
      </c>
      <c r="F41" s="7">
        <v>1.825</v>
      </c>
      <c r="G41" s="8">
        <v>13</v>
      </c>
      <c r="H41" s="38">
        <f t="shared" si="0"/>
        <v>23.724999999999998</v>
      </c>
      <c r="I41" s="24">
        <f t="shared" si="1"/>
        <v>23.825119499999996</v>
      </c>
      <c r="J41" s="2" t="s">
        <v>1</v>
      </c>
      <c r="K41" s="6">
        <v>0.13300000000000001</v>
      </c>
      <c r="L41" s="5">
        <v>658.8</v>
      </c>
      <c r="M41" s="43">
        <f t="shared" si="2"/>
        <v>87.620400000000004</v>
      </c>
      <c r="N41" s="24">
        <f t="shared" si="3"/>
        <v>87.990158088000015</v>
      </c>
      <c r="O41" s="32">
        <f t="shared" si="4"/>
        <v>7.287671232876713</v>
      </c>
      <c r="P41" s="53">
        <f t="shared" si="5"/>
        <v>64.165038588000016</v>
      </c>
      <c r="Q41" s="14"/>
    </row>
    <row r="42" spans="1:17" ht="25.5" x14ac:dyDescent="0.2">
      <c r="A42" s="4">
        <v>36</v>
      </c>
      <c r="B42" s="46" t="s">
        <v>39</v>
      </c>
      <c r="C42" s="46"/>
      <c r="D42" s="6">
        <v>1004.22</v>
      </c>
      <c r="E42" s="27"/>
      <c r="F42" s="7"/>
      <c r="G42" s="5"/>
      <c r="H42" s="38">
        <f t="shared" si="0"/>
        <v>0</v>
      </c>
      <c r="I42" s="24">
        <f t="shared" si="1"/>
        <v>0</v>
      </c>
      <c r="J42" s="2" t="s">
        <v>1</v>
      </c>
      <c r="K42" s="29">
        <v>9.7100000000000006E-2</v>
      </c>
      <c r="L42" s="5"/>
      <c r="M42" s="43">
        <f t="shared" si="2"/>
        <v>0</v>
      </c>
      <c r="N42" s="24">
        <f t="shared" si="3"/>
        <v>0</v>
      </c>
      <c r="O42" s="32" t="e">
        <f t="shared" si="4"/>
        <v>#DIV/0!</v>
      </c>
      <c r="P42" s="53">
        <f t="shared" si="5"/>
        <v>0</v>
      </c>
    </row>
    <row r="43" spans="1:17" ht="25.5" x14ac:dyDescent="0.2">
      <c r="A43" s="4">
        <v>37</v>
      </c>
      <c r="B43" s="45" t="s">
        <v>22</v>
      </c>
      <c r="C43" s="45"/>
      <c r="D43" s="6">
        <v>1004.22</v>
      </c>
      <c r="E43" s="27"/>
      <c r="F43" s="7"/>
      <c r="G43" s="5"/>
      <c r="H43" s="38">
        <f t="shared" si="0"/>
        <v>0</v>
      </c>
      <c r="I43" s="24">
        <f t="shared" si="1"/>
        <v>0</v>
      </c>
      <c r="J43" s="2" t="s">
        <v>1</v>
      </c>
      <c r="K43" s="6">
        <v>6.4600000000000005E-2</v>
      </c>
      <c r="L43" s="5"/>
      <c r="M43" s="43">
        <f t="shared" si="2"/>
        <v>0</v>
      </c>
      <c r="N43" s="24">
        <f t="shared" si="3"/>
        <v>0</v>
      </c>
      <c r="O43" s="32" t="e">
        <f t="shared" si="4"/>
        <v>#DIV/0!</v>
      </c>
      <c r="P43" s="53">
        <f t="shared" si="5"/>
        <v>0</v>
      </c>
    </row>
    <row r="44" spans="1:17" ht="25.5" x14ac:dyDescent="0.2">
      <c r="A44" s="4">
        <v>38</v>
      </c>
      <c r="B44" s="45" t="s">
        <v>31</v>
      </c>
      <c r="C44" s="45" t="s">
        <v>31</v>
      </c>
      <c r="D44" s="6">
        <v>1004.22</v>
      </c>
      <c r="E44" s="2" t="s">
        <v>90</v>
      </c>
      <c r="F44" s="7">
        <v>27.375</v>
      </c>
      <c r="G44" s="8"/>
      <c r="H44" s="38">
        <f t="shared" si="0"/>
        <v>0</v>
      </c>
      <c r="I44" s="24">
        <f t="shared" si="1"/>
        <v>0</v>
      </c>
      <c r="J44" s="2" t="s">
        <v>1</v>
      </c>
      <c r="K44" s="6">
        <v>2.2000000000000001E-3</v>
      </c>
      <c r="L44" s="5"/>
      <c r="M44" s="43">
        <f t="shared" si="2"/>
        <v>0</v>
      </c>
      <c r="N44" s="24">
        <f t="shared" si="3"/>
        <v>0</v>
      </c>
      <c r="O44" s="32">
        <f t="shared" si="4"/>
        <v>8.0365296803652977E-3</v>
      </c>
      <c r="P44" s="53">
        <f t="shared" si="5"/>
        <v>0</v>
      </c>
    </row>
    <row r="45" spans="1:17" ht="25.5" x14ac:dyDescent="0.2">
      <c r="A45" s="4">
        <v>39</v>
      </c>
      <c r="B45" s="45" t="s">
        <v>72</v>
      </c>
      <c r="C45" s="45" t="s">
        <v>34</v>
      </c>
      <c r="D45" s="6">
        <v>1004.22</v>
      </c>
      <c r="E45" s="2" t="s">
        <v>96</v>
      </c>
      <c r="F45" s="7">
        <v>0.41599999999999998</v>
      </c>
      <c r="G45" s="8">
        <v>18</v>
      </c>
      <c r="H45" s="38">
        <f t="shared" si="0"/>
        <v>7.4879999999999995</v>
      </c>
      <c r="I45" s="24">
        <f t="shared" si="1"/>
        <v>7.51959936</v>
      </c>
      <c r="J45" s="2" t="s">
        <v>1</v>
      </c>
      <c r="K45" s="6">
        <v>7.51E-2</v>
      </c>
      <c r="L45" s="5">
        <v>18</v>
      </c>
      <c r="M45" s="43">
        <f t="shared" si="2"/>
        <v>1.3517999999999999</v>
      </c>
      <c r="N45" s="24">
        <f t="shared" si="3"/>
        <v>1.3575045960000001</v>
      </c>
      <c r="O45" s="32">
        <f t="shared" si="4"/>
        <v>18.052884615384617</v>
      </c>
      <c r="P45" s="53">
        <f t="shared" si="5"/>
        <v>-6.1620947639999999</v>
      </c>
    </row>
    <row r="46" spans="1:17" ht="25.5" x14ac:dyDescent="0.2">
      <c r="A46" s="4">
        <v>40</v>
      </c>
      <c r="B46" s="45" t="s">
        <v>73</v>
      </c>
      <c r="C46" s="45"/>
      <c r="D46" s="6">
        <v>1004.22</v>
      </c>
      <c r="E46" s="2"/>
      <c r="F46" s="7"/>
      <c r="G46" s="5"/>
      <c r="H46" s="38">
        <f t="shared" si="0"/>
        <v>0</v>
      </c>
      <c r="I46" s="24">
        <f t="shared" si="1"/>
        <v>0</v>
      </c>
      <c r="J46" s="2" t="s">
        <v>1</v>
      </c>
      <c r="K46" s="6">
        <v>1.1999999999999999E-3</v>
      </c>
      <c r="L46" s="5"/>
      <c r="M46" s="43">
        <f t="shared" si="2"/>
        <v>0</v>
      </c>
      <c r="N46" s="24">
        <f t="shared" si="3"/>
        <v>0</v>
      </c>
      <c r="O46" s="32" t="e">
        <f t="shared" si="4"/>
        <v>#DIV/0!</v>
      </c>
      <c r="P46" s="53">
        <f t="shared" si="5"/>
        <v>0</v>
      </c>
    </row>
    <row r="47" spans="1:17" ht="25.5" x14ac:dyDescent="0.2">
      <c r="A47" s="4">
        <v>41</v>
      </c>
      <c r="B47" s="45" t="s">
        <v>36</v>
      </c>
      <c r="C47" s="45"/>
      <c r="D47" s="6">
        <v>1004.22</v>
      </c>
      <c r="E47" s="2"/>
      <c r="F47" s="7"/>
      <c r="G47" s="5"/>
      <c r="H47" s="38">
        <f t="shared" si="0"/>
        <v>0</v>
      </c>
      <c r="I47" s="24">
        <f t="shared" si="1"/>
        <v>0</v>
      </c>
      <c r="J47" s="2" t="s">
        <v>1</v>
      </c>
      <c r="K47" s="6">
        <v>4.9200000000000001E-2</v>
      </c>
      <c r="L47" s="5"/>
      <c r="M47" s="43">
        <f t="shared" si="2"/>
        <v>0</v>
      </c>
      <c r="N47" s="24">
        <f t="shared" si="3"/>
        <v>0</v>
      </c>
      <c r="O47" s="32" t="e">
        <f t="shared" si="4"/>
        <v>#DIV/0!</v>
      </c>
      <c r="P47" s="53">
        <f t="shared" si="5"/>
        <v>0</v>
      </c>
    </row>
    <row r="48" spans="1:17" ht="114.75" x14ac:dyDescent="0.2">
      <c r="A48" s="4">
        <v>42</v>
      </c>
      <c r="B48" s="45" t="s">
        <v>74</v>
      </c>
      <c r="C48" s="45"/>
      <c r="D48" s="6">
        <v>1004.22</v>
      </c>
      <c r="E48" s="2"/>
      <c r="F48" s="7"/>
      <c r="G48" s="8"/>
      <c r="H48" s="38">
        <f t="shared" si="0"/>
        <v>0</v>
      </c>
      <c r="I48" s="24">
        <f t="shared" si="1"/>
        <v>0</v>
      </c>
      <c r="J48" s="2" t="s">
        <v>1</v>
      </c>
      <c r="K48" s="6">
        <v>0.19800000000000001</v>
      </c>
      <c r="L48" s="5"/>
      <c r="M48" s="43">
        <f t="shared" si="2"/>
        <v>0</v>
      </c>
      <c r="N48" s="24">
        <f t="shared" si="3"/>
        <v>0</v>
      </c>
      <c r="O48" s="32" t="e">
        <f t="shared" si="4"/>
        <v>#DIV/0!</v>
      </c>
      <c r="P48" s="53">
        <f t="shared" si="5"/>
        <v>0</v>
      </c>
    </row>
    <row r="49" spans="1:17" ht="63.75" x14ac:dyDescent="0.2">
      <c r="A49" s="4">
        <v>43</v>
      </c>
      <c r="B49" s="45" t="s">
        <v>75</v>
      </c>
      <c r="C49" s="45"/>
      <c r="D49" s="6">
        <v>1004.22</v>
      </c>
      <c r="E49" s="2"/>
      <c r="F49" s="7"/>
      <c r="G49" s="8"/>
      <c r="H49" s="38">
        <f t="shared" si="0"/>
        <v>0</v>
      </c>
      <c r="I49" s="24">
        <f t="shared" si="1"/>
        <v>0</v>
      </c>
      <c r="J49" s="2" t="s">
        <v>1</v>
      </c>
      <c r="K49" s="6">
        <v>0.13750000000000001</v>
      </c>
      <c r="L49" s="5"/>
      <c r="M49" s="43">
        <f t="shared" si="2"/>
        <v>0</v>
      </c>
      <c r="N49" s="24">
        <f t="shared" si="3"/>
        <v>0</v>
      </c>
      <c r="O49" s="32" t="e">
        <f t="shared" si="4"/>
        <v>#DIV/0!</v>
      </c>
      <c r="P49" s="53">
        <f t="shared" si="5"/>
        <v>0</v>
      </c>
    </row>
    <row r="50" spans="1:17" ht="82.5" customHeight="1" x14ac:dyDescent="0.2">
      <c r="A50" s="4">
        <v>44</v>
      </c>
      <c r="B50" s="45" t="s">
        <v>76</v>
      </c>
      <c r="C50" s="45" t="s">
        <v>8</v>
      </c>
      <c r="D50" s="6">
        <v>1004.22</v>
      </c>
      <c r="E50" s="2" t="s">
        <v>96</v>
      </c>
      <c r="F50" s="7">
        <v>0.36499999999999999</v>
      </c>
      <c r="G50" s="8">
        <v>176.3</v>
      </c>
      <c r="H50" s="38">
        <f t="shared" si="0"/>
        <v>64.349500000000006</v>
      </c>
      <c r="I50" s="24">
        <f t="shared" si="1"/>
        <v>64.621054890000011</v>
      </c>
      <c r="J50" s="2" t="s">
        <v>1</v>
      </c>
      <c r="K50" s="6">
        <v>0.1792</v>
      </c>
      <c r="L50" s="5">
        <v>176.3</v>
      </c>
      <c r="M50" s="43">
        <f t="shared" si="2"/>
        <v>31.592960000000001</v>
      </c>
      <c r="N50" s="24">
        <f t="shared" si="3"/>
        <v>31.7262822912</v>
      </c>
      <c r="O50" s="32">
        <f t="shared" si="4"/>
        <v>49.095890410958901</v>
      </c>
      <c r="P50" s="53">
        <f t="shared" si="5"/>
        <v>-32.89477259880001</v>
      </c>
    </row>
    <row r="51" spans="1:17" x14ac:dyDescent="0.2">
      <c r="A51" s="33" t="s">
        <v>40</v>
      </c>
      <c r="B51" s="34" t="s">
        <v>53</v>
      </c>
      <c r="C51" s="34"/>
      <c r="D51" s="34" t="s">
        <v>40</v>
      </c>
      <c r="E51" s="34" t="s">
        <v>40</v>
      </c>
      <c r="F51" s="24"/>
      <c r="G51" s="24"/>
      <c r="H51" s="39">
        <f>SUM(H7:H50)</f>
        <v>5485.7809050000014</v>
      </c>
      <c r="I51" s="24">
        <f>SUM(I7:I50)</f>
        <v>5508.9309004190991</v>
      </c>
      <c r="J51" s="24"/>
      <c r="K51" s="24"/>
      <c r="L51" s="24"/>
      <c r="M51" s="12">
        <f>SUM(M7:M50)</f>
        <v>4012.7737940999991</v>
      </c>
      <c r="N51" s="24">
        <f>SUM(N7:N50)</f>
        <v>4029.707699511102</v>
      </c>
      <c r="O51" s="24"/>
      <c r="P51" s="24">
        <f>SUM(P7:P50)</f>
        <v>-1479.2232009079976</v>
      </c>
      <c r="Q51" s="35">
        <f>M51-H51</f>
        <v>-1473.0071109000023</v>
      </c>
    </row>
    <row r="54" spans="1:17" ht="15.75" x14ac:dyDescent="0.2">
      <c r="A54" s="49" t="s">
        <v>121</v>
      </c>
      <c r="B54" s="49"/>
      <c r="C54" s="49"/>
      <c r="D54" s="49"/>
    </row>
  </sheetData>
  <autoFilter ref="A6:P52"/>
  <mergeCells count="11">
    <mergeCell ref="O5:O6"/>
    <mergeCell ref="P5:P6"/>
    <mergeCell ref="Q5:Q6"/>
    <mergeCell ref="A3:P3"/>
    <mergeCell ref="A4:O4"/>
    <mergeCell ref="A5:A6"/>
    <mergeCell ref="B5:B6"/>
    <mergeCell ref="C5:C6"/>
    <mergeCell ref="D5:D6"/>
    <mergeCell ref="E5:I5"/>
    <mergeCell ref="J5:N5"/>
  </mergeCells>
  <pageMargins left="0.70078740157480324" right="0.70078740157480324" top="0.75196850393700787" bottom="0.75196850393700787" header="0.3" footer="0.3"/>
  <pageSetup paperSize="9" scale="2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Zeros="0" zoomScale="80" zoomScaleNormal="80" workbookViewId="0">
      <pane xSplit="4" ySplit="6" topLeftCell="F40" activePane="bottomRight" state="frozen"/>
      <selection pane="topRight" activeCell="E1" sqref="E1"/>
      <selection pane="bottomLeft" activeCell="A7" sqref="A7"/>
      <selection pane="bottomRight" activeCell="Q1" sqref="Q1:Q1048576"/>
    </sheetView>
  </sheetViews>
  <sheetFormatPr defaultRowHeight="12.75" x14ac:dyDescent="0.2"/>
  <cols>
    <col min="1" max="1" width="9.5" style="3" customWidth="1"/>
    <col min="2" max="3" width="46.1640625" style="3" customWidth="1"/>
    <col min="4" max="4" width="16.1640625" style="3" customWidth="1"/>
    <col min="5" max="5" width="24.5" style="3" customWidth="1"/>
    <col min="6" max="6" width="22.1640625" style="10" customWidth="1"/>
    <col min="7" max="7" width="20.1640625" style="35" customWidth="1"/>
    <col min="8" max="8" width="20" style="40" customWidth="1"/>
    <col min="9" max="9" width="22.83203125" style="35" customWidth="1"/>
    <col min="10" max="10" width="25.33203125" style="3" customWidth="1"/>
    <col min="11" max="11" width="19.33203125" style="3" customWidth="1"/>
    <col min="12" max="12" width="20.1640625" style="35" customWidth="1"/>
    <col min="13" max="13" width="20.83203125" style="44" customWidth="1"/>
    <col min="14" max="14" width="15.33203125" style="35" customWidth="1"/>
    <col min="15" max="15" width="27.83203125" style="3" customWidth="1"/>
    <col min="16" max="16" width="18" style="35" customWidth="1"/>
    <col min="17" max="17" width="18" style="3" hidden="1" customWidth="1"/>
    <col min="18" max="16384" width="9.33203125" style="3"/>
  </cols>
  <sheetData>
    <row r="1" spans="1:17" x14ac:dyDescent="0.2">
      <c r="A1" s="15"/>
      <c r="B1" s="15"/>
      <c r="C1" s="15"/>
      <c r="D1" s="15"/>
      <c r="E1" s="15"/>
      <c r="F1" s="16"/>
      <c r="G1" s="17"/>
      <c r="H1" s="36"/>
      <c r="I1" s="17"/>
      <c r="J1" s="15"/>
      <c r="K1" s="15"/>
      <c r="L1" s="17"/>
      <c r="M1" s="41"/>
      <c r="N1" s="17"/>
      <c r="O1" s="15"/>
      <c r="P1" s="17"/>
    </row>
    <row r="2" spans="1:17" x14ac:dyDescent="0.2">
      <c r="A2" s="15"/>
      <c r="B2" s="15"/>
      <c r="C2" s="15"/>
      <c r="D2" s="15"/>
      <c r="E2" s="15"/>
      <c r="F2" s="16"/>
      <c r="G2" s="17"/>
      <c r="H2" s="36"/>
      <c r="I2" s="17"/>
      <c r="J2" s="15"/>
      <c r="K2" s="15"/>
      <c r="L2" s="17"/>
      <c r="M2" s="41"/>
      <c r="N2" s="17"/>
      <c r="O2" s="15"/>
      <c r="P2" s="17"/>
    </row>
    <row r="3" spans="1:17" x14ac:dyDescent="0.2">
      <c r="A3" s="94" t="s">
        <v>107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</row>
    <row r="4" spans="1:17" x14ac:dyDescent="0.2">
      <c r="A4" s="95" t="s">
        <v>40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17"/>
    </row>
    <row r="5" spans="1:17" ht="57.75" customHeight="1" x14ac:dyDescent="0.2">
      <c r="A5" s="96" t="s">
        <v>41</v>
      </c>
      <c r="B5" s="98" t="s">
        <v>78</v>
      </c>
      <c r="C5" s="105" t="s">
        <v>91</v>
      </c>
      <c r="D5" s="98" t="s">
        <v>42</v>
      </c>
      <c r="E5" s="100" t="s">
        <v>137</v>
      </c>
      <c r="F5" s="100"/>
      <c r="G5" s="100"/>
      <c r="H5" s="100"/>
      <c r="I5" s="101"/>
      <c r="J5" s="102" t="s">
        <v>43</v>
      </c>
      <c r="K5" s="102"/>
      <c r="L5" s="102"/>
      <c r="M5" s="102"/>
      <c r="N5" s="102"/>
      <c r="O5" s="103" t="s">
        <v>44</v>
      </c>
      <c r="P5" s="104" t="s">
        <v>55</v>
      </c>
      <c r="Q5" s="93" t="s">
        <v>64</v>
      </c>
    </row>
    <row r="6" spans="1:17" ht="57" customHeight="1" x14ac:dyDescent="0.2">
      <c r="A6" s="97"/>
      <c r="B6" s="99"/>
      <c r="C6" s="106"/>
      <c r="D6" s="99"/>
      <c r="E6" s="54" t="s">
        <v>45</v>
      </c>
      <c r="F6" s="19" t="s">
        <v>46</v>
      </c>
      <c r="G6" s="20" t="s">
        <v>102</v>
      </c>
      <c r="H6" s="37" t="s">
        <v>48</v>
      </c>
      <c r="I6" s="21" t="s">
        <v>54</v>
      </c>
      <c r="J6" s="4" t="s">
        <v>45</v>
      </c>
      <c r="K6" s="4" t="s">
        <v>49</v>
      </c>
      <c r="L6" s="22" t="s">
        <v>47</v>
      </c>
      <c r="M6" s="42" t="s">
        <v>48</v>
      </c>
      <c r="N6" s="23" t="s">
        <v>54</v>
      </c>
      <c r="O6" s="103"/>
      <c r="P6" s="104"/>
      <c r="Q6" s="93"/>
    </row>
    <row r="7" spans="1:17" ht="25.5" x14ac:dyDescent="0.2">
      <c r="A7" s="4">
        <v>1</v>
      </c>
      <c r="B7" s="45" t="s">
        <v>50</v>
      </c>
      <c r="C7" s="45"/>
      <c r="D7" s="6">
        <v>1004.22</v>
      </c>
      <c r="E7" s="2"/>
      <c r="F7" s="59"/>
      <c r="G7" s="5"/>
      <c r="H7" s="38">
        <f t="shared" ref="H7:H50" si="0">G7*F7</f>
        <v>0</v>
      </c>
      <c r="I7" s="24">
        <f t="shared" ref="I7:I50" si="1">H7*D7/1000</f>
        <v>0</v>
      </c>
      <c r="J7" s="2" t="s">
        <v>1</v>
      </c>
      <c r="K7" s="6">
        <v>6.3200000000000006E-2</v>
      </c>
      <c r="L7" s="5"/>
      <c r="M7" s="43">
        <f t="shared" ref="M7:M50" si="2">L7*K7</f>
        <v>0</v>
      </c>
      <c r="N7" s="24">
        <f t="shared" ref="N7:N50" si="3">M7*D7/1000</f>
        <v>0</v>
      </c>
      <c r="O7" s="26" t="e">
        <f t="shared" ref="O7:O50" si="4">K7/F7*100</f>
        <v>#DIV/0!</v>
      </c>
      <c r="P7" s="53">
        <f t="shared" ref="P7:P50" si="5">N7-I7</f>
        <v>0</v>
      </c>
      <c r="Q7" s="14"/>
    </row>
    <row r="8" spans="1:17" ht="25.5" x14ac:dyDescent="0.2">
      <c r="A8" s="4">
        <v>2</v>
      </c>
      <c r="B8" s="45" t="s">
        <v>19</v>
      </c>
      <c r="C8" s="45"/>
      <c r="D8" s="6">
        <v>1004.22</v>
      </c>
      <c r="E8" s="2"/>
      <c r="F8" s="59"/>
      <c r="G8" s="5"/>
      <c r="H8" s="38">
        <f t="shared" si="0"/>
        <v>0</v>
      </c>
      <c r="I8" s="24">
        <f t="shared" si="1"/>
        <v>0</v>
      </c>
      <c r="J8" s="2" t="s">
        <v>1</v>
      </c>
      <c r="K8" s="6">
        <v>0.1013</v>
      </c>
      <c r="L8" s="5"/>
      <c r="M8" s="43">
        <f t="shared" si="2"/>
        <v>0</v>
      </c>
      <c r="N8" s="24">
        <f t="shared" si="3"/>
        <v>0</v>
      </c>
      <c r="O8" s="26" t="e">
        <f t="shared" si="4"/>
        <v>#DIV/0!</v>
      </c>
      <c r="P8" s="53">
        <f t="shared" si="5"/>
        <v>0</v>
      </c>
      <c r="Q8" s="14"/>
    </row>
    <row r="9" spans="1:17" ht="25.5" x14ac:dyDescent="0.2">
      <c r="A9" s="4">
        <v>3</v>
      </c>
      <c r="B9" s="45" t="s">
        <v>32</v>
      </c>
      <c r="C9" s="45"/>
      <c r="D9" s="6">
        <v>1004.22</v>
      </c>
      <c r="E9" s="2"/>
      <c r="F9" s="59"/>
      <c r="G9" s="5"/>
      <c r="H9" s="38">
        <f t="shared" si="0"/>
        <v>0</v>
      </c>
      <c r="I9" s="24">
        <f t="shared" si="1"/>
        <v>0</v>
      </c>
      <c r="J9" s="2" t="s">
        <v>1</v>
      </c>
      <c r="K9" s="6">
        <v>7.2599999999999998E-2</v>
      </c>
      <c r="L9" s="5"/>
      <c r="M9" s="43">
        <f t="shared" si="2"/>
        <v>0</v>
      </c>
      <c r="N9" s="24">
        <f t="shared" si="3"/>
        <v>0</v>
      </c>
      <c r="O9" s="26" t="e">
        <f t="shared" si="4"/>
        <v>#DIV/0!</v>
      </c>
      <c r="P9" s="53">
        <f t="shared" si="5"/>
        <v>0</v>
      </c>
      <c r="Q9" s="14"/>
    </row>
    <row r="10" spans="1:17" ht="25.5" x14ac:dyDescent="0.2">
      <c r="A10" s="4">
        <v>4</v>
      </c>
      <c r="B10" s="46" t="s">
        <v>0</v>
      </c>
      <c r="C10" s="46" t="s">
        <v>106</v>
      </c>
      <c r="D10" s="6">
        <v>1004.22</v>
      </c>
      <c r="E10" s="2" t="s">
        <v>79</v>
      </c>
      <c r="F10" s="25">
        <v>1.46</v>
      </c>
      <c r="G10" s="5">
        <v>223</v>
      </c>
      <c r="H10" s="38">
        <f t="shared" si="0"/>
        <v>325.58</v>
      </c>
      <c r="I10" s="24">
        <f t="shared" si="1"/>
        <v>326.95394759999999</v>
      </c>
      <c r="J10" s="2" t="s">
        <v>1</v>
      </c>
      <c r="K10" s="6">
        <v>5.4399999999999997E-2</v>
      </c>
      <c r="L10" s="5">
        <v>15329.499999999998</v>
      </c>
      <c r="M10" s="43">
        <f t="shared" si="2"/>
        <v>833.92479999999989</v>
      </c>
      <c r="N10" s="24">
        <f t="shared" si="3"/>
        <v>837.44396265599994</v>
      </c>
      <c r="O10" s="26">
        <f t="shared" si="4"/>
        <v>3.7260273972602738</v>
      </c>
      <c r="P10" s="53">
        <f t="shared" si="5"/>
        <v>510.49001505599995</v>
      </c>
    </row>
    <row r="11" spans="1:17" ht="25.5" x14ac:dyDescent="0.2">
      <c r="A11" s="4">
        <v>5</v>
      </c>
      <c r="B11" s="46" t="s">
        <v>8</v>
      </c>
      <c r="C11" s="46" t="s">
        <v>33</v>
      </c>
      <c r="D11" s="6">
        <v>1004.22</v>
      </c>
      <c r="E11" s="2" t="s">
        <v>105</v>
      </c>
      <c r="F11" s="7">
        <v>0.73</v>
      </c>
      <c r="G11" s="5">
        <v>208</v>
      </c>
      <c r="H11" s="38">
        <f t="shared" si="0"/>
        <v>151.84</v>
      </c>
      <c r="I11" s="24">
        <f t="shared" si="1"/>
        <v>152.4807648</v>
      </c>
      <c r="J11" s="2" t="s">
        <v>1</v>
      </c>
      <c r="K11" s="6">
        <v>0.3291</v>
      </c>
      <c r="L11" s="5">
        <v>208</v>
      </c>
      <c r="M11" s="43">
        <f t="shared" si="2"/>
        <v>68.452799999999996</v>
      </c>
      <c r="N11" s="24">
        <f t="shared" si="3"/>
        <v>68.741670815999996</v>
      </c>
      <c r="O11" s="9">
        <f t="shared" si="4"/>
        <v>45.082191780821915</v>
      </c>
      <c r="P11" s="53">
        <f t="shared" si="5"/>
        <v>-83.739093984000007</v>
      </c>
    </row>
    <row r="12" spans="1:17" ht="25.5" x14ac:dyDescent="0.2">
      <c r="A12" s="4">
        <v>6</v>
      </c>
      <c r="B12" s="46" t="s">
        <v>4</v>
      </c>
      <c r="C12" s="46" t="s">
        <v>35</v>
      </c>
      <c r="D12" s="6">
        <v>1004.22</v>
      </c>
      <c r="E12" s="2" t="s">
        <v>105</v>
      </c>
      <c r="F12" s="7">
        <v>0.36499999999999999</v>
      </c>
      <c r="G12" s="5">
        <v>1349</v>
      </c>
      <c r="H12" s="38">
        <f t="shared" si="0"/>
        <v>492.38499999999999</v>
      </c>
      <c r="I12" s="24">
        <f t="shared" si="1"/>
        <v>494.46286469999995</v>
      </c>
      <c r="J12" s="2" t="s">
        <v>1</v>
      </c>
      <c r="K12" s="6">
        <v>0.14430000000000001</v>
      </c>
      <c r="L12" s="5">
        <v>1349</v>
      </c>
      <c r="M12" s="43">
        <f t="shared" si="2"/>
        <v>194.66070000000002</v>
      </c>
      <c r="N12" s="24">
        <f t="shared" si="3"/>
        <v>195.48216815400002</v>
      </c>
      <c r="O12" s="9">
        <f t="shared" si="4"/>
        <v>39.534246575342472</v>
      </c>
      <c r="P12" s="53">
        <f t="shared" si="5"/>
        <v>-298.98069654599993</v>
      </c>
    </row>
    <row r="13" spans="1:17" ht="25.5" x14ac:dyDescent="0.2">
      <c r="A13" s="4">
        <v>7</v>
      </c>
      <c r="B13" s="46" t="s">
        <v>25</v>
      </c>
      <c r="C13" s="46"/>
      <c r="D13" s="6">
        <v>1004.22</v>
      </c>
      <c r="E13" s="2"/>
      <c r="F13" s="7"/>
      <c r="G13" s="8"/>
      <c r="H13" s="38">
        <f t="shared" si="0"/>
        <v>0</v>
      </c>
      <c r="I13" s="24">
        <f t="shared" si="1"/>
        <v>0</v>
      </c>
      <c r="J13" s="2" t="s">
        <v>1</v>
      </c>
      <c r="K13" s="6">
        <v>0.3296</v>
      </c>
      <c r="L13" s="13"/>
      <c r="M13" s="43">
        <f t="shared" si="2"/>
        <v>0</v>
      </c>
      <c r="N13" s="24">
        <f t="shared" si="3"/>
        <v>0</v>
      </c>
      <c r="O13" s="9" t="e">
        <f t="shared" si="4"/>
        <v>#DIV/0!</v>
      </c>
      <c r="P13" s="53">
        <f t="shared" si="5"/>
        <v>0</v>
      </c>
      <c r="Q13" s="14"/>
    </row>
    <row r="14" spans="1:17" ht="25.5" x14ac:dyDescent="0.2">
      <c r="A14" s="4">
        <v>8</v>
      </c>
      <c r="B14" s="46" t="s">
        <v>7</v>
      </c>
      <c r="C14" s="46" t="s">
        <v>80</v>
      </c>
      <c r="D14" s="6">
        <v>1004.22</v>
      </c>
      <c r="E14" s="2" t="s">
        <v>105</v>
      </c>
      <c r="F14" s="7">
        <v>0.73</v>
      </c>
      <c r="G14" s="5">
        <v>874</v>
      </c>
      <c r="H14" s="38">
        <f t="shared" si="0"/>
        <v>638.02</v>
      </c>
      <c r="I14" s="24">
        <f t="shared" si="1"/>
        <v>640.71244439999998</v>
      </c>
      <c r="J14" s="2" t="s">
        <v>1</v>
      </c>
      <c r="K14" s="6">
        <v>0.25030000000000002</v>
      </c>
      <c r="L14" s="5">
        <v>874</v>
      </c>
      <c r="M14" s="43">
        <f t="shared" si="2"/>
        <v>218.76220000000001</v>
      </c>
      <c r="N14" s="24">
        <f t="shared" si="3"/>
        <v>219.68537648400002</v>
      </c>
      <c r="O14" s="9">
        <f t="shared" si="4"/>
        <v>34.287671232876718</v>
      </c>
      <c r="P14" s="53">
        <f t="shared" si="5"/>
        <v>-421.02706791599996</v>
      </c>
      <c r="Q14" s="14"/>
    </row>
    <row r="15" spans="1:17" ht="25.5" x14ac:dyDescent="0.2">
      <c r="A15" s="4">
        <v>9</v>
      </c>
      <c r="B15" s="45" t="s">
        <v>28</v>
      </c>
      <c r="C15" s="45"/>
      <c r="D15" s="6">
        <v>1004.22</v>
      </c>
      <c r="E15" s="2"/>
      <c r="F15" s="25"/>
      <c r="G15" s="5"/>
      <c r="H15" s="38">
        <f t="shared" si="0"/>
        <v>0</v>
      </c>
      <c r="I15" s="24">
        <f t="shared" si="1"/>
        <v>0</v>
      </c>
      <c r="J15" s="2" t="s">
        <v>1</v>
      </c>
      <c r="K15" s="6">
        <v>0.1313</v>
      </c>
      <c r="L15" s="5"/>
      <c r="M15" s="43">
        <f t="shared" si="2"/>
        <v>0</v>
      </c>
      <c r="N15" s="24">
        <f t="shared" si="3"/>
        <v>0</v>
      </c>
      <c r="O15" s="9" t="e">
        <f t="shared" si="4"/>
        <v>#DIV/0!</v>
      </c>
      <c r="P15" s="53">
        <f t="shared" si="5"/>
        <v>0</v>
      </c>
      <c r="Q15" s="14"/>
    </row>
    <row r="16" spans="1:17" ht="25.5" x14ac:dyDescent="0.2">
      <c r="A16" s="4">
        <v>10</v>
      </c>
      <c r="B16" s="45" t="s">
        <v>51</v>
      </c>
      <c r="C16" s="45"/>
      <c r="D16" s="6">
        <v>1004.22</v>
      </c>
      <c r="E16" s="2"/>
      <c r="F16" s="7"/>
      <c r="G16" s="8"/>
      <c r="H16" s="38">
        <f t="shared" si="0"/>
        <v>0</v>
      </c>
      <c r="I16" s="24">
        <f t="shared" si="1"/>
        <v>0</v>
      </c>
      <c r="J16" s="2" t="s">
        <v>1</v>
      </c>
      <c r="K16" s="6">
        <v>8.9200000000000002E-2</v>
      </c>
      <c r="L16" s="5"/>
      <c r="M16" s="43">
        <f t="shared" si="2"/>
        <v>0</v>
      </c>
      <c r="N16" s="24">
        <f t="shared" si="3"/>
        <v>0</v>
      </c>
      <c r="O16" s="9" t="e">
        <f t="shared" si="4"/>
        <v>#DIV/0!</v>
      </c>
      <c r="P16" s="53">
        <f t="shared" si="5"/>
        <v>0</v>
      </c>
      <c r="Q16" s="14"/>
    </row>
    <row r="17" spans="1:17" ht="25.5" x14ac:dyDescent="0.2">
      <c r="A17" s="4">
        <v>11</v>
      </c>
      <c r="B17" s="46" t="s">
        <v>67</v>
      </c>
      <c r="C17" s="46"/>
      <c r="D17" s="6">
        <v>1004.22</v>
      </c>
      <c r="E17" s="27"/>
      <c r="F17" s="30"/>
      <c r="G17" s="5"/>
      <c r="H17" s="38">
        <f t="shared" si="0"/>
        <v>0</v>
      </c>
      <c r="I17" s="24">
        <f t="shared" si="1"/>
        <v>0</v>
      </c>
      <c r="J17" s="2" t="s">
        <v>1</v>
      </c>
      <c r="K17" s="6">
        <v>2.3900000000000001E-2</v>
      </c>
      <c r="L17" s="5"/>
      <c r="M17" s="43">
        <f t="shared" si="2"/>
        <v>0</v>
      </c>
      <c r="N17" s="24">
        <f t="shared" si="3"/>
        <v>0</v>
      </c>
      <c r="O17" s="9" t="e">
        <f t="shared" si="4"/>
        <v>#DIV/0!</v>
      </c>
      <c r="P17" s="53">
        <f t="shared" si="5"/>
        <v>0</v>
      </c>
      <c r="Q17" s="14"/>
    </row>
    <row r="18" spans="1:17" ht="25.5" x14ac:dyDescent="0.2">
      <c r="A18" s="4">
        <v>12</v>
      </c>
      <c r="B18" s="46" t="s">
        <v>68</v>
      </c>
      <c r="C18" s="46"/>
      <c r="D18" s="6">
        <v>1004.22</v>
      </c>
      <c r="E18" s="27"/>
      <c r="F18" s="30"/>
      <c r="G18" s="5"/>
      <c r="H18" s="38">
        <f t="shared" si="0"/>
        <v>0</v>
      </c>
      <c r="I18" s="24">
        <f t="shared" si="1"/>
        <v>0</v>
      </c>
      <c r="J18" s="2" t="s">
        <v>1</v>
      </c>
      <c r="K18" s="6">
        <v>3.32E-2</v>
      </c>
      <c r="L18" s="5"/>
      <c r="M18" s="43">
        <f t="shared" si="2"/>
        <v>0</v>
      </c>
      <c r="N18" s="24">
        <f t="shared" si="3"/>
        <v>0</v>
      </c>
      <c r="O18" s="9" t="e">
        <f t="shared" si="4"/>
        <v>#DIV/0!</v>
      </c>
      <c r="P18" s="53">
        <f t="shared" si="5"/>
        <v>0</v>
      </c>
      <c r="Q18" s="14"/>
    </row>
    <row r="19" spans="1:17" ht="25.5" x14ac:dyDescent="0.2">
      <c r="A19" s="4">
        <v>13</v>
      </c>
      <c r="B19" s="45" t="s">
        <v>29</v>
      </c>
      <c r="C19" s="45"/>
      <c r="D19" s="6">
        <v>1004.22</v>
      </c>
      <c r="E19" s="2"/>
      <c r="F19" s="7"/>
      <c r="G19" s="8"/>
      <c r="H19" s="38">
        <f t="shared" si="0"/>
        <v>0</v>
      </c>
      <c r="I19" s="24">
        <f t="shared" si="1"/>
        <v>0</v>
      </c>
      <c r="J19" s="2" t="s">
        <v>1</v>
      </c>
      <c r="K19" s="6">
        <v>8.1199999999999994E-2</v>
      </c>
      <c r="L19" s="5"/>
      <c r="M19" s="43">
        <f t="shared" si="2"/>
        <v>0</v>
      </c>
      <c r="N19" s="24">
        <f t="shared" si="3"/>
        <v>0</v>
      </c>
      <c r="O19" s="9" t="e">
        <f t="shared" si="4"/>
        <v>#DIV/0!</v>
      </c>
      <c r="P19" s="53">
        <f t="shared" si="5"/>
        <v>0</v>
      </c>
      <c r="Q19" s="14"/>
    </row>
    <row r="20" spans="1:17" ht="25.5" x14ac:dyDescent="0.2">
      <c r="A20" s="4">
        <v>14</v>
      </c>
      <c r="B20" s="46" t="s">
        <v>21</v>
      </c>
      <c r="C20" s="46"/>
      <c r="D20" s="6">
        <v>1004.22</v>
      </c>
      <c r="E20" s="27"/>
      <c r="F20" s="30"/>
      <c r="G20" s="5"/>
      <c r="H20" s="38">
        <f t="shared" si="0"/>
        <v>0</v>
      </c>
      <c r="I20" s="24">
        <f t="shared" si="1"/>
        <v>0</v>
      </c>
      <c r="J20" s="2" t="s">
        <v>1</v>
      </c>
      <c r="K20" s="6">
        <v>5.1000000000000004E-3</v>
      </c>
      <c r="L20" s="5"/>
      <c r="M20" s="43">
        <f t="shared" si="2"/>
        <v>0</v>
      </c>
      <c r="N20" s="24">
        <f t="shared" si="3"/>
        <v>0</v>
      </c>
      <c r="O20" s="9" t="e">
        <f t="shared" si="4"/>
        <v>#DIV/0!</v>
      </c>
      <c r="P20" s="53">
        <f t="shared" si="5"/>
        <v>0</v>
      </c>
      <c r="Q20" s="14"/>
    </row>
    <row r="21" spans="1:17" ht="25.5" x14ac:dyDescent="0.2">
      <c r="A21" s="4">
        <v>15</v>
      </c>
      <c r="B21" s="46" t="s">
        <v>12</v>
      </c>
      <c r="C21" s="46"/>
      <c r="D21" s="6">
        <v>1004.22</v>
      </c>
      <c r="E21" s="27"/>
      <c r="F21" s="7"/>
      <c r="G21" s="64"/>
      <c r="H21" s="38">
        <f t="shared" si="0"/>
        <v>0</v>
      </c>
      <c r="I21" s="24">
        <f t="shared" si="1"/>
        <v>0</v>
      </c>
      <c r="J21" s="2" t="s">
        <v>1</v>
      </c>
      <c r="K21" s="6">
        <v>0.01</v>
      </c>
      <c r="L21" s="5"/>
      <c r="M21" s="43">
        <f t="shared" si="2"/>
        <v>0</v>
      </c>
      <c r="N21" s="24">
        <f t="shared" si="3"/>
        <v>0</v>
      </c>
      <c r="O21" s="9" t="e">
        <f t="shared" si="4"/>
        <v>#DIV/0!</v>
      </c>
      <c r="P21" s="53">
        <f t="shared" si="5"/>
        <v>0</v>
      </c>
      <c r="Q21" s="14"/>
    </row>
    <row r="22" spans="1:17" ht="25.5" x14ac:dyDescent="0.2">
      <c r="A22" s="4">
        <v>16</v>
      </c>
      <c r="B22" s="46" t="s">
        <v>27</v>
      </c>
      <c r="C22" s="46"/>
      <c r="D22" s="6">
        <v>1004.22</v>
      </c>
      <c r="E22" s="27"/>
      <c r="F22" s="30"/>
      <c r="G22" s="5"/>
      <c r="H22" s="38">
        <f t="shared" si="0"/>
        <v>0</v>
      </c>
      <c r="I22" s="24">
        <f t="shared" si="1"/>
        <v>0</v>
      </c>
      <c r="J22" s="2" t="s">
        <v>1</v>
      </c>
      <c r="K22" s="6">
        <v>3.9E-2</v>
      </c>
      <c r="L22" s="5"/>
      <c r="M22" s="43">
        <f t="shared" si="2"/>
        <v>0</v>
      </c>
      <c r="N22" s="24">
        <f t="shared" si="3"/>
        <v>0</v>
      </c>
      <c r="O22" s="9" t="e">
        <f t="shared" si="4"/>
        <v>#DIV/0!</v>
      </c>
      <c r="P22" s="53">
        <f t="shared" si="5"/>
        <v>0</v>
      </c>
      <c r="Q22" s="14"/>
    </row>
    <row r="23" spans="1:17" ht="25.5" x14ac:dyDescent="0.2">
      <c r="A23" s="4">
        <v>17</v>
      </c>
      <c r="B23" s="46" t="s">
        <v>37</v>
      </c>
      <c r="C23" s="46" t="s">
        <v>94</v>
      </c>
      <c r="D23" s="6">
        <v>1004.22</v>
      </c>
      <c r="E23" s="27" t="s">
        <v>38</v>
      </c>
      <c r="F23" s="58">
        <v>2.5550000000000002</v>
      </c>
      <c r="G23" s="5"/>
      <c r="H23" s="38">
        <f t="shared" si="0"/>
        <v>0</v>
      </c>
      <c r="I23" s="24">
        <f t="shared" si="1"/>
        <v>0</v>
      </c>
      <c r="J23" s="2" t="s">
        <v>1</v>
      </c>
      <c r="K23" s="6">
        <v>9.7100000000000006E-2</v>
      </c>
      <c r="L23" s="5"/>
      <c r="M23" s="43">
        <f t="shared" si="2"/>
        <v>0</v>
      </c>
      <c r="N23" s="24">
        <f t="shared" si="3"/>
        <v>0</v>
      </c>
      <c r="O23" s="9">
        <f t="shared" si="4"/>
        <v>3.8003913894324852</v>
      </c>
      <c r="P23" s="53">
        <f t="shared" si="5"/>
        <v>0</v>
      </c>
    </row>
    <row r="24" spans="1:17" ht="25.5" x14ac:dyDescent="0.2">
      <c r="A24" s="4">
        <v>18</v>
      </c>
      <c r="B24" s="46" t="s">
        <v>14</v>
      </c>
      <c r="C24" s="46" t="s">
        <v>82</v>
      </c>
      <c r="D24" s="6">
        <v>1004.22</v>
      </c>
      <c r="E24" s="27" t="s">
        <v>3</v>
      </c>
      <c r="F24" s="58">
        <v>1.095</v>
      </c>
      <c r="G24" s="5"/>
      <c r="H24" s="38">
        <f t="shared" si="0"/>
        <v>0</v>
      </c>
      <c r="I24" s="24">
        <f t="shared" si="1"/>
        <v>0</v>
      </c>
      <c r="J24" s="2" t="s">
        <v>1</v>
      </c>
      <c r="K24" s="6">
        <v>3.5700000000000003E-2</v>
      </c>
      <c r="L24" s="5"/>
      <c r="M24" s="43">
        <f t="shared" si="2"/>
        <v>0</v>
      </c>
      <c r="N24" s="24">
        <f t="shared" si="3"/>
        <v>0</v>
      </c>
      <c r="O24" s="9">
        <f t="shared" si="4"/>
        <v>3.2602739726027403</v>
      </c>
      <c r="P24" s="53">
        <f t="shared" si="5"/>
        <v>0</v>
      </c>
    </row>
    <row r="25" spans="1:17" ht="25.5" x14ac:dyDescent="0.2">
      <c r="A25" s="4">
        <v>19</v>
      </c>
      <c r="B25" s="46" t="s">
        <v>2</v>
      </c>
      <c r="C25" s="46" t="s">
        <v>104</v>
      </c>
      <c r="D25" s="6">
        <v>1004.22</v>
      </c>
      <c r="E25" s="27" t="s">
        <v>3</v>
      </c>
      <c r="F25" s="58">
        <v>1.095</v>
      </c>
      <c r="G25" s="5"/>
      <c r="H25" s="38">
        <f t="shared" si="0"/>
        <v>0</v>
      </c>
      <c r="I25" s="24">
        <f t="shared" si="1"/>
        <v>0</v>
      </c>
      <c r="J25" s="2" t="s">
        <v>1</v>
      </c>
      <c r="K25" s="6">
        <v>1.5900000000000001E-2</v>
      </c>
      <c r="L25" s="5"/>
      <c r="M25" s="43">
        <f t="shared" si="2"/>
        <v>0</v>
      </c>
      <c r="N25" s="24">
        <f t="shared" si="3"/>
        <v>0</v>
      </c>
      <c r="O25" s="9">
        <f t="shared" si="4"/>
        <v>1.452054794520548</v>
      </c>
      <c r="P25" s="53">
        <f t="shared" si="5"/>
        <v>0</v>
      </c>
      <c r="Q25" s="14"/>
    </row>
    <row r="26" spans="1:17" ht="63.75" x14ac:dyDescent="0.2">
      <c r="A26" s="4">
        <v>20</v>
      </c>
      <c r="B26" s="45" t="s">
        <v>18</v>
      </c>
      <c r="C26" s="45"/>
      <c r="D26" s="6">
        <v>1004.22</v>
      </c>
      <c r="E26" s="2"/>
      <c r="F26" s="7"/>
      <c r="G26" s="8"/>
      <c r="H26" s="38">
        <f t="shared" si="0"/>
        <v>0</v>
      </c>
      <c r="I26" s="24">
        <f t="shared" si="1"/>
        <v>0</v>
      </c>
      <c r="J26" s="2" t="s">
        <v>1</v>
      </c>
      <c r="K26" s="6">
        <v>6.4999999999999997E-3</v>
      </c>
      <c r="L26" s="5"/>
      <c r="M26" s="43">
        <f t="shared" si="2"/>
        <v>0</v>
      </c>
      <c r="N26" s="24">
        <f t="shared" si="3"/>
        <v>0</v>
      </c>
      <c r="O26" s="9" t="e">
        <f t="shared" si="4"/>
        <v>#DIV/0!</v>
      </c>
      <c r="P26" s="53">
        <f t="shared" si="5"/>
        <v>0</v>
      </c>
      <c r="Q26" s="14"/>
    </row>
    <row r="27" spans="1:17" ht="25.5" x14ac:dyDescent="0.2">
      <c r="A27" s="4">
        <v>21</v>
      </c>
      <c r="B27" s="45" t="s">
        <v>26</v>
      </c>
      <c r="C27" s="45"/>
      <c r="D27" s="6">
        <v>1004.22</v>
      </c>
      <c r="E27" s="2"/>
      <c r="F27" s="7"/>
      <c r="G27" s="8"/>
      <c r="H27" s="38">
        <f t="shared" si="0"/>
        <v>0</v>
      </c>
      <c r="I27" s="24">
        <f t="shared" si="1"/>
        <v>0</v>
      </c>
      <c r="J27" s="2" t="s">
        <v>1</v>
      </c>
      <c r="K27" s="6">
        <v>7.3999999999999996E-2</v>
      </c>
      <c r="L27" s="5"/>
      <c r="M27" s="43">
        <f t="shared" si="2"/>
        <v>0</v>
      </c>
      <c r="N27" s="24">
        <f t="shared" si="3"/>
        <v>0</v>
      </c>
      <c r="O27" s="9" t="e">
        <f t="shared" si="4"/>
        <v>#DIV/0!</v>
      </c>
      <c r="P27" s="53">
        <f t="shared" si="5"/>
        <v>0</v>
      </c>
      <c r="Q27" s="14"/>
    </row>
    <row r="28" spans="1:17" ht="25.5" x14ac:dyDescent="0.2">
      <c r="A28" s="4">
        <v>22</v>
      </c>
      <c r="B28" s="45" t="s">
        <v>11</v>
      </c>
      <c r="C28" s="45" t="s">
        <v>84</v>
      </c>
      <c r="D28" s="6">
        <v>1004.22</v>
      </c>
      <c r="E28" s="2" t="s">
        <v>6</v>
      </c>
      <c r="F28" s="7">
        <v>0.73</v>
      </c>
      <c r="G28" s="5">
        <v>28</v>
      </c>
      <c r="H28" s="38">
        <f t="shared" si="0"/>
        <v>20.439999999999998</v>
      </c>
      <c r="I28" s="24">
        <f t="shared" si="1"/>
        <v>20.526256799999999</v>
      </c>
      <c r="J28" s="2" t="s">
        <v>1</v>
      </c>
      <c r="K28" s="6">
        <v>7.6100000000000001E-2</v>
      </c>
      <c r="L28" s="5">
        <v>318</v>
      </c>
      <c r="M28" s="43">
        <f t="shared" si="2"/>
        <v>24.1998</v>
      </c>
      <c r="N28" s="24">
        <f t="shared" si="3"/>
        <v>24.301923156000001</v>
      </c>
      <c r="O28" s="9">
        <f t="shared" si="4"/>
        <v>10.424657534246576</v>
      </c>
      <c r="P28" s="53">
        <f t="shared" si="5"/>
        <v>3.7756663560000021</v>
      </c>
      <c r="Q28" s="14"/>
    </row>
    <row r="29" spans="1:17" ht="25.5" x14ac:dyDescent="0.2">
      <c r="A29" s="4">
        <v>23</v>
      </c>
      <c r="B29" s="46" t="s">
        <v>30</v>
      </c>
      <c r="C29" s="46" t="s">
        <v>85</v>
      </c>
      <c r="D29" s="6">
        <v>1004.22</v>
      </c>
      <c r="E29" s="27" t="s">
        <v>6</v>
      </c>
      <c r="F29" s="58">
        <v>0.73</v>
      </c>
      <c r="G29" s="5"/>
      <c r="H29" s="38">
        <f t="shared" si="0"/>
        <v>0</v>
      </c>
      <c r="I29" s="24">
        <f t="shared" si="1"/>
        <v>0</v>
      </c>
      <c r="J29" s="2" t="s">
        <v>1</v>
      </c>
      <c r="K29" s="29">
        <v>2.93E-2</v>
      </c>
      <c r="L29" s="5"/>
      <c r="M29" s="43">
        <f t="shared" si="2"/>
        <v>0</v>
      </c>
      <c r="N29" s="24">
        <f t="shared" si="3"/>
        <v>0</v>
      </c>
      <c r="O29" s="9">
        <f t="shared" si="4"/>
        <v>4.0136986301369868</v>
      </c>
      <c r="P29" s="53">
        <f t="shared" si="5"/>
        <v>0</v>
      </c>
    </row>
    <row r="30" spans="1:17" ht="25.5" x14ac:dyDescent="0.2">
      <c r="A30" s="4">
        <v>24</v>
      </c>
      <c r="B30" s="46" t="s">
        <v>23</v>
      </c>
      <c r="C30" s="46"/>
      <c r="D30" s="6">
        <v>1004.22</v>
      </c>
      <c r="E30" s="27"/>
      <c r="F30" s="58"/>
      <c r="G30" s="5"/>
      <c r="H30" s="38">
        <f t="shared" si="0"/>
        <v>0</v>
      </c>
      <c r="I30" s="24">
        <f t="shared" si="1"/>
        <v>0</v>
      </c>
      <c r="J30" s="2" t="s">
        <v>1</v>
      </c>
      <c r="K30" s="29">
        <v>2.18E-2</v>
      </c>
      <c r="L30" s="5"/>
      <c r="M30" s="43">
        <f t="shared" si="2"/>
        <v>0</v>
      </c>
      <c r="N30" s="24">
        <f t="shared" si="3"/>
        <v>0</v>
      </c>
      <c r="O30" s="9" t="e">
        <f t="shared" si="4"/>
        <v>#DIV/0!</v>
      </c>
      <c r="P30" s="53">
        <f t="shared" si="5"/>
        <v>0</v>
      </c>
    </row>
    <row r="31" spans="1:17" ht="25.5" x14ac:dyDescent="0.2">
      <c r="A31" s="4">
        <v>25</v>
      </c>
      <c r="B31" s="45" t="s">
        <v>52</v>
      </c>
      <c r="C31" s="45"/>
      <c r="D31" s="6">
        <v>1004.22</v>
      </c>
      <c r="E31" s="2"/>
      <c r="F31" s="7"/>
      <c r="G31" s="5"/>
      <c r="H31" s="38">
        <f t="shared" si="0"/>
        <v>0</v>
      </c>
      <c r="I31" s="24">
        <f t="shared" si="1"/>
        <v>0</v>
      </c>
      <c r="J31" s="2" t="s">
        <v>1</v>
      </c>
      <c r="K31" s="6">
        <v>5.45E-2</v>
      </c>
      <c r="L31" s="5"/>
      <c r="M31" s="43">
        <f t="shared" si="2"/>
        <v>0</v>
      </c>
      <c r="N31" s="24">
        <f t="shared" si="3"/>
        <v>0</v>
      </c>
      <c r="O31" s="9" t="e">
        <f t="shared" si="4"/>
        <v>#DIV/0!</v>
      </c>
      <c r="P31" s="53">
        <f t="shared" si="5"/>
        <v>0</v>
      </c>
      <c r="Q31" s="14"/>
    </row>
    <row r="32" spans="1:17" ht="25.5" x14ac:dyDescent="0.2">
      <c r="A32" s="4">
        <v>26</v>
      </c>
      <c r="B32" s="45" t="s">
        <v>17</v>
      </c>
      <c r="C32" s="45"/>
      <c r="D32" s="6">
        <v>1004.22</v>
      </c>
      <c r="E32" s="2"/>
      <c r="F32" s="7"/>
      <c r="G32" s="8"/>
      <c r="H32" s="38">
        <f t="shared" si="0"/>
        <v>0</v>
      </c>
      <c r="I32" s="24">
        <f t="shared" si="1"/>
        <v>0</v>
      </c>
      <c r="J32" s="2" t="s">
        <v>1</v>
      </c>
      <c r="K32" s="6">
        <v>4.4600000000000001E-2</v>
      </c>
      <c r="L32" s="5"/>
      <c r="M32" s="43">
        <f t="shared" si="2"/>
        <v>0</v>
      </c>
      <c r="N32" s="24">
        <f t="shared" si="3"/>
        <v>0</v>
      </c>
      <c r="O32" s="9" t="e">
        <f t="shared" si="4"/>
        <v>#DIV/0!</v>
      </c>
      <c r="P32" s="53">
        <f t="shared" si="5"/>
        <v>0</v>
      </c>
      <c r="Q32" s="14"/>
    </row>
    <row r="33" spans="1:17" ht="25.5" x14ac:dyDescent="0.2">
      <c r="A33" s="4">
        <v>27</v>
      </c>
      <c r="B33" s="46" t="s">
        <v>69</v>
      </c>
      <c r="C33" s="46"/>
      <c r="D33" s="6">
        <v>1004.22</v>
      </c>
      <c r="E33" s="27"/>
      <c r="F33" s="58"/>
      <c r="G33" s="5"/>
      <c r="H33" s="38">
        <f t="shared" si="0"/>
        <v>0</v>
      </c>
      <c r="I33" s="24">
        <f t="shared" si="1"/>
        <v>0</v>
      </c>
      <c r="J33" s="2" t="s">
        <v>1</v>
      </c>
      <c r="K33" s="29">
        <v>6.1000000000000004E-3</v>
      </c>
      <c r="L33" s="5"/>
      <c r="M33" s="43">
        <f t="shared" si="2"/>
        <v>0</v>
      </c>
      <c r="N33" s="24">
        <f t="shared" si="3"/>
        <v>0</v>
      </c>
      <c r="O33" s="9" t="e">
        <f t="shared" si="4"/>
        <v>#DIV/0!</v>
      </c>
      <c r="P33" s="53">
        <f t="shared" si="5"/>
        <v>0</v>
      </c>
      <c r="Q33" s="14"/>
    </row>
    <row r="34" spans="1:17" ht="25.5" x14ac:dyDescent="0.2">
      <c r="A34" s="4">
        <v>28</v>
      </c>
      <c r="B34" s="45" t="s">
        <v>70</v>
      </c>
      <c r="C34" s="45"/>
      <c r="D34" s="6">
        <v>1004.22</v>
      </c>
      <c r="E34" s="2"/>
      <c r="F34" s="7"/>
      <c r="G34" s="8"/>
      <c r="H34" s="38">
        <f t="shared" si="0"/>
        <v>0</v>
      </c>
      <c r="I34" s="24">
        <f t="shared" si="1"/>
        <v>0</v>
      </c>
      <c r="J34" s="2" t="s">
        <v>1</v>
      </c>
      <c r="K34" s="6">
        <v>7.5200000000000003E-2</v>
      </c>
      <c r="L34" s="5"/>
      <c r="M34" s="43">
        <f t="shared" si="2"/>
        <v>0</v>
      </c>
      <c r="N34" s="24">
        <f t="shared" si="3"/>
        <v>0</v>
      </c>
      <c r="O34" s="9" t="e">
        <f t="shared" si="4"/>
        <v>#DIV/0!</v>
      </c>
      <c r="P34" s="53">
        <f t="shared" si="5"/>
        <v>0</v>
      </c>
      <c r="Q34" s="14"/>
    </row>
    <row r="35" spans="1:17" ht="25.5" x14ac:dyDescent="0.2">
      <c r="A35" s="4">
        <v>29</v>
      </c>
      <c r="B35" s="46" t="s">
        <v>9</v>
      </c>
      <c r="C35" s="46" t="s">
        <v>86</v>
      </c>
      <c r="D35" s="6">
        <v>1004.22</v>
      </c>
      <c r="E35" s="27" t="s">
        <v>6</v>
      </c>
      <c r="F35" s="58">
        <v>1.095</v>
      </c>
      <c r="G35" s="5">
        <v>100</v>
      </c>
      <c r="H35" s="38">
        <f t="shared" si="0"/>
        <v>109.5</v>
      </c>
      <c r="I35" s="24">
        <f t="shared" si="1"/>
        <v>109.96209</v>
      </c>
      <c r="J35" s="2" t="s">
        <v>1</v>
      </c>
      <c r="K35" s="29">
        <v>0.1968</v>
      </c>
      <c r="L35" s="5">
        <v>1028.9000000000001</v>
      </c>
      <c r="M35" s="43">
        <f t="shared" si="2"/>
        <v>202.48752000000002</v>
      </c>
      <c r="N35" s="24">
        <f t="shared" si="3"/>
        <v>203.34201733440003</v>
      </c>
      <c r="O35" s="32">
        <f t="shared" si="4"/>
        <v>17.972602739726028</v>
      </c>
      <c r="P35" s="53">
        <f t="shared" si="5"/>
        <v>93.379927334400023</v>
      </c>
    </row>
    <row r="36" spans="1:17" ht="25.5" x14ac:dyDescent="0.2">
      <c r="A36" s="4">
        <v>30</v>
      </c>
      <c r="B36" s="45" t="s">
        <v>20</v>
      </c>
      <c r="C36" s="45"/>
      <c r="D36" s="6">
        <v>1004.22</v>
      </c>
      <c r="E36" s="2"/>
      <c r="F36" s="7"/>
      <c r="G36" s="8"/>
      <c r="H36" s="38">
        <f t="shared" si="0"/>
        <v>0</v>
      </c>
      <c r="I36" s="24">
        <f t="shared" si="1"/>
        <v>0</v>
      </c>
      <c r="J36" s="2" t="s">
        <v>1</v>
      </c>
      <c r="K36" s="6">
        <v>9.4200000000000006E-2</v>
      </c>
      <c r="L36" s="5"/>
      <c r="M36" s="43">
        <f t="shared" si="2"/>
        <v>0</v>
      </c>
      <c r="N36" s="24">
        <f t="shared" si="3"/>
        <v>0</v>
      </c>
      <c r="O36" s="32" t="e">
        <f t="shared" si="4"/>
        <v>#DIV/0!</v>
      </c>
      <c r="P36" s="53">
        <f t="shared" si="5"/>
        <v>0</v>
      </c>
      <c r="Q36" s="14"/>
    </row>
    <row r="37" spans="1:17" ht="25.5" x14ac:dyDescent="0.2">
      <c r="A37" s="4">
        <v>31</v>
      </c>
      <c r="B37" s="46" t="s">
        <v>71</v>
      </c>
      <c r="C37" s="46"/>
      <c r="D37" s="6">
        <v>1004.22</v>
      </c>
      <c r="E37" s="2"/>
      <c r="F37" s="7"/>
      <c r="G37" s="8"/>
      <c r="H37" s="38">
        <f t="shared" si="0"/>
        <v>0</v>
      </c>
      <c r="I37" s="24">
        <f t="shared" si="1"/>
        <v>0</v>
      </c>
      <c r="J37" s="2" t="s">
        <v>1</v>
      </c>
      <c r="K37" s="29">
        <v>0.17860000000000001</v>
      </c>
      <c r="L37" s="5"/>
      <c r="M37" s="43">
        <f t="shared" si="2"/>
        <v>0</v>
      </c>
      <c r="N37" s="24">
        <f t="shared" si="3"/>
        <v>0</v>
      </c>
      <c r="O37" s="32" t="e">
        <f t="shared" si="4"/>
        <v>#DIV/0!</v>
      </c>
      <c r="P37" s="53">
        <f t="shared" si="5"/>
        <v>0</v>
      </c>
      <c r="Q37" s="14"/>
    </row>
    <row r="38" spans="1:17" ht="25.5" x14ac:dyDescent="0.2">
      <c r="A38" s="4">
        <v>32</v>
      </c>
      <c r="B38" s="45" t="s">
        <v>16</v>
      </c>
      <c r="C38" s="45"/>
      <c r="D38" s="6">
        <v>1004.22</v>
      </c>
      <c r="E38" s="2"/>
      <c r="F38" s="7"/>
      <c r="G38" s="8"/>
      <c r="H38" s="38">
        <f t="shared" si="0"/>
        <v>0</v>
      </c>
      <c r="I38" s="24">
        <f t="shared" si="1"/>
        <v>0</v>
      </c>
      <c r="J38" s="2" t="s">
        <v>1</v>
      </c>
      <c r="K38" s="6">
        <v>9.2200000000000004E-2</v>
      </c>
      <c r="L38" s="5"/>
      <c r="M38" s="43">
        <f t="shared" si="2"/>
        <v>0</v>
      </c>
      <c r="N38" s="24">
        <f t="shared" si="3"/>
        <v>0</v>
      </c>
      <c r="O38" s="32" t="e">
        <f t="shared" si="4"/>
        <v>#DIV/0!</v>
      </c>
      <c r="P38" s="53">
        <f t="shared" si="5"/>
        <v>0</v>
      </c>
      <c r="Q38" s="14"/>
    </row>
    <row r="39" spans="1:17" ht="25.5" x14ac:dyDescent="0.2">
      <c r="A39" s="4">
        <v>33</v>
      </c>
      <c r="B39" s="45" t="s">
        <v>24</v>
      </c>
      <c r="C39" s="45"/>
      <c r="D39" s="6">
        <v>1004.22</v>
      </c>
      <c r="E39" s="2"/>
      <c r="F39" s="7"/>
      <c r="G39" s="8"/>
      <c r="H39" s="38">
        <f t="shared" si="0"/>
        <v>0</v>
      </c>
      <c r="I39" s="24">
        <f t="shared" si="1"/>
        <v>0</v>
      </c>
      <c r="J39" s="2" t="s">
        <v>1</v>
      </c>
      <c r="K39" s="6">
        <v>0.106</v>
      </c>
      <c r="L39" s="5"/>
      <c r="M39" s="43">
        <f t="shared" si="2"/>
        <v>0</v>
      </c>
      <c r="N39" s="24">
        <f t="shared" si="3"/>
        <v>0</v>
      </c>
      <c r="O39" s="32" t="e">
        <f t="shared" si="4"/>
        <v>#DIV/0!</v>
      </c>
      <c r="P39" s="53">
        <f t="shared" si="5"/>
        <v>0</v>
      </c>
      <c r="Q39" s="14"/>
    </row>
    <row r="40" spans="1:17" ht="25.5" x14ac:dyDescent="0.2">
      <c r="A40" s="4">
        <v>34</v>
      </c>
      <c r="B40" s="46" t="s">
        <v>5</v>
      </c>
      <c r="C40" s="46" t="s">
        <v>88</v>
      </c>
      <c r="D40" s="6">
        <v>1004.22</v>
      </c>
      <c r="E40" s="27" t="s">
        <v>6</v>
      </c>
      <c r="F40" s="58">
        <v>2.5550000000000002</v>
      </c>
      <c r="G40" s="5">
        <v>7</v>
      </c>
      <c r="H40" s="38">
        <f t="shared" si="0"/>
        <v>17.885000000000002</v>
      </c>
      <c r="I40" s="24">
        <f t="shared" si="1"/>
        <v>17.960474700000002</v>
      </c>
      <c r="J40" s="2" t="s">
        <v>1</v>
      </c>
      <c r="K40" s="29">
        <v>0.12540000000000001</v>
      </c>
      <c r="L40" s="5">
        <v>93.6</v>
      </c>
      <c r="M40" s="43">
        <f t="shared" si="2"/>
        <v>11.737440000000001</v>
      </c>
      <c r="N40" s="24">
        <f t="shared" si="3"/>
        <v>11.7869719968</v>
      </c>
      <c r="O40" s="32">
        <f t="shared" si="4"/>
        <v>4.90802348336595</v>
      </c>
      <c r="P40" s="53">
        <f t="shared" si="5"/>
        <v>-6.1735027032000023</v>
      </c>
      <c r="Q40" s="14"/>
    </row>
    <row r="41" spans="1:17" ht="25.5" x14ac:dyDescent="0.2">
      <c r="A41" s="4">
        <v>35</v>
      </c>
      <c r="B41" s="45" t="s">
        <v>10</v>
      </c>
      <c r="C41" s="45" t="s">
        <v>87</v>
      </c>
      <c r="D41" s="6">
        <v>1004.22</v>
      </c>
      <c r="E41" s="2" t="s">
        <v>6</v>
      </c>
      <c r="F41" s="57">
        <v>1.825</v>
      </c>
      <c r="G41" s="8">
        <v>53</v>
      </c>
      <c r="H41" s="38">
        <f t="shared" si="0"/>
        <v>96.724999999999994</v>
      </c>
      <c r="I41" s="24">
        <f t="shared" si="1"/>
        <v>97.133179499999997</v>
      </c>
      <c r="J41" s="2" t="s">
        <v>1</v>
      </c>
      <c r="K41" s="6">
        <v>0.13300000000000001</v>
      </c>
      <c r="L41" s="5">
        <v>921.3</v>
      </c>
      <c r="M41" s="43">
        <f t="shared" si="2"/>
        <v>122.5329</v>
      </c>
      <c r="N41" s="24">
        <f t="shared" si="3"/>
        <v>123.049988838</v>
      </c>
      <c r="O41" s="32">
        <f t="shared" si="4"/>
        <v>7.287671232876713</v>
      </c>
      <c r="P41" s="53">
        <f t="shared" si="5"/>
        <v>25.916809338000007</v>
      </c>
      <c r="Q41" s="14"/>
    </row>
    <row r="42" spans="1:17" ht="25.5" x14ac:dyDescent="0.2">
      <c r="A42" s="4">
        <v>36</v>
      </c>
      <c r="B42" s="46" t="s">
        <v>39</v>
      </c>
      <c r="C42" s="46"/>
      <c r="D42" s="6">
        <v>1004.22</v>
      </c>
      <c r="E42" s="27"/>
      <c r="F42" s="58"/>
      <c r="G42" s="5"/>
      <c r="H42" s="38">
        <f t="shared" si="0"/>
        <v>0</v>
      </c>
      <c r="I42" s="24">
        <f t="shared" si="1"/>
        <v>0</v>
      </c>
      <c r="J42" s="2" t="s">
        <v>1</v>
      </c>
      <c r="K42" s="29">
        <v>9.7100000000000006E-2</v>
      </c>
      <c r="L42" s="5"/>
      <c r="M42" s="43">
        <f t="shared" si="2"/>
        <v>0</v>
      </c>
      <c r="N42" s="24">
        <f t="shared" si="3"/>
        <v>0</v>
      </c>
      <c r="O42" s="32" t="e">
        <f t="shared" si="4"/>
        <v>#DIV/0!</v>
      </c>
      <c r="P42" s="53">
        <f t="shared" si="5"/>
        <v>0</v>
      </c>
    </row>
    <row r="43" spans="1:17" ht="25.5" x14ac:dyDescent="0.2">
      <c r="A43" s="4">
        <v>37</v>
      </c>
      <c r="B43" s="45" t="s">
        <v>22</v>
      </c>
      <c r="C43" s="45"/>
      <c r="D43" s="6">
        <v>1004.22</v>
      </c>
      <c r="E43" s="27"/>
      <c r="F43" s="58"/>
      <c r="G43" s="5"/>
      <c r="H43" s="38">
        <f t="shared" si="0"/>
        <v>0</v>
      </c>
      <c r="I43" s="24">
        <f t="shared" si="1"/>
        <v>0</v>
      </c>
      <c r="J43" s="2" t="s">
        <v>1</v>
      </c>
      <c r="K43" s="6">
        <v>6.4600000000000005E-2</v>
      </c>
      <c r="L43" s="5"/>
      <c r="M43" s="43">
        <f t="shared" si="2"/>
        <v>0</v>
      </c>
      <c r="N43" s="24">
        <f t="shared" si="3"/>
        <v>0</v>
      </c>
      <c r="O43" s="32" t="e">
        <f t="shared" si="4"/>
        <v>#DIV/0!</v>
      </c>
      <c r="P43" s="53">
        <f t="shared" si="5"/>
        <v>0</v>
      </c>
    </row>
    <row r="44" spans="1:17" ht="25.5" x14ac:dyDescent="0.2">
      <c r="A44" s="4">
        <v>38</v>
      </c>
      <c r="B44" s="45" t="s">
        <v>31</v>
      </c>
      <c r="C44" s="45" t="s">
        <v>89</v>
      </c>
      <c r="D44" s="6">
        <v>1004.22</v>
      </c>
      <c r="E44" s="2" t="s">
        <v>90</v>
      </c>
      <c r="F44" s="57">
        <v>0.1</v>
      </c>
      <c r="G44" s="8"/>
      <c r="H44" s="38">
        <f t="shared" si="0"/>
        <v>0</v>
      </c>
      <c r="I44" s="24">
        <f t="shared" si="1"/>
        <v>0</v>
      </c>
      <c r="J44" s="2" t="s">
        <v>1</v>
      </c>
      <c r="K44" s="6">
        <v>2.2000000000000001E-3</v>
      </c>
      <c r="L44" s="5"/>
      <c r="M44" s="43">
        <f t="shared" si="2"/>
        <v>0</v>
      </c>
      <c r="N44" s="24">
        <f t="shared" si="3"/>
        <v>0</v>
      </c>
      <c r="O44" s="32">
        <f t="shared" si="4"/>
        <v>2.1999999999999997</v>
      </c>
      <c r="P44" s="53">
        <f t="shared" si="5"/>
        <v>0</v>
      </c>
    </row>
    <row r="45" spans="1:17" ht="25.5" x14ac:dyDescent="0.2">
      <c r="A45" s="4">
        <v>39</v>
      </c>
      <c r="B45" s="45" t="s">
        <v>72</v>
      </c>
      <c r="C45" s="45"/>
      <c r="D45" s="6">
        <v>1004.22</v>
      </c>
      <c r="E45" s="2"/>
      <c r="F45" s="57"/>
      <c r="G45" s="8"/>
      <c r="H45" s="38">
        <f t="shared" si="0"/>
        <v>0</v>
      </c>
      <c r="I45" s="24">
        <f t="shared" si="1"/>
        <v>0</v>
      </c>
      <c r="J45" s="2" t="s">
        <v>1</v>
      </c>
      <c r="K45" s="6">
        <v>7.51E-2</v>
      </c>
      <c r="L45" s="5"/>
      <c r="M45" s="43">
        <f t="shared" si="2"/>
        <v>0</v>
      </c>
      <c r="N45" s="24">
        <f t="shared" si="3"/>
        <v>0</v>
      </c>
      <c r="O45" s="32" t="e">
        <f t="shared" si="4"/>
        <v>#DIV/0!</v>
      </c>
      <c r="P45" s="53">
        <f t="shared" si="5"/>
        <v>0</v>
      </c>
    </row>
    <row r="46" spans="1:17" ht="25.5" x14ac:dyDescent="0.2">
      <c r="A46" s="4">
        <v>40</v>
      </c>
      <c r="B46" s="45" t="s">
        <v>73</v>
      </c>
      <c r="C46" s="45"/>
      <c r="D46" s="6">
        <v>1004.22</v>
      </c>
      <c r="E46" s="2"/>
      <c r="F46" s="57"/>
      <c r="G46" s="5"/>
      <c r="H46" s="38">
        <f t="shared" si="0"/>
        <v>0</v>
      </c>
      <c r="I46" s="24">
        <f t="shared" si="1"/>
        <v>0</v>
      </c>
      <c r="J46" s="2" t="s">
        <v>1</v>
      </c>
      <c r="K46" s="6">
        <v>1.1999999999999999E-3</v>
      </c>
      <c r="L46" s="5"/>
      <c r="M46" s="43">
        <f t="shared" si="2"/>
        <v>0</v>
      </c>
      <c r="N46" s="24">
        <f t="shared" si="3"/>
        <v>0</v>
      </c>
      <c r="O46" s="32" t="e">
        <f t="shared" si="4"/>
        <v>#DIV/0!</v>
      </c>
      <c r="P46" s="53">
        <f t="shared" si="5"/>
        <v>0</v>
      </c>
    </row>
    <row r="47" spans="1:17" ht="25.5" x14ac:dyDescent="0.2">
      <c r="A47" s="4">
        <v>41</v>
      </c>
      <c r="B47" s="45" t="s">
        <v>36</v>
      </c>
      <c r="C47" s="45"/>
      <c r="D47" s="6">
        <v>1004.22</v>
      </c>
      <c r="E47" s="2"/>
      <c r="F47" s="57"/>
      <c r="G47" s="5"/>
      <c r="H47" s="38">
        <f t="shared" si="0"/>
        <v>0</v>
      </c>
      <c r="I47" s="24">
        <f t="shared" si="1"/>
        <v>0</v>
      </c>
      <c r="J47" s="2" t="s">
        <v>1</v>
      </c>
      <c r="K47" s="6">
        <v>4.9200000000000001E-2</v>
      </c>
      <c r="L47" s="5"/>
      <c r="M47" s="43">
        <f t="shared" si="2"/>
        <v>0</v>
      </c>
      <c r="N47" s="24">
        <f t="shared" si="3"/>
        <v>0</v>
      </c>
      <c r="O47" s="32" t="e">
        <f t="shared" si="4"/>
        <v>#DIV/0!</v>
      </c>
      <c r="P47" s="53">
        <f t="shared" si="5"/>
        <v>0</v>
      </c>
    </row>
    <row r="48" spans="1:17" ht="114.75" x14ac:dyDescent="0.2">
      <c r="A48" s="4">
        <v>42</v>
      </c>
      <c r="B48" s="45" t="s">
        <v>74</v>
      </c>
      <c r="C48" s="45"/>
      <c r="D48" s="6">
        <v>1004.22</v>
      </c>
      <c r="E48" s="2"/>
      <c r="F48" s="57"/>
      <c r="G48" s="8"/>
      <c r="H48" s="38">
        <f t="shared" si="0"/>
        <v>0</v>
      </c>
      <c r="I48" s="24">
        <f t="shared" si="1"/>
        <v>0</v>
      </c>
      <c r="J48" s="2" t="s">
        <v>1</v>
      </c>
      <c r="K48" s="6">
        <v>0.19800000000000001</v>
      </c>
      <c r="L48" s="5"/>
      <c r="M48" s="43">
        <f t="shared" si="2"/>
        <v>0</v>
      </c>
      <c r="N48" s="24">
        <f t="shared" si="3"/>
        <v>0</v>
      </c>
      <c r="O48" s="32" t="e">
        <f t="shared" si="4"/>
        <v>#DIV/0!</v>
      </c>
      <c r="P48" s="53">
        <f t="shared" si="5"/>
        <v>0</v>
      </c>
    </row>
    <row r="49" spans="1:17" ht="74.25" customHeight="1" x14ac:dyDescent="0.2">
      <c r="A49" s="4">
        <v>43</v>
      </c>
      <c r="B49" s="45" t="s">
        <v>75</v>
      </c>
      <c r="C49" s="45"/>
      <c r="D49" s="6">
        <v>1004.22</v>
      </c>
      <c r="E49" s="2"/>
      <c r="F49" s="57"/>
      <c r="G49" s="8"/>
      <c r="H49" s="38">
        <f t="shared" si="0"/>
        <v>0</v>
      </c>
      <c r="I49" s="24">
        <f t="shared" si="1"/>
        <v>0</v>
      </c>
      <c r="J49" s="2" t="s">
        <v>1</v>
      </c>
      <c r="K49" s="6">
        <v>0.13750000000000001</v>
      </c>
      <c r="L49" s="5"/>
      <c r="M49" s="43">
        <f t="shared" si="2"/>
        <v>0</v>
      </c>
      <c r="N49" s="24">
        <f t="shared" si="3"/>
        <v>0</v>
      </c>
      <c r="O49" s="32" t="e">
        <f t="shared" si="4"/>
        <v>#DIV/0!</v>
      </c>
      <c r="P49" s="53">
        <f t="shared" si="5"/>
        <v>0</v>
      </c>
    </row>
    <row r="50" spans="1:17" ht="91.5" customHeight="1" x14ac:dyDescent="0.2">
      <c r="A50" s="4">
        <v>44</v>
      </c>
      <c r="B50" s="45" t="s">
        <v>76</v>
      </c>
      <c r="C50" s="45"/>
      <c r="D50" s="6">
        <v>1004.22</v>
      </c>
      <c r="E50" s="2"/>
      <c r="F50" s="57"/>
      <c r="G50" s="8"/>
      <c r="H50" s="38">
        <f t="shared" si="0"/>
        <v>0</v>
      </c>
      <c r="I50" s="24">
        <f t="shared" si="1"/>
        <v>0</v>
      </c>
      <c r="J50" s="2" t="s">
        <v>1</v>
      </c>
      <c r="K50" s="6">
        <v>0.1792</v>
      </c>
      <c r="L50" s="5"/>
      <c r="M50" s="43">
        <f t="shared" si="2"/>
        <v>0</v>
      </c>
      <c r="N50" s="24">
        <f t="shared" si="3"/>
        <v>0</v>
      </c>
      <c r="O50" s="32" t="e">
        <f t="shared" si="4"/>
        <v>#DIV/0!</v>
      </c>
      <c r="P50" s="53">
        <f t="shared" si="5"/>
        <v>0</v>
      </c>
    </row>
    <row r="51" spans="1:17" x14ac:dyDescent="0.2">
      <c r="A51" s="33" t="s">
        <v>40</v>
      </c>
      <c r="B51" s="34" t="s">
        <v>53</v>
      </c>
      <c r="C51" s="34"/>
      <c r="D51" s="34" t="s">
        <v>40</v>
      </c>
      <c r="E51" s="34" t="s">
        <v>40</v>
      </c>
      <c r="F51" s="24"/>
      <c r="G51" s="24"/>
      <c r="H51" s="39">
        <f>SUM(H7:H50)</f>
        <v>1852.3749999999998</v>
      </c>
      <c r="I51" s="24">
        <f>SUM(I7:I50)</f>
        <v>1860.1920225000001</v>
      </c>
      <c r="J51" s="24"/>
      <c r="K51" s="24"/>
      <c r="L51" s="24"/>
      <c r="M51" s="12">
        <f>SUM(M7:M50)</f>
        <v>1676.7581599999999</v>
      </c>
      <c r="N51" s="24">
        <f>SUM(N7:N50)</f>
        <v>1683.8340794352</v>
      </c>
      <c r="O51" s="24"/>
      <c r="P51" s="24">
        <f>SUM(P7:P50)</f>
        <v>-176.35794306479997</v>
      </c>
      <c r="Q51" s="35">
        <f>M51-H51</f>
        <v>-175.61683999999991</v>
      </c>
    </row>
    <row r="54" spans="1:17" ht="15.75" x14ac:dyDescent="0.2">
      <c r="A54" s="49" t="s">
        <v>122</v>
      </c>
      <c r="B54" s="49"/>
      <c r="C54" s="49"/>
      <c r="D54" s="49"/>
    </row>
  </sheetData>
  <autoFilter ref="A6:P52"/>
  <mergeCells count="11">
    <mergeCell ref="O5:O6"/>
    <mergeCell ref="P5:P6"/>
    <mergeCell ref="Q5:Q6"/>
    <mergeCell ref="A3:P3"/>
    <mergeCell ref="A4:O4"/>
    <mergeCell ref="A5:A6"/>
    <mergeCell ref="B5:B6"/>
    <mergeCell ref="C5:C6"/>
    <mergeCell ref="D5:D6"/>
    <mergeCell ref="E5:I5"/>
    <mergeCell ref="J5:N5"/>
  </mergeCells>
  <pageMargins left="0.70078740157480324" right="0.70078740157480324" top="0.75196850393700787" bottom="0.75196850393700787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Zeros="0" zoomScale="80" zoomScaleNormal="80" workbookViewId="0">
      <pane xSplit="2" ySplit="6" topLeftCell="C40" activePane="bottomRight" state="frozen"/>
      <selection pane="topRight" activeCell="C1" sqref="C1"/>
      <selection pane="bottomLeft" activeCell="A7" sqref="A7"/>
      <selection pane="bottomRight" activeCell="Q1" sqref="Q1:Q1048576"/>
    </sheetView>
  </sheetViews>
  <sheetFormatPr defaultRowHeight="12.75" x14ac:dyDescent="0.2"/>
  <cols>
    <col min="1" max="1" width="9.5" style="3" customWidth="1"/>
    <col min="2" max="3" width="46.1640625" style="3" customWidth="1"/>
    <col min="4" max="4" width="16.1640625" style="3" customWidth="1"/>
    <col min="5" max="5" width="24.5" style="3" customWidth="1"/>
    <col min="6" max="6" width="22.1640625" style="10" customWidth="1"/>
    <col min="7" max="7" width="20.1640625" style="35" customWidth="1"/>
    <col min="8" max="8" width="20" style="40" customWidth="1"/>
    <col min="9" max="9" width="22.83203125" style="35" customWidth="1"/>
    <col min="10" max="10" width="25.33203125" style="3" customWidth="1"/>
    <col min="11" max="11" width="19.33203125" style="3" customWidth="1"/>
    <col min="12" max="12" width="20.1640625" style="35" customWidth="1"/>
    <col min="13" max="13" width="20.83203125" style="44" customWidth="1"/>
    <col min="14" max="14" width="15.33203125" style="35" customWidth="1"/>
    <col min="15" max="15" width="27.83203125" style="3" customWidth="1"/>
    <col min="16" max="16" width="15.6640625" style="35" customWidth="1"/>
    <col min="17" max="17" width="18" style="3" hidden="1" customWidth="1"/>
    <col min="18" max="16384" width="9.33203125" style="3"/>
  </cols>
  <sheetData>
    <row r="1" spans="1:17" x14ac:dyDescent="0.2">
      <c r="A1" s="15"/>
      <c r="B1" s="15"/>
      <c r="C1" s="15"/>
      <c r="D1" s="15"/>
      <c r="E1" s="15"/>
      <c r="F1" s="16"/>
      <c r="G1" s="17"/>
      <c r="H1" s="36"/>
      <c r="I1" s="17"/>
      <c r="J1" s="15"/>
      <c r="K1" s="15"/>
      <c r="L1" s="17"/>
      <c r="M1" s="41"/>
      <c r="N1" s="17"/>
      <c r="O1" s="15"/>
      <c r="P1" s="17"/>
    </row>
    <row r="2" spans="1:17" x14ac:dyDescent="0.2">
      <c r="A2" s="15"/>
      <c r="B2" s="15"/>
      <c r="C2" s="15"/>
      <c r="D2" s="15"/>
      <c r="E2" s="15"/>
      <c r="F2" s="16"/>
      <c r="G2" s="17"/>
      <c r="H2" s="36"/>
      <c r="I2" s="17"/>
      <c r="J2" s="15"/>
      <c r="K2" s="15"/>
      <c r="L2" s="17"/>
      <c r="M2" s="41"/>
      <c r="N2" s="17"/>
      <c r="O2" s="15"/>
      <c r="P2" s="17"/>
    </row>
    <row r="3" spans="1:17" x14ac:dyDescent="0.2">
      <c r="A3" s="94" t="s">
        <v>108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</row>
    <row r="4" spans="1:17" x14ac:dyDescent="0.2">
      <c r="A4" s="95" t="s">
        <v>40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17"/>
    </row>
    <row r="5" spans="1:17" ht="57.75" customHeight="1" x14ac:dyDescent="0.2">
      <c r="A5" s="96" t="s">
        <v>41</v>
      </c>
      <c r="B5" s="98" t="s">
        <v>78</v>
      </c>
      <c r="C5" s="105" t="s">
        <v>91</v>
      </c>
      <c r="D5" s="98" t="s">
        <v>42</v>
      </c>
      <c r="E5" s="100" t="s">
        <v>138</v>
      </c>
      <c r="F5" s="100"/>
      <c r="G5" s="100"/>
      <c r="H5" s="100"/>
      <c r="I5" s="101"/>
      <c r="J5" s="102" t="s">
        <v>43</v>
      </c>
      <c r="K5" s="102"/>
      <c r="L5" s="102"/>
      <c r="M5" s="102"/>
      <c r="N5" s="102"/>
      <c r="O5" s="103" t="s">
        <v>44</v>
      </c>
      <c r="P5" s="104" t="s">
        <v>55</v>
      </c>
      <c r="Q5" s="93" t="s">
        <v>64</v>
      </c>
    </row>
    <row r="6" spans="1:17" ht="57" customHeight="1" x14ac:dyDescent="0.2">
      <c r="A6" s="97"/>
      <c r="B6" s="99"/>
      <c r="C6" s="106"/>
      <c r="D6" s="99"/>
      <c r="E6" s="54" t="s">
        <v>45</v>
      </c>
      <c r="F6" s="19" t="s">
        <v>46</v>
      </c>
      <c r="G6" s="20" t="s">
        <v>102</v>
      </c>
      <c r="H6" s="37" t="s">
        <v>48</v>
      </c>
      <c r="I6" s="21" t="s">
        <v>54</v>
      </c>
      <c r="J6" s="4" t="s">
        <v>45</v>
      </c>
      <c r="K6" s="4" t="s">
        <v>49</v>
      </c>
      <c r="L6" s="22" t="s">
        <v>47</v>
      </c>
      <c r="M6" s="42" t="s">
        <v>48</v>
      </c>
      <c r="N6" s="23" t="s">
        <v>54</v>
      </c>
      <c r="O6" s="103"/>
      <c r="P6" s="104"/>
      <c r="Q6" s="93"/>
    </row>
    <row r="7" spans="1:17" ht="25.5" x14ac:dyDescent="0.2">
      <c r="A7" s="4">
        <v>1</v>
      </c>
      <c r="B7" s="45" t="s">
        <v>50</v>
      </c>
      <c r="C7" s="45"/>
      <c r="D7" s="6">
        <v>1004.22</v>
      </c>
      <c r="E7" s="2"/>
      <c r="F7" s="59"/>
      <c r="G7" s="5"/>
      <c r="H7" s="38">
        <f t="shared" ref="H7:H50" si="0">G7*F7</f>
        <v>0</v>
      </c>
      <c r="I7" s="24">
        <f t="shared" ref="I7:I50" si="1">H7*D7/1000</f>
        <v>0</v>
      </c>
      <c r="J7" s="2" t="s">
        <v>1</v>
      </c>
      <c r="K7" s="6">
        <v>6.3200000000000006E-2</v>
      </c>
      <c r="L7" s="5"/>
      <c r="M7" s="43">
        <f t="shared" ref="M7:M50" si="2">L7*K7</f>
        <v>0</v>
      </c>
      <c r="N7" s="24">
        <f t="shared" ref="N7:N50" si="3">M7*D7/1000</f>
        <v>0</v>
      </c>
      <c r="O7" s="26" t="e">
        <f t="shared" ref="O7:O50" si="4">K7/F7*100</f>
        <v>#DIV/0!</v>
      </c>
      <c r="P7" s="53">
        <f t="shared" ref="P7:P50" si="5">N7-I7</f>
        <v>0</v>
      </c>
      <c r="Q7" s="14"/>
    </row>
    <row r="8" spans="1:17" ht="25.5" x14ac:dyDescent="0.2">
      <c r="A8" s="4">
        <v>2</v>
      </c>
      <c r="B8" s="45" t="s">
        <v>19</v>
      </c>
      <c r="C8" s="45"/>
      <c r="D8" s="6">
        <v>1004.22</v>
      </c>
      <c r="E8" s="2"/>
      <c r="F8" s="59"/>
      <c r="G8" s="56"/>
      <c r="H8" s="38">
        <f t="shared" si="0"/>
        <v>0</v>
      </c>
      <c r="I8" s="24">
        <f t="shared" si="1"/>
        <v>0</v>
      </c>
      <c r="J8" s="2" t="s">
        <v>1</v>
      </c>
      <c r="K8" s="6">
        <v>0.1013</v>
      </c>
      <c r="L8" s="5"/>
      <c r="M8" s="43">
        <f t="shared" si="2"/>
        <v>0</v>
      </c>
      <c r="N8" s="24">
        <f t="shared" si="3"/>
        <v>0</v>
      </c>
      <c r="O8" s="26" t="e">
        <f t="shared" si="4"/>
        <v>#DIV/0!</v>
      </c>
      <c r="P8" s="53">
        <f t="shared" si="5"/>
        <v>0</v>
      </c>
      <c r="Q8" s="14"/>
    </row>
    <row r="9" spans="1:17" ht="25.5" x14ac:dyDescent="0.2">
      <c r="A9" s="4">
        <v>3</v>
      </c>
      <c r="B9" s="45" t="s">
        <v>32</v>
      </c>
      <c r="C9" s="45"/>
      <c r="D9" s="6">
        <v>1004.22</v>
      </c>
      <c r="E9" s="2"/>
      <c r="F9" s="59"/>
      <c r="G9" s="56"/>
      <c r="H9" s="38">
        <f t="shared" si="0"/>
        <v>0</v>
      </c>
      <c r="I9" s="24">
        <f t="shared" si="1"/>
        <v>0</v>
      </c>
      <c r="J9" s="2" t="s">
        <v>1</v>
      </c>
      <c r="K9" s="6">
        <v>7.2599999999999998E-2</v>
      </c>
      <c r="L9" s="5"/>
      <c r="M9" s="43">
        <f t="shared" si="2"/>
        <v>0</v>
      </c>
      <c r="N9" s="24">
        <f t="shared" si="3"/>
        <v>0</v>
      </c>
      <c r="O9" s="26" t="e">
        <f t="shared" si="4"/>
        <v>#DIV/0!</v>
      </c>
      <c r="P9" s="53">
        <f t="shared" si="5"/>
        <v>0</v>
      </c>
      <c r="Q9" s="14"/>
    </row>
    <row r="10" spans="1:17" ht="25.5" x14ac:dyDescent="0.2">
      <c r="A10" s="4">
        <v>4</v>
      </c>
      <c r="B10" s="46" t="s">
        <v>0</v>
      </c>
      <c r="C10" s="46" t="s">
        <v>0</v>
      </c>
      <c r="D10" s="6">
        <v>1004.22</v>
      </c>
      <c r="E10" s="2" t="s">
        <v>79</v>
      </c>
      <c r="F10" s="25">
        <v>1.46</v>
      </c>
      <c r="G10" s="55">
        <v>55</v>
      </c>
      <c r="H10" s="38">
        <f t="shared" si="0"/>
        <v>80.3</v>
      </c>
      <c r="I10" s="24">
        <f t="shared" si="1"/>
        <v>80.638865999999993</v>
      </c>
      <c r="J10" s="2" t="s">
        <v>1</v>
      </c>
      <c r="K10" s="6">
        <v>5.4399999999999997E-2</v>
      </c>
      <c r="L10" s="5">
        <v>4125.8999999999996</v>
      </c>
      <c r="M10" s="43">
        <f t="shared" si="2"/>
        <v>224.44895999999997</v>
      </c>
      <c r="N10" s="24">
        <f t="shared" si="3"/>
        <v>225.39613461119998</v>
      </c>
      <c r="O10" s="26">
        <f t="shared" si="4"/>
        <v>3.7260273972602738</v>
      </c>
      <c r="P10" s="53">
        <f t="shared" si="5"/>
        <v>144.7572686112</v>
      </c>
    </row>
    <row r="11" spans="1:17" ht="25.5" x14ac:dyDescent="0.2">
      <c r="A11" s="4">
        <v>5</v>
      </c>
      <c r="B11" s="46" t="s">
        <v>8</v>
      </c>
      <c r="C11" s="46" t="s">
        <v>8</v>
      </c>
      <c r="D11" s="6">
        <v>1004.22</v>
      </c>
      <c r="E11" s="2" t="s">
        <v>1</v>
      </c>
      <c r="F11" s="7">
        <v>0.73</v>
      </c>
      <c r="G11" s="5">
        <v>171.10000000000002</v>
      </c>
      <c r="H11" s="38">
        <f t="shared" si="0"/>
        <v>124.90300000000002</v>
      </c>
      <c r="I11" s="24">
        <f t="shared" si="1"/>
        <v>125.43009066000003</v>
      </c>
      <c r="J11" s="2" t="s">
        <v>1</v>
      </c>
      <c r="K11" s="6">
        <v>0.3291</v>
      </c>
      <c r="L11" s="5">
        <v>171.10000000000002</v>
      </c>
      <c r="M11" s="43">
        <f t="shared" si="2"/>
        <v>56.309010000000008</v>
      </c>
      <c r="N11" s="24">
        <f t="shared" si="3"/>
        <v>56.54663402220001</v>
      </c>
      <c r="O11" s="9">
        <f t="shared" si="4"/>
        <v>45.082191780821915</v>
      </c>
      <c r="P11" s="53">
        <f t="shared" si="5"/>
        <v>-68.883456637800023</v>
      </c>
    </row>
    <row r="12" spans="1:17" ht="25.5" x14ac:dyDescent="0.2">
      <c r="A12" s="4">
        <v>6</v>
      </c>
      <c r="B12" s="46" t="s">
        <v>4</v>
      </c>
      <c r="C12" s="46" t="s">
        <v>4</v>
      </c>
      <c r="D12" s="6">
        <v>1004.22</v>
      </c>
      <c r="E12" s="2" t="s">
        <v>1</v>
      </c>
      <c r="F12" s="7">
        <v>0.36499999999999999</v>
      </c>
      <c r="G12" s="55"/>
      <c r="H12" s="38">
        <f t="shared" si="0"/>
        <v>0</v>
      </c>
      <c r="I12" s="24">
        <f t="shared" si="1"/>
        <v>0</v>
      </c>
      <c r="J12" s="2" t="s">
        <v>1</v>
      </c>
      <c r="K12" s="6">
        <v>0.14430000000000001</v>
      </c>
      <c r="L12" s="5"/>
      <c r="M12" s="43">
        <f t="shared" si="2"/>
        <v>0</v>
      </c>
      <c r="N12" s="24">
        <f t="shared" si="3"/>
        <v>0</v>
      </c>
      <c r="O12" s="9">
        <f t="shared" si="4"/>
        <v>39.534246575342472</v>
      </c>
      <c r="P12" s="53">
        <f t="shared" si="5"/>
        <v>0</v>
      </c>
    </row>
    <row r="13" spans="1:17" ht="25.5" x14ac:dyDescent="0.2">
      <c r="A13" s="4">
        <v>7</v>
      </c>
      <c r="B13" s="46" t="s">
        <v>25</v>
      </c>
      <c r="C13" s="46"/>
      <c r="D13" s="6">
        <v>1004.22</v>
      </c>
      <c r="E13" s="2"/>
      <c r="F13" s="7"/>
      <c r="G13" s="8"/>
      <c r="H13" s="38">
        <f t="shared" si="0"/>
        <v>0</v>
      </c>
      <c r="I13" s="24">
        <f t="shared" si="1"/>
        <v>0</v>
      </c>
      <c r="J13" s="2" t="s">
        <v>1</v>
      </c>
      <c r="K13" s="6">
        <v>0.3296</v>
      </c>
      <c r="L13" s="13"/>
      <c r="M13" s="43">
        <f t="shared" si="2"/>
        <v>0</v>
      </c>
      <c r="N13" s="24">
        <f t="shared" si="3"/>
        <v>0</v>
      </c>
      <c r="O13" s="9" t="e">
        <f t="shared" si="4"/>
        <v>#DIV/0!</v>
      </c>
      <c r="P13" s="53">
        <f t="shared" si="5"/>
        <v>0</v>
      </c>
      <c r="Q13" s="14"/>
    </row>
    <row r="14" spans="1:17" ht="25.5" x14ac:dyDescent="0.2">
      <c r="A14" s="4">
        <v>8</v>
      </c>
      <c r="B14" s="46" t="s">
        <v>7</v>
      </c>
      <c r="C14" s="46" t="s">
        <v>7</v>
      </c>
      <c r="D14" s="6">
        <v>1004.22</v>
      </c>
      <c r="E14" s="2" t="s">
        <v>1</v>
      </c>
      <c r="F14" s="7">
        <v>0.73</v>
      </c>
      <c r="G14" s="28"/>
      <c r="H14" s="38">
        <f t="shared" si="0"/>
        <v>0</v>
      </c>
      <c r="I14" s="24">
        <f t="shared" si="1"/>
        <v>0</v>
      </c>
      <c r="J14" s="2" t="s">
        <v>1</v>
      </c>
      <c r="K14" s="6">
        <v>0.25030000000000002</v>
      </c>
      <c r="L14" s="5"/>
      <c r="M14" s="43">
        <f t="shared" si="2"/>
        <v>0</v>
      </c>
      <c r="N14" s="24">
        <f t="shared" si="3"/>
        <v>0</v>
      </c>
      <c r="O14" s="9">
        <f t="shared" si="4"/>
        <v>34.287671232876718</v>
      </c>
      <c r="P14" s="53">
        <f t="shared" si="5"/>
        <v>0</v>
      </c>
      <c r="Q14" s="14"/>
    </row>
    <row r="15" spans="1:17" ht="25.5" x14ac:dyDescent="0.2">
      <c r="A15" s="4">
        <v>9</v>
      </c>
      <c r="B15" s="45" t="s">
        <v>28</v>
      </c>
      <c r="C15" s="45"/>
      <c r="D15" s="6">
        <v>1004.22</v>
      </c>
      <c r="E15" s="2"/>
      <c r="F15" s="25"/>
      <c r="G15" s="5"/>
      <c r="H15" s="38">
        <f t="shared" si="0"/>
        <v>0</v>
      </c>
      <c r="I15" s="24">
        <f t="shared" si="1"/>
        <v>0</v>
      </c>
      <c r="J15" s="2" t="s">
        <v>1</v>
      </c>
      <c r="K15" s="6">
        <v>0.1313</v>
      </c>
      <c r="L15" s="5"/>
      <c r="M15" s="43">
        <f t="shared" si="2"/>
        <v>0</v>
      </c>
      <c r="N15" s="24">
        <f t="shared" si="3"/>
        <v>0</v>
      </c>
      <c r="O15" s="9" t="e">
        <f t="shared" si="4"/>
        <v>#DIV/0!</v>
      </c>
      <c r="P15" s="53">
        <f t="shared" si="5"/>
        <v>0</v>
      </c>
      <c r="Q15" s="14"/>
    </row>
    <row r="16" spans="1:17" ht="25.5" x14ac:dyDescent="0.2">
      <c r="A16" s="4">
        <v>10</v>
      </c>
      <c r="B16" s="45" t="s">
        <v>51</v>
      </c>
      <c r="C16" s="45"/>
      <c r="D16" s="6">
        <v>1004.22</v>
      </c>
      <c r="E16" s="2"/>
      <c r="F16" s="7"/>
      <c r="G16" s="8"/>
      <c r="H16" s="38">
        <f t="shared" si="0"/>
        <v>0</v>
      </c>
      <c r="I16" s="24">
        <f t="shared" si="1"/>
        <v>0</v>
      </c>
      <c r="J16" s="2" t="s">
        <v>1</v>
      </c>
      <c r="K16" s="6">
        <v>8.9200000000000002E-2</v>
      </c>
      <c r="L16" s="5"/>
      <c r="M16" s="43">
        <f t="shared" si="2"/>
        <v>0</v>
      </c>
      <c r="N16" s="24">
        <f t="shared" si="3"/>
        <v>0</v>
      </c>
      <c r="O16" s="9" t="e">
        <f t="shared" si="4"/>
        <v>#DIV/0!</v>
      </c>
      <c r="P16" s="53">
        <f t="shared" si="5"/>
        <v>0</v>
      </c>
      <c r="Q16" s="14"/>
    </row>
    <row r="17" spans="1:17" ht="25.5" x14ac:dyDescent="0.2">
      <c r="A17" s="4">
        <v>11</v>
      </c>
      <c r="B17" s="46" t="s">
        <v>67</v>
      </c>
      <c r="C17" s="46"/>
      <c r="D17" s="6">
        <v>1004.22</v>
      </c>
      <c r="E17" s="27"/>
      <c r="F17" s="30"/>
      <c r="G17" s="28"/>
      <c r="H17" s="38">
        <f t="shared" si="0"/>
        <v>0</v>
      </c>
      <c r="I17" s="24">
        <f t="shared" si="1"/>
        <v>0</v>
      </c>
      <c r="J17" s="2" t="s">
        <v>1</v>
      </c>
      <c r="K17" s="6">
        <v>2.3900000000000001E-2</v>
      </c>
      <c r="L17" s="5"/>
      <c r="M17" s="43">
        <f t="shared" si="2"/>
        <v>0</v>
      </c>
      <c r="N17" s="24">
        <f t="shared" si="3"/>
        <v>0</v>
      </c>
      <c r="O17" s="9" t="e">
        <f t="shared" si="4"/>
        <v>#DIV/0!</v>
      </c>
      <c r="P17" s="53">
        <f t="shared" si="5"/>
        <v>0</v>
      </c>
      <c r="Q17" s="14"/>
    </row>
    <row r="18" spans="1:17" ht="25.5" x14ac:dyDescent="0.2">
      <c r="A18" s="4">
        <v>12</v>
      </c>
      <c r="B18" s="46" t="s">
        <v>68</v>
      </c>
      <c r="C18" s="46"/>
      <c r="D18" s="6">
        <v>1004.22</v>
      </c>
      <c r="E18" s="27"/>
      <c r="F18" s="30"/>
      <c r="G18" s="28"/>
      <c r="H18" s="38">
        <f t="shared" si="0"/>
        <v>0</v>
      </c>
      <c r="I18" s="24">
        <f t="shared" si="1"/>
        <v>0</v>
      </c>
      <c r="J18" s="2" t="s">
        <v>1</v>
      </c>
      <c r="K18" s="6">
        <v>3.32E-2</v>
      </c>
      <c r="L18" s="5"/>
      <c r="M18" s="43">
        <f t="shared" si="2"/>
        <v>0</v>
      </c>
      <c r="N18" s="24">
        <f t="shared" si="3"/>
        <v>0</v>
      </c>
      <c r="O18" s="9" t="e">
        <f t="shared" si="4"/>
        <v>#DIV/0!</v>
      </c>
      <c r="P18" s="53">
        <f t="shared" si="5"/>
        <v>0</v>
      </c>
      <c r="Q18" s="14"/>
    </row>
    <row r="19" spans="1:17" ht="25.5" x14ac:dyDescent="0.2">
      <c r="A19" s="4">
        <v>13</v>
      </c>
      <c r="B19" s="45" t="s">
        <v>29</v>
      </c>
      <c r="C19" s="45"/>
      <c r="D19" s="6">
        <v>1004.22</v>
      </c>
      <c r="E19" s="2"/>
      <c r="F19" s="7"/>
      <c r="G19" s="8"/>
      <c r="H19" s="38">
        <f t="shared" si="0"/>
        <v>0</v>
      </c>
      <c r="I19" s="24">
        <f t="shared" si="1"/>
        <v>0</v>
      </c>
      <c r="J19" s="2" t="s">
        <v>1</v>
      </c>
      <c r="K19" s="6">
        <v>8.1199999999999994E-2</v>
      </c>
      <c r="L19" s="5"/>
      <c r="M19" s="43">
        <f t="shared" si="2"/>
        <v>0</v>
      </c>
      <c r="N19" s="24">
        <f t="shared" si="3"/>
        <v>0</v>
      </c>
      <c r="O19" s="9" t="e">
        <f t="shared" si="4"/>
        <v>#DIV/0!</v>
      </c>
      <c r="P19" s="53">
        <f t="shared" si="5"/>
        <v>0</v>
      </c>
      <c r="Q19" s="14"/>
    </row>
    <row r="20" spans="1:17" ht="25.5" x14ac:dyDescent="0.2">
      <c r="A20" s="4">
        <v>14</v>
      </c>
      <c r="B20" s="46" t="s">
        <v>21</v>
      </c>
      <c r="C20" s="46"/>
      <c r="D20" s="6">
        <v>1004.22</v>
      </c>
      <c r="E20" s="27"/>
      <c r="F20" s="30"/>
      <c r="G20" s="28"/>
      <c r="H20" s="38">
        <f t="shared" si="0"/>
        <v>0</v>
      </c>
      <c r="I20" s="24">
        <f t="shared" si="1"/>
        <v>0</v>
      </c>
      <c r="J20" s="2" t="s">
        <v>1</v>
      </c>
      <c r="K20" s="6">
        <v>5.1000000000000004E-3</v>
      </c>
      <c r="L20" s="5"/>
      <c r="M20" s="43">
        <f t="shared" si="2"/>
        <v>0</v>
      </c>
      <c r="N20" s="24">
        <f t="shared" si="3"/>
        <v>0</v>
      </c>
      <c r="O20" s="9" t="e">
        <f t="shared" si="4"/>
        <v>#DIV/0!</v>
      </c>
      <c r="P20" s="53">
        <f t="shared" si="5"/>
        <v>0</v>
      </c>
      <c r="Q20" s="14"/>
    </row>
    <row r="21" spans="1:17" ht="25.5" x14ac:dyDescent="0.2">
      <c r="A21" s="4">
        <v>15</v>
      </c>
      <c r="B21" s="46" t="s">
        <v>12</v>
      </c>
      <c r="C21" s="46"/>
      <c r="D21" s="6">
        <v>1004.22</v>
      </c>
      <c r="E21" s="27"/>
      <c r="F21" s="7"/>
      <c r="G21" s="31"/>
      <c r="H21" s="38">
        <f t="shared" si="0"/>
        <v>0</v>
      </c>
      <c r="I21" s="24">
        <f t="shared" si="1"/>
        <v>0</v>
      </c>
      <c r="J21" s="2" t="s">
        <v>1</v>
      </c>
      <c r="K21" s="6">
        <v>0.01</v>
      </c>
      <c r="L21" s="5"/>
      <c r="M21" s="43">
        <f t="shared" si="2"/>
        <v>0</v>
      </c>
      <c r="N21" s="24">
        <f t="shared" si="3"/>
        <v>0</v>
      </c>
      <c r="O21" s="9" t="e">
        <f t="shared" si="4"/>
        <v>#DIV/0!</v>
      </c>
      <c r="P21" s="53">
        <f t="shared" si="5"/>
        <v>0</v>
      </c>
      <c r="Q21" s="14"/>
    </row>
    <row r="22" spans="1:17" ht="25.5" x14ac:dyDescent="0.2">
      <c r="A22" s="4">
        <v>16</v>
      </c>
      <c r="B22" s="46" t="s">
        <v>27</v>
      </c>
      <c r="C22" s="46"/>
      <c r="D22" s="6">
        <v>1004.22</v>
      </c>
      <c r="E22" s="27"/>
      <c r="F22" s="30"/>
      <c r="G22" s="28"/>
      <c r="H22" s="38">
        <f t="shared" si="0"/>
        <v>0</v>
      </c>
      <c r="I22" s="24">
        <f t="shared" si="1"/>
        <v>0</v>
      </c>
      <c r="J22" s="2" t="s">
        <v>1</v>
      </c>
      <c r="K22" s="6">
        <v>3.9E-2</v>
      </c>
      <c r="L22" s="5"/>
      <c r="M22" s="43">
        <f t="shared" si="2"/>
        <v>0</v>
      </c>
      <c r="N22" s="24">
        <f t="shared" si="3"/>
        <v>0</v>
      </c>
      <c r="O22" s="9" t="e">
        <f t="shared" si="4"/>
        <v>#DIV/0!</v>
      </c>
      <c r="P22" s="53">
        <f t="shared" si="5"/>
        <v>0</v>
      </c>
      <c r="Q22" s="14"/>
    </row>
    <row r="23" spans="1:17" ht="25.5" x14ac:dyDescent="0.2">
      <c r="A23" s="4">
        <v>17</v>
      </c>
      <c r="B23" s="46" t="s">
        <v>37</v>
      </c>
      <c r="C23" s="46" t="s">
        <v>37</v>
      </c>
      <c r="D23" s="6">
        <v>1004.22</v>
      </c>
      <c r="E23" s="27" t="s">
        <v>38</v>
      </c>
      <c r="F23" s="58">
        <v>2.5550000000000002</v>
      </c>
      <c r="G23" s="28"/>
      <c r="H23" s="38">
        <f t="shared" si="0"/>
        <v>0</v>
      </c>
      <c r="I23" s="24">
        <f t="shared" si="1"/>
        <v>0</v>
      </c>
      <c r="J23" s="2" t="s">
        <v>1</v>
      </c>
      <c r="K23" s="6">
        <v>9.7100000000000006E-2</v>
      </c>
      <c r="L23" s="5"/>
      <c r="M23" s="43">
        <f t="shared" si="2"/>
        <v>0</v>
      </c>
      <c r="N23" s="24">
        <f t="shared" si="3"/>
        <v>0</v>
      </c>
      <c r="O23" s="9">
        <f t="shared" si="4"/>
        <v>3.8003913894324852</v>
      </c>
      <c r="P23" s="53">
        <f t="shared" si="5"/>
        <v>0</v>
      </c>
    </row>
    <row r="24" spans="1:17" ht="25.5" x14ac:dyDescent="0.2">
      <c r="A24" s="4">
        <v>18</v>
      </c>
      <c r="B24" s="46" t="s">
        <v>14</v>
      </c>
      <c r="C24" s="46" t="s">
        <v>14</v>
      </c>
      <c r="D24" s="6">
        <v>1004.22</v>
      </c>
      <c r="E24" s="27" t="s">
        <v>3</v>
      </c>
      <c r="F24" s="58">
        <v>1.095</v>
      </c>
      <c r="G24" s="28"/>
      <c r="H24" s="38">
        <f t="shared" si="0"/>
        <v>0</v>
      </c>
      <c r="I24" s="24">
        <f t="shared" si="1"/>
        <v>0</v>
      </c>
      <c r="J24" s="2" t="s">
        <v>1</v>
      </c>
      <c r="K24" s="6">
        <v>3.5700000000000003E-2</v>
      </c>
      <c r="L24" s="5"/>
      <c r="M24" s="43">
        <f t="shared" si="2"/>
        <v>0</v>
      </c>
      <c r="N24" s="24">
        <f t="shared" si="3"/>
        <v>0</v>
      </c>
      <c r="O24" s="9">
        <f t="shared" si="4"/>
        <v>3.2602739726027403</v>
      </c>
      <c r="P24" s="53">
        <f t="shared" si="5"/>
        <v>0</v>
      </c>
    </row>
    <row r="25" spans="1:17" ht="25.5" x14ac:dyDescent="0.2">
      <c r="A25" s="4">
        <v>19</v>
      </c>
      <c r="B25" s="46" t="s">
        <v>2</v>
      </c>
      <c r="C25" s="46" t="s">
        <v>2</v>
      </c>
      <c r="D25" s="6">
        <v>1004.22</v>
      </c>
      <c r="E25" s="27" t="s">
        <v>3</v>
      </c>
      <c r="F25" s="58">
        <v>1.095</v>
      </c>
      <c r="G25" s="28"/>
      <c r="H25" s="38">
        <f t="shared" si="0"/>
        <v>0</v>
      </c>
      <c r="I25" s="24">
        <f t="shared" si="1"/>
        <v>0</v>
      </c>
      <c r="J25" s="2" t="s">
        <v>1</v>
      </c>
      <c r="K25" s="6">
        <v>1.5900000000000001E-2</v>
      </c>
      <c r="L25" s="5"/>
      <c r="M25" s="43">
        <f t="shared" si="2"/>
        <v>0</v>
      </c>
      <c r="N25" s="24">
        <f t="shared" si="3"/>
        <v>0</v>
      </c>
      <c r="O25" s="9">
        <f t="shared" si="4"/>
        <v>1.452054794520548</v>
      </c>
      <c r="P25" s="53">
        <f t="shared" si="5"/>
        <v>0</v>
      </c>
      <c r="Q25" s="14"/>
    </row>
    <row r="26" spans="1:17" ht="63.75" x14ac:dyDescent="0.2">
      <c r="A26" s="4">
        <v>20</v>
      </c>
      <c r="B26" s="45" t="s">
        <v>18</v>
      </c>
      <c r="C26" s="45"/>
      <c r="D26" s="6">
        <v>1004.22</v>
      </c>
      <c r="E26" s="2"/>
      <c r="F26" s="7"/>
      <c r="G26" s="8"/>
      <c r="H26" s="38">
        <f t="shared" si="0"/>
        <v>0</v>
      </c>
      <c r="I26" s="24">
        <f t="shared" si="1"/>
        <v>0</v>
      </c>
      <c r="J26" s="2" t="s">
        <v>1</v>
      </c>
      <c r="K26" s="6">
        <v>6.4999999999999997E-3</v>
      </c>
      <c r="L26" s="5"/>
      <c r="M26" s="43">
        <f t="shared" si="2"/>
        <v>0</v>
      </c>
      <c r="N26" s="24">
        <f t="shared" si="3"/>
        <v>0</v>
      </c>
      <c r="O26" s="9" t="e">
        <f t="shared" si="4"/>
        <v>#DIV/0!</v>
      </c>
      <c r="P26" s="53">
        <f t="shared" si="5"/>
        <v>0</v>
      </c>
      <c r="Q26" s="14"/>
    </row>
    <row r="27" spans="1:17" ht="25.5" x14ac:dyDescent="0.2">
      <c r="A27" s="4">
        <v>21</v>
      </c>
      <c r="B27" s="45" t="s">
        <v>26</v>
      </c>
      <c r="C27" s="45"/>
      <c r="D27" s="6">
        <v>1004.22</v>
      </c>
      <c r="E27" s="2"/>
      <c r="F27" s="7"/>
      <c r="G27" s="8"/>
      <c r="H27" s="38">
        <f t="shared" si="0"/>
        <v>0</v>
      </c>
      <c r="I27" s="24">
        <f t="shared" si="1"/>
        <v>0</v>
      </c>
      <c r="J27" s="2" t="s">
        <v>1</v>
      </c>
      <c r="K27" s="6">
        <v>7.3999999999999996E-2</v>
      </c>
      <c r="L27" s="5"/>
      <c r="M27" s="43">
        <f t="shared" si="2"/>
        <v>0</v>
      </c>
      <c r="N27" s="24">
        <f t="shared" si="3"/>
        <v>0</v>
      </c>
      <c r="O27" s="9" t="e">
        <f t="shared" si="4"/>
        <v>#DIV/0!</v>
      </c>
      <c r="P27" s="53">
        <f t="shared" si="5"/>
        <v>0</v>
      </c>
      <c r="Q27" s="14"/>
    </row>
    <row r="28" spans="1:17" ht="25.5" x14ac:dyDescent="0.2">
      <c r="A28" s="4">
        <v>22</v>
      </c>
      <c r="B28" s="45" t="s">
        <v>11</v>
      </c>
      <c r="C28" s="45" t="s">
        <v>11</v>
      </c>
      <c r="D28" s="6">
        <v>1004.22</v>
      </c>
      <c r="E28" s="2" t="s">
        <v>6</v>
      </c>
      <c r="F28" s="7">
        <v>0.73</v>
      </c>
      <c r="G28" s="28">
        <v>135</v>
      </c>
      <c r="H28" s="38">
        <f t="shared" si="0"/>
        <v>98.55</v>
      </c>
      <c r="I28" s="24">
        <f t="shared" si="1"/>
        <v>98.965880999999996</v>
      </c>
      <c r="J28" s="2" t="s">
        <v>1</v>
      </c>
      <c r="K28" s="6">
        <v>7.6100000000000001E-2</v>
      </c>
      <c r="L28" s="5">
        <v>912.3</v>
      </c>
      <c r="M28" s="43">
        <f t="shared" si="2"/>
        <v>69.426029999999997</v>
      </c>
      <c r="N28" s="24">
        <f t="shared" si="3"/>
        <v>69.719007846599993</v>
      </c>
      <c r="O28" s="9">
        <f t="shared" si="4"/>
        <v>10.424657534246576</v>
      </c>
      <c r="P28" s="53">
        <f t="shared" si="5"/>
        <v>-29.246873153400003</v>
      </c>
      <c r="Q28" s="14"/>
    </row>
    <row r="29" spans="1:17" ht="25.5" x14ac:dyDescent="0.2">
      <c r="A29" s="4">
        <v>23</v>
      </c>
      <c r="B29" s="46" t="s">
        <v>30</v>
      </c>
      <c r="C29" s="46" t="s">
        <v>30</v>
      </c>
      <c r="D29" s="6">
        <v>1004.22</v>
      </c>
      <c r="E29" s="27" t="s">
        <v>6</v>
      </c>
      <c r="F29" s="7">
        <v>0.73</v>
      </c>
      <c r="G29" s="28"/>
      <c r="H29" s="38">
        <f t="shared" si="0"/>
        <v>0</v>
      </c>
      <c r="I29" s="24">
        <f t="shared" si="1"/>
        <v>0</v>
      </c>
      <c r="J29" s="2" t="s">
        <v>1</v>
      </c>
      <c r="K29" s="29">
        <v>2.93E-2</v>
      </c>
      <c r="L29" s="5"/>
      <c r="M29" s="43">
        <f t="shared" si="2"/>
        <v>0</v>
      </c>
      <c r="N29" s="24">
        <f t="shared" si="3"/>
        <v>0</v>
      </c>
      <c r="O29" s="9">
        <f t="shared" si="4"/>
        <v>4.0136986301369868</v>
      </c>
      <c r="P29" s="53">
        <f t="shared" si="5"/>
        <v>0</v>
      </c>
    </row>
    <row r="30" spans="1:17" ht="25.5" x14ac:dyDescent="0.2">
      <c r="A30" s="4">
        <v>24</v>
      </c>
      <c r="B30" s="46" t="s">
        <v>23</v>
      </c>
      <c r="C30" s="46"/>
      <c r="D30" s="6">
        <v>1004.22</v>
      </c>
      <c r="E30" s="27"/>
      <c r="F30" s="58"/>
      <c r="G30" s="28"/>
      <c r="H30" s="38">
        <f t="shared" si="0"/>
        <v>0</v>
      </c>
      <c r="I30" s="24">
        <f t="shared" si="1"/>
        <v>0</v>
      </c>
      <c r="J30" s="2" t="s">
        <v>1</v>
      </c>
      <c r="K30" s="29">
        <v>2.18E-2</v>
      </c>
      <c r="L30" s="5"/>
      <c r="M30" s="43">
        <f t="shared" si="2"/>
        <v>0</v>
      </c>
      <c r="N30" s="24">
        <f t="shared" si="3"/>
        <v>0</v>
      </c>
      <c r="O30" s="9" t="e">
        <f t="shared" si="4"/>
        <v>#DIV/0!</v>
      </c>
      <c r="P30" s="53">
        <f t="shared" si="5"/>
        <v>0</v>
      </c>
    </row>
    <row r="31" spans="1:17" ht="25.5" x14ac:dyDescent="0.2">
      <c r="A31" s="4">
        <v>25</v>
      </c>
      <c r="B31" s="45" t="s">
        <v>52</v>
      </c>
      <c r="C31" s="45"/>
      <c r="D31" s="6">
        <v>1004.22</v>
      </c>
      <c r="E31" s="2"/>
      <c r="F31" s="7"/>
      <c r="G31" s="28"/>
      <c r="H31" s="38">
        <f t="shared" si="0"/>
        <v>0</v>
      </c>
      <c r="I31" s="24">
        <f t="shared" si="1"/>
        <v>0</v>
      </c>
      <c r="J31" s="2" t="s">
        <v>1</v>
      </c>
      <c r="K31" s="6">
        <v>5.45E-2</v>
      </c>
      <c r="L31" s="5"/>
      <c r="M31" s="43">
        <f t="shared" si="2"/>
        <v>0</v>
      </c>
      <c r="N31" s="24">
        <f t="shared" si="3"/>
        <v>0</v>
      </c>
      <c r="O31" s="9" t="e">
        <f t="shared" si="4"/>
        <v>#DIV/0!</v>
      </c>
      <c r="P31" s="53">
        <f t="shared" si="5"/>
        <v>0</v>
      </c>
      <c r="Q31" s="14"/>
    </row>
    <row r="32" spans="1:17" ht="25.5" x14ac:dyDescent="0.2">
      <c r="A32" s="4">
        <v>26</v>
      </c>
      <c r="B32" s="45" t="s">
        <v>17</v>
      </c>
      <c r="C32" s="45"/>
      <c r="D32" s="6">
        <v>1004.22</v>
      </c>
      <c r="E32" s="2"/>
      <c r="F32" s="7"/>
      <c r="G32" s="8"/>
      <c r="H32" s="38">
        <f t="shared" si="0"/>
        <v>0</v>
      </c>
      <c r="I32" s="24">
        <f t="shared" si="1"/>
        <v>0</v>
      </c>
      <c r="J32" s="2" t="s">
        <v>1</v>
      </c>
      <c r="K32" s="6">
        <v>4.4600000000000001E-2</v>
      </c>
      <c r="L32" s="5"/>
      <c r="M32" s="43">
        <f t="shared" si="2"/>
        <v>0</v>
      </c>
      <c r="N32" s="24">
        <f t="shared" si="3"/>
        <v>0</v>
      </c>
      <c r="O32" s="9" t="e">
        <f t="shared" si="4"/>
        <v>#DIV/0!</v>
      </c>
      <c r="P32" s="53">
        <f t="shared" si="5"/>
        <v>0</v>
      </c>
      <c r="Q32" s="14"/>
    </row>
    <row r="33" spans="1:17" ht="25.5" x14ac:dyDescent="0.2">
      <c r="A33" s="4">
        <v>27</v>
      </c>
      <c r="B33" s="46" t="s">
        <v>69</v>
      </c>
      <c r="C33" s="46"/>
      <c r="D33" s="6">
        <v>1004.22</v>
      </c>
      <c r="E33" s="27"/>
      <c r="F33" s="58"/>
      <c r="G33" s="55"/>
      <c r="H33" s="38">
        <f t="shared" si="0"/>
        <v>0</v>
      </c>
      <c r="I33" s="24">
        <f t="shared" si="1"/>
        <v>0</v>
      </c>
      <c r="J33" s="2" t="s">
        <v>1</v>
      </c>
      <c r="K33" s="29">
        <v>6.1000000000000004E-3</v>
      </c>
      <c r="L33" s="5"/>
      <c r="M33" s="43">
        <f t="shared" si="2"/>
        <v>0</v>
      </c>
      <c r="N33" s="24">
        <f t="shared" si="3"/>
        <v>0</v>
      </c>
      <c r="O33" s="9" t="e">
        <f t="shared" si="4"/>
        <v>#DIV/0!</v>
      </c>
      <c r="P33" s="53">
        <f t="shared" si="5"/>
        <v>0</v>
      </c>
      <c r="Q33" s="14"/>
    </row>
    <row r="34" spans="1:17" ht="25.5" x14ac:dyDescent="0.2">
      <c r="A34" s="4">
        <v>28</v>
      </c>
      <c r="B34" s="45" t="s">
        <v>70</v>
      </c>
      <c r="C34" s="45"/>
      <c r="D34" s="6">
        <v>1004.22</v>
      </c>
      <c r="E34" s="2"/>
      <c r="F34" s="7"/>
      <c r="G34" s="8"/>
      <c r="H34" s="38">
        <f t="shared" si="0"/>
        <v>0</v>
      </c>
      <c r="I34" s="24">
        <f t="shared" si="1"/>
        <v>0</v>
      </c>
      <c r="J34" s="2" t="s">
        <v>1</v>
      </c>
      <c r="K34" s="6">
        <v>7.5200000000000003E-2</v>
      </c>
      <c r="L34" s="5"/>
      <c r="M34" s="43">
        <f t="shared" si="2"/>
        <v>0</v>
      </c>
      <c r="N34" s="24">
        <f t="shared" si="3"/>
        <v>0</v>
      </c>
      <c r="O34" s="9" t="e">
        <f t="shared" si="4"/>
        <v>#DIV/0!</v>
      </c>
      <c r="P34" s="53">
        <f t="shared" si="5"/>
        <v>0</v>
      </c>
      <c r="Q34" s="14"/>
    </row>
    <row r="35" spans="1:17" ht="25.5" x14ac:dyDescent="0.2">
      <c r="A35" s="4">
        <v>29</v>
      </c>
      <c r="B35" s="46" t="s">
        <v>9</v>
      </c>
      <c r="C35" s="46" t="s">
        <v>9</v>
      </c>
      <c r="D35" s="6">
        <v>1004.22</v>
      </c>
      <c r="E35" s="27" t="s">
        <v>6</v>
      </c>
      <c r="F35" s="58">
        <v>1.095</v>
      </c>
      <c r="G35" s="28"/>
      <c r="H35" s="38">
        <f t="shared" si="0"/>
        <v>0</v>
      </c>
      <c r="I35" s="24">
        <f t="shared" si="1"/>
        <v>0</v>
      </c>
      <c r="J35" s="2" t="s">
        <v>1</v>
      </c>
      <c r="K35" s="29">
        <v>0.1968</v>
      </c>
      <c r="L35" s="5"/>
      <c r="M35" s="43">
        <f t="shared" si="2"/>
        <v>0</v>
      </c>
      <c r="N35" s="24">
        <f t="shared" si="3"/>
        <v>0</v>
      </c>
      <c r="O35" s="32">
        <f t="shared" si="4"/>
        <v>17.972602739726028</v>
      </c>
      <c r="P35" s="53">
        <f t="shared" si="5"/>
        <v>0</v>
      </c>
    </row>
    <row r="36" spans="1:17" ht="25.5" x14ac:dyDescent="0.2">
      <c r="A36" s="4">
        <v>30</v>
      </c>
      <c r="B36" s="45" t="s">
        <v>20</v>
      </c>
      <c r="C36" s="45"/>
      <c r="D36" s="6">
        <v>1004.22</v>
      </c>
      <c r="E36" s="2"/>
      <c r="F36" s="7"/>
      <c r="G36" s="8"/>
      <c r="H36" s="38">
        <f t="shared" si="0"/>
        <v>0</v>
      </c>
      <c r="I36" s="24">
        <f t="shared" si="1"/>
        <v>0</v>
      </c>
      <c r="J36" s="2" t="s">
        <v>1</v>
      </c>
      <c r="K36" s="6">
        <v>9.4200000000000006E-2</v>
      </c>
      <c r="L36" s="5"/>
      <c r="M36" s="43">
        <f t="shared" si="2"/>
        <v>0</v>
      </c>
      <c r="N36" s="24">
        <f t="shared" si="3"/>
        <v>0</v>
      </c>
      <c r="O36" s="32" t="e">
        <f t="shared" si="4"/>
        <v>#DIV/0!</v>
      </c>
      <c r="P36" s="53">
        <f t="shared" si="5"/>
        <v>0</v>
      </c>
      <c r="Q36" s="14"/>
    </row>
    <row r="37" spans="1:17" ht="25.5" x14ac:dyDescent="0.2">
      <c r="A37" s="4">
        <v>31</v>
      </c>
      <c r="B37" s="46" t="s">
        <v>71</v>
      </c>
      <c r="C37" s="46"/>
      <c r="D37" s="6">
        <v>1004.22</v>
      </c>
      <c r="E37" s="2"/>
      <c r="F37" s="7"/>
      <c r="G37" s="8"/>
      <c r="H37" s="38">
        <f t="shared" si="0"/>
        <v>0</v>
      </c>
      <c r="I37" s="24">
        <f t="shared" si="1"/>
        <v>0</v>
      </c>
      <c r="J37" s="2" t="s">
        <v>1</v>
      </c>
      <c r="K37" s="29">
        <v>0.17860000000000001</v>
      </c>
      <c r="L37" s="5"/>
      <c r="M37" s="43">
        <f t="shared" si="2"/>
        <v>0</v>
      </c>
      <c r="N37" s="24">
        <f t="shared" si="3"/>
        <v>0</v>
      </c>
      <c r="O37" s="32" t="e">
        <f t="shared" si="4"/>
        <v>#DIV/0!</v>
      </c>
      <c r="P37" s="53">
        <f t="shared" si="5"/>
        <v>0</v>
      </c>
      <c r="Q37" s="14"/>
    </row>
    <row r="38" spans="1:17" ht="25.5" x14ac:dyDescent="0.2">
      <c r="A38" s="4">
        <v>32</v>
      </c>
      <c r="B38" s="45" t="s">
        <v>16</v>
      </c>
      <c r="C38" s="45"/>
      <c r="D38" s="6">
        <v>1004.22</v>
      </c>
      <c r="E38" s="2"/>
      <c r="F38" s="7"/>
      <c r="G38" s="8"/>
      <c r="H38" s="38">
        <f t="shared" si="0"/>
        <v>0</v>
      </c>
      <c r="I38" s="24">
        <f t="shared" si="1"/>
        <v>0</v>
      </c>
      <c r="J38" s="2" t="s">
        <v>1</v>
      </c>
      <c r="K38" s="6">
        <v>9.2200000000000004E-2</v>
      </c>
      <c r="L38" s="5"/>
      <c r="M38" s="43">
        <f t="shared" si="2"/>
        <v>0</v>
      </c>
      <c r="N38" s="24">
        <f t="shared" si="3"/>
        <v>0</v>
      </c>
      <c r="O38" s="32" t="e">
        <f t="shared" si="4"/>
        <v>#DIV/0!</v>
      </c>
      <c r="P38" s="53">
        <f t="shared" si="5"/>
        <v>0</v>
      </c>
      <c r="Q38" s="14"/>
    </row>
    <row r="39" spans="1:17" ht="25.5" x14ac:dyDescent="0.2">
      <c r="A39" s="4">
        <v>33</v>
      </c>
      <c r="B39" s="45" t="s">
        <v>24</v>
      </c>
      <c r="C39" s="45"/>
      <c r="D39" s="6">
        <v>1004.22</v>
      </c>
      <c r="E39" s="2"/>
      <c r="F39" s="7"/>
      <c r="G39" s="8"/>
      <c r="H39" s="38">
        <f t="shared" si="0"/>
        <v>0</v>
      </c>
      <c r="I39" s="24">
        <f t="shared" si="1"/>
        <v>0</v>
      </c>
      <c r="J39" s="2" t="s">
        <v>1</v>
      </c>
      <c r="K39" s="6">
        <v>0.106</v>
      </c>
      <c r="L39" s="5"/>
      <c r="M39" s="43">
        <f t="shared" si="2"/>
        <v>0</v>
      </c>
      <c r="N39" s="24">
        <f t="shared" si="3"/>
        <v>0</v>
      </c>
      <c r="O39" s="32" t="e">
        <f t="shared" si="4"/>
        <v>#DIV/0!</v>
      </c>
      <c r="P39" s="53">
        <f t="shared" si="5"/>
        <v>0</v>
      </c>
      <c r="Q39" s="14"/>
    </row>
    <row r="40" spans="1:17" ht="25.5" x14ac:dyDescent="0.2">
      <c r="A40" s="4">
        <v>34</v>
      </c>
      <c r="B40" s="46" t="s">
        <v>5</v>
      </c>
      <c r="C40" s="46" t="s">
        <v>5</v>
      </c>
      <c r="D40" s="6">
        <v>1004.22</v>
      </c>
      <c r="E40" s="27" t="s">
        <v>6</v>
      </c>
      <c r="F40" s="58">
        <v>2.5550000000000002</v>
      </c>
      <c r="G40" s="28"/>
      <c r="H40" s="38">
        <f t="shared" si="0"/>
        <v>0</v>
      </c>
      <c r="I40" s="24">
        <f t="shared" si="1"/>
        <v>0</v>
      </c>
      <c r="J40" s="2" t="s">
        <v>1</v>
      </c>
      <c r="K40" s="29">
        <v>0.12540000000000001</v>
      </c>
      <c r="L40" s="5"/>
      <c r="M40" s="43">
        <f t="shared" si="2"/>
        <v>0</v>
      </c>
      <c r="N40" s="24">
        <f t="shared" si="3"/>
        <v>0</v>
      </c>
      <c r="O40" s="32">
        <f t="shared" si="4"/>
        <v>4.90802348336595</v>
      </c>
      <c r="P40" s="53">
        <f t="shared" si="5"/>
        <v>0</v>
      </c>
      <c r="Q40" s="14"/>
    </row>
    <row r="41" spans="1:17" ht="25.5" x14ac:dyDescent="0.2">
      <c r="A41" s="4">
        <v>35</v>
      </c>
      <c r="B41" s="45" t="s">
        <v>10</v>
      </c>
      <c r="C41" s="45" t="s">
        <v>10</v>
      </c>
      <c r="D41" s="6">
        <v>1004.22</v>
      </c>
      <c r="E41" s="27" t="s">
        <v>6</v>
      </c>
      <c r="F41" s="57">
        <v>1.825</v>
      </c>
      <c r="G41" s="8"/>
      <c r="H41" s="38">
        <f t="shared" si="0"/>
        <v>0</v>
      </c>
      <c r="I41" s="24">
        <f t="shared" si="1"/>
        <v>0</v>
      </c>
      <c r="J41" s="2" t="s">
        <v>1</v>
      </c>
      <c r="K41" s="6">
        <v>0.13300000000000001</v>
      </c>
      <c r="L41" s="5"/>
      <c r="M41" s="43">
        <f t="shared" si="2"/>
        <v>0</v>
      </c>
      <c r="N41" s="24">
        <f t="shared" si="3"/>
        <v>0</v>
      </c>
      <c r="O41" s="32">
        <f t="shared" si="4"/>
        <v>7.287671232876713</v>
      </c>
      <c r="P41" s="53">
        <f t="shared" si="5"/>
        <v>0</v>
      </c>
      <c r="Q41" s="14"/>
    </row>
    <row r="42" spans="1:17" ht="25.5" x14ac:dyDescent="0.2">
      <c r="A42" s="4">
        <v>36</v>
      </c>
      <c r="B42" s="46" t="s">
        <v>39</v>
      </c>
      <c r="C42" s="46"/>
      <c r="D42" s="6">
        <v>1004.22</v>
      </c>
      <c r="E42" s="27"/>
      <c r="F42" s="58"/>
      <c r="G42" s="28"/>
      <c r="H42" s="38">
        <f t="shared" si="0"/>
        <v>0</v>
      </c>
      <c r="I42" s="24">
        <f t="shared" si="1"/>
        <v>0</v>
      </c>
      <c r="J42" s="2" t="s">
        <v>1</v>
      </c>
      <c r="K42" s="29">
        <v>9.7100000000000006E-2</v>
      </c>
      <c r="L42" s="5"/>
      <c r="M42" s="43">
        <f t="shared" si="2"/>
        <v>0</v>
      </c>
      <c r="N42" s="24">
        <f t="shared" si="3"/>
        <v>0</v>
      </c>
      <c r="O42" s="32" t="e">
        <f t="shared" si="4"/>
        <v>#DIV/0!</v>
      </c>
      <c r="P42" s="53">
        <f t="shared" si="5"/>
        <v>0</v>
      </c>
    </row>
    <row r="43" spans="1:17" ht="25.5" x14ac:dyDescent="0.2">
      <c r="A43" s="4">
        <v>37</v>
      </c>
      <c r="B43" s="45" t="s">
        <v>22</v>
      </c>
      <c r="C43" s="45"/>
      <c r="D43" s="6">
        <v>1004.22</v>
      </c>
      <c r="E43" s="27"/>
      <c r="F43" s="58"/>
      <c r="G43" s="28"/>
      <c r="H43" s="38">
        <f t="shared" si="0"/>
        <v>0</v>
      </c>
      <c r="I43" s="24">
        <f t="shared" si="1"/>
        <v>0</v>
      </c>
      <c r="J43" s="2" t="s">
        <v>1</v>
      </c>
      <c r="K43" s="6">
        <v>6.4600000000000005E-2</v>
      </c>
      <c r="L43" s="5"/>
      <c r="M43" s="43">
        <f t="shared" si="2"/>
        <v>0</v>
      </c>
      <c r="N43" s="24">
        <f t="shared" si="3"/>
        <v>0</v>
      </c>
      <c r="O43" s="32" t="e">
        <f t="shared" si="4"/>
        <v>#DIV/0!</v>
      </c>
      <c r="P43" s="53">
        <f t="shared" si="5"/>
        <v>0</v>
      </c>
    </row>
    <row r="44" spans="1:17" ht="25.5" x14ac:dyDescent="0.2">
      <c r="A44" s="4">
        <v>38</v>
      </c>
      <c r="B44" s="45" t="s">
        <v>31</v>
      </c>
      <c r="C44" s="45" t="s">
        <v>31</v>
      </c>
      <c r="D44" s="6">
        <v>1004.22</v>
      </c>
      <c r="E44" s="2" t="s">
        <v>90</v>
      </c>
      <c r="F44" s="57">
        <v>56.21</v>
      </c>
      <c r="G44" s="8"/>
      <c r="H44" s="38">
        <f t="shared" si="0"/>
        <v>0</v>
      </c>
      <c r="I44" s="24">
        <f t="shared" si="1"/>
        <v>0</v>
      </c>
      <c r="J44" s="2" t="s">
        <v>1</v>
      </c>
      <c r="K44" s="6">
        <v>2.2000000000000001E-3</v>
      </c>
      <c r="L44" s="5"/>
      <c r="M44" s="43">
        <f t="shared" si="2"/>
        <v>0</v>
      </c>
      <c r="N44" s="24">
        <f t="shared" si="3"/>
        <v>0</v>
      </c>
      <c r="O44" s="32">
        <f t="shared" si="4"/>
        <v>3.9138943248532287E-3</v>
      </c>
      <c r="P44" s="53">
        <f t="shared" si="5"/>
        <v>0</v>
      </c>
    </row>
    <row r="45" spans="1:17" ht="25.5" x14ac:dyDescent="0.2">
      <c r="A45" s="4">
        <v>39</v>
      </c>
      <c r="B45" s="45" t="s">
        <v>72</v>
      </c>
      <c r="C45" s="45"/>
      <c r="D45" s="6">
        <v>1004.22</v>
      </c>
      <c r="E45" s="2"/>
      <c r="F45" s="57"/>
      <c r="G45" s="8"/>
      <c r="H45" s="38">
        <f t="shared" si="0"/>
        <v>0</v>
      </c>
      <c r="I45" s="24">
        <f t="shared" si="1"/>
        <v>0</v>
      </c>
      <c r="J45" s="2" t="s">
        <v>1</v>
      </c>
      <c r="K45" s="6">
        <v>7.51E-2</v>
      </c>
      <c r="L45" s="5"/>
      <c r="M45" s="43">
        <f t="shared" si="2"/>
        <v>0</v>
      </c>
      <c r="N45" s="24">
        <f t="shared" si="3"/>
        <v>0</v>
      </c>
      <c r="O45" s="32" t="e">
        <f t="shared" si="4"/>
        <v>#DIV/0!</v>
      </c>
      <c r="P45" s="53">
        <f t="shared" si="5"/>
        <v>0</v>
      </c>
    </row>
    <row r="46" spans="1:17" ht="25.5" x14ac:dyDescent="0.2">
      <c r="A46" s="4">
        <v>40</v>
      </c>
      <c r="B46" s="45" t="s">
        <v>73</v>
      </c>
      <c r="C46" s="45"/>
      <c r="D46" s="6">
        <v>1004.22</v>
      </c>
      <c r="E46" s="2"/>
      <c r="F46" s="57"/>
      <c r="G46" s="28"/>
      <c r="H46" s="38">
        <f t="shared" si="0"/>
        <v>0</v>
      </c>
      <c r="I46" s="24">
        <f t="shared" si="1"/>
        <v>0</v>
      </c>
      <c r="J46" s="2" t="s">
        <v>1</v>
      </c>
      <c r="K46" s="6">
        <v>1.1999999999999999E-3</v>
      </c>
      <c r="L46" s="5"/>
      <c r="M46" s="43">
        <f t="shared" si="2"/>
        <v>0</v>
      </c>
      <c r="N46" s="24">
        <f t="shared" si="3"/>
        <v>0</v>
      </c>
      <c r="O46" s="32" t="e">
        <f t="shared" si="4"/>
        <v>#DIV/0!</v>
      </c>
      <c r="P46" s="53">
        <f t="shared" si="5"/>
        <v>0</v>
      </c>
    </row>
    <row r="47" spans="1:17" ht="25.5" x14ac:dyDescent="0.2">
      <c r="A47" s="4">
        <v>41</v>
      </c>
      <c r="B47" s="45" t="s">
        <v>36</v>
      </c>
      <c r="C47" s="45"/>
      <c r="D47" s="6">
        <v>1004.22</v>
      </c>
      <c r="E47" s="2"/>
      <c r="F47" s="57"/>
      <c r="G47" s="28"/>
      <c r="H47" s="38">
        <f t="shared" si="0"/>
        <v>0</v>
      </c>
      <c r="I47" s="24">
        <f t="shared" si="1"/>
        <v>0</v>
      </c>
      <c r="J47" s="2" t="s">
        <v>1</v>
      </c>
      <c r="K47" s="6">
        <v>4.9200000000000001E-2</v>
      </c>
      <c r="L47" s="5"/>
      <c r="M47" s="43">
        <f t="shared" si="2"/>
        <v>0</v>
      </c>
      <c r="N47" s="24">
        <f t="shared" si="3"/>
        <v>0</v>
      </c>
      <c r="O47" s="32" t="e">
        <f t="shared" si="4"/>
        <v>#DIV/0!</v>
      </c>
      <c r="P47" s="53">
        <f t="shared" si="5"/>
        <v>0</v>
      </c>
    </row>
    <row r="48" spans="1:17" ht="114.75" x14ac:dyDescent="0.2">
      <c r="A48" s="4">
        <v>42</v>
      </c>
      <c r="B48" s="45" t="s">
        <v>74</v>
      </c>
      <c r="C48" s="45"/>
      <c r="D48" s="6">
        <v>1004.22</v>
      </c>
      <c r="E48" s="2"/>
      <c r="F48" s="57"/>
      <c r="G48" s="8"/>
      <c r="H48" s="38">
        <f t="shared" si="0"/>
        <v>0</v>
      </c>
      <c r="I48" s="24">
        <f t="shared" si="1"/>
        <v>0</v>
      </c>
      <c r="J48" s="2" t="s">
        <v>1</v>
      </c>
      <c r="K48" s="6">
        <v>0.19800000000000001</v>
      </c>
      <c r="L48" s="5"/>
      <c r="M48" s="43">
        <f t="shared" si="2"/>
        <v>0</v>
      </c>
      <c r="N48" s="24">
        <f t="shared" si="3"/>
        <v>0</v>
      </c>
      <c r="O48" s="32" t="e">
        <f t="shared" si="4"/>
        <v>#DIV/0!</v>
      </c>
      <c r="P48" s="53">
        <f t="shared" si="5"/>
        <v>0</v>
      </c>
    </row>
    <row r="49" spans="1:17" ht="74.25" customHeight="1" x14ac:dyDescent="0.2">
      <c r="A49" s="4">
        <v>43</v>
      </c>
      <c r="B49" s="45" t="s">
        <v>75</v>
      </c>
      <c r="C49" s="45"/>
      <c r="D49" s="6">
        <v>1004.22</v>
      </c>
      <c r="E49" s="2"/>
      <c r="F49" s="57"/>
      <c r="G49" s="8"/>
      <c r="H49" s="38">
        <f t="shared" si="0"/>
        <v>0</v>
      </c>
      <c r="I49" s="24">
        <f t="shared" si="1"/>
        <v>0</v>
      </c>
      <c r="J49" s="2" t="s">
        <v>1</v>
      </c>
      <c r="K49" s="6">
        <v>0.13750000000000001</v>
      </c>
      <c r="L49" s="5"/>
      <c r="M49" s="43">
        <f t="shared" si="2"/>
        <v>0</v>
      </c>
      <c r="N49" s="24">
        <f t="shared" si="3"/>
        <v>0</v>
      </c>
      <c r="O49" s="32" t="e">
        <f t="shared" si="4"/>
        <v>#DIV/0!</v>
      </c>
      <c r="P49" s="53">
        <f t="shared" si="5"/>
        <v>0</v>
      </c>
    </row>
    <row r="50" spans="1:17" ht="91.5" customHeight="1" x14ac:dyDescent="0.2">
      <c r="A50" s="4">
        <v>44</v>
      </c>
      <c r="B50" s="45" t="s">
        <v>76</v>
      </c>
      <c r="C50" s="45"/>
      <c r="D50" s="6">
        <v>1004.22</v>
      </c>
      <c r="E50" s="2"/>
      <c r="F50" s="57"/>
      <c r="G50" s="8"/>
      <c r="H50" s="38">
        <f t="shared" si="0"/>
        <v>0</v>
      </c>
      <c r="I50" s="24">
        <f t="shared" si="1"/>
        <v>0</v>
      </c>
      <c r="J50" s="2" t="s">
        <v>1</v>
      </c>
      <c r="K50" s="6">
        <v>0.1792</v>
      </c>
      <c r="L50" s="5"/>
      <c r="M50" s="43">
        <f t="shared" si="2"/>
        <v>0</v>
      </c>
      <c r="N50" s="24">
        <f t="shared" si="3"/>
        <v>0</v>
      </c>
      <c r="O50" s="32" t="e">
        <f t="shared" si="4"/>
        <v>#DIV/0!</v>
      </c>
      <c r="P50" s="53">
        <f t="shared" si="5"/>
        <v>0</v>
      </c>
    </row>
    <row r="51" spans="1:17" x14ac:dyDescent="0.2">
      <c r="A51" s="33" t="s">
        <v>40</v>
      </c>
      <c r="B51" s="34" t="s">
        <v>53</v>
      </c>
      <c r="C51" s="34"/>
      <c r="D51" s="34" t="s">
        <v>40</v>
      </c>
      <c r="E51" s="34" t="s">
        <v>40</v>
      </c>
      <c r="F51" s="24"/>
      <c r="G51" s="24"/>
      <c r="H51" s="39">
        <f>SUM(H7:H50)</f>
        <v>303.75300000000004</v>
      </c>
      <c r="I51" s="24">
        <f>SUM(I7:I50)</f>
        <v>305.03483765999999</v>
      </c>
      <c r="J51" s="24"/>
      <c r="K51" s="24"/>
      <c r="L51" s="24"/>
      <c r="M51" s="12">
        <f>SUM(M7:M50)</f>
        <v>350.18399999999997</v>
      </c>
      <c r="N51" s="24">
        <f>SUM(N7:N50)</f>
        <v>351.66177647999996</v>
      </c>
      <c r="O51" s="24"/>
      <c r="P51" s="24">
        <f>SUM(P7:P50)</f>
        <v>46.626938819999978</v>
      </c>
      <c r="Q51" s="35">
        <f>M51-H51</f>
        <v>46.430999999999926</v>
      </c>
    </row>
    <row r="54" spans="1:17" ht="15.75" x14ac:dyDescent="0.2">
      <c r="A54" s="49" t="s">
        <v>123</v>
      </c>
      <c r="B54" s="49"/>
      <c r="C54" s="49"/>
      <c r="D54" s="49"/>
    </row>
  </sheetData>
  <autoFilter ref="A6:P52"/>
  <mergeCells count="11">
    <mergeCell ref="O5:O6"/>
    <mergeCell ref="P5:P6"/>
    <mergeCell ref="Q5:Q6"/>
    <mergeCell ref="A3:P3"/>
    <mergeCell ref="A4:O4"/>
    <mergeCell ref="A5:A6"/>
    <mergeCell ref="B5:B6"/>
    <mergeCell ref="C5:C6"/>
    <mergeCell ref="D5:D6"/>
    <mergeCell ref="E5:I5"/>
    <mergeCell ref="J5:N5"/>
  </mergeCells>
  <pageMargins left="0.70078740157480324" right="0.70078740157480324" top="0.75196850393700787" bottom="0.75196850393700787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Zeros="0" zoomScale="80" zoomScaleNormal="8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F11" sqref="F11"/>
    </sheetView>
  </sheetViews>
  <sheetFormatPr defaultRowHeight="12.75" x14ac:dyDescent="0.2"/>
  <cols>
    <col min="1" max="1" width="9.5" style="3" customWidth="1"/>
    <col min="2" max="3" width="46.1640625" style="3" customWidth="1"/>
    <col min="4" max="4" width="16.1640625" style="3" customWidth="1"/>
    <col min="5" max="5" width="24.5" style="3" customWidth="1"/>
    <col min="6" max="6" width="22.1640625" style="10" customWidth="1"/>
    <col min="7" max="7" width="20.1640625" style="35" customWidth="1"/>
    <col min="8" max="8" width="20" style="40" customWidth="1"/>
    <col min="9" max="9" width="22.83203125" style="35" customWidth="1"/>
    <col min="10" max="10" width="25.33203125" style="3" customWidth="1"/>
    <col min="11" max="11" width="19.33203125" style="3" customWidth="1"/>
    <col min="12" max="12" width="20.1640625" style="35" customWidth="1"/>
    <col min="13" max="13" width="20.83203125" style="44" customWidth="1"/>
    <col min="14" max="14" width="15.33203125" style="35" customWidth="1"/>
    <col min="15" max="15" width="27.83203125" style="3" customWidth="1"/>
    <col min="16" max="16" width="15.6640625" style="35" customWidth="1"/>
    <col min="17" max="17" width="17.33203125" style="3" hidden="1" customWidth="1"/>
    <col min="18" max="16384" width="9.33203125" style="3"/>
  </cols>
  <sheetData>
    <row r="1" spans="1:17" x14ac:dyDescent="0.2">
      <c r="A1" s="15"/>
      <c r="B1" s="15"/>
      <c r="C1" s="15"/>
      <c r="D1" s="15"/>
      <c r="E1" s="15"/>
      <c r="F1" s="16"/>
      <c r="G1" s="17"/>
      <c r="H1" s="36"/>
      <c r="I1" s="17"/>
      <c r="J1" s="15"/>
      <c r="K1" s="15"/>
      <c r="L1" s="17"/>
      <c r="M1" s="41"/>
      <c r="N1" s="17"/>
      <c r="O1" s="15"/>
      <c r="P1" s="17"/>
    </row>
    <row r="2" spans="1:17" x14ac:dyDescent="0.2">
      <c r="A2" s="15"/>
      <c r="B2" s="15"/>
      <c r="C2" s="15"/>
      <c r="D2" s="15"/>
      <c r="E2" s="15"/>
      <c r="F2" s="16"/>
      <c r="G2" s="17"/>
      <c r="H2" s="36"/>
      <c r="I2" s="17"/>
      <c r="J2" s="15"/>
      <c r="K2" s="15"/>
      <c r="L2" s="17"/>
      <c r="M2" s="41"/>
      <c r="N2" s="17"/>
      <c r="O2" s="15"/>
      <c r="P2" s="17"/>
    </row>
    <row r="3" spans="1:17" x14ac:dyDescent="0.2">
      <c r="A3" s="94" t="s">
        <v>120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</row>
    <row r="4" spans="1:17" x14ac:dyDescent="0.2">
      <c r="A4" s="95" t="s">
        <v>40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17"/>
    </row>
    <row r="5" spans="1:17" ht="57.75" customHeight="1" x14ac:dyDescent="0.2">
      <c r="A5" s="96" t="s">
        <v>41</v>
      </c>
      <c r="B5" s="98" t="s">
        <v>78</v>
      </c>
      <c r="C5" s="105" t="s">
        <v>91</v>
      </c>
      <c r="D5" s="98" t="s">
        <v>42</v>
      </c>
      <c r="E5" s="100" t="s">
        <v>139</v>
      </c>
      <c r="F5" s="100"/>
      <c r="G5" s="100"/>
      <c r="H5" s="100"/>
      <c r="I5" s="101"/>
      <c r="J5" s="102" t="s">
        <v>43</v>
      </c>
      <c r="K5" s="102"/>
      <c r="L5" s="102"/>
      <c r="M5" s="102"/>
      <c r="N5" s="102"/>
      <c r="O5" s="103" t="s">
        <v>44</v>
      </c>
      <c r="P5" s="104" t="s">
        <v>55</v>
      </c>
      <c r="Q5" s="93" t="s">
        <v>64</v>
      </c>
    </row>
    <row r="6" spans="1:17" ht="57" customHeight="1" x14ac:dyDescent="0.2">
      <c r="A6" s="97"/>
      <c r="B6" s="99"/>
      <c r="C6" s="106"/>
      <c r="D6" s="99"/>
      <c r="E6" s="54" t="s">
        <v>45</v>
      </c>
      <c r="F6" s="19" t="s">
        <v>46</v>
      </c>
      <c r="G6" s="20" t="s">
        <v>102</v>
      </c>
      <c r="H6" s="37" t="s">
        <v>48</v>
      </c>
      <c r="I6" s="21" t="s">
        <v>54</v>
      </c>
      <c r="J6" s="4" t="s">
        <v>45</v>
      </c>
      <c r="K6" s="4" t="s">
        <v>49</v>
      </c>
      <c r="L6" s="22" t="s">
        <v>47</v>
      </c>
      <c r="M6" s="42" t="s">
        <v>48</v>
      </c>
      <c r="N6" s="23" t="s">
        <v>54</v>
      </c>
      <c r="O6" s="103"/>
      <c r="P6" s="104"/>
      <c r="Q6" s="93"/>
    </row>
    <row r="7" spans="1:17" ht="25.5" x14ac:dyDescent="0.2">
      <c r="A7" s="4">
        <v>1</v>
      </c>
      <c r="B7" s="45" t="s">
        <v>50</v>
      </c>
      <c r="C7" s="45"/>
      <c r="D7" s="6">
        <v>1072.7</v>
      </c>
      <c r="E7" s="2"/>
      <c r="F7" s="59"/>
      <c r="G7" s="5"/>
      <c r="H7" s="38">
        <f t="shared" ref="H7:H50" si="0">G7*F7</f>
        <v>0</v>
      </c>
      <c r="I7" s="24">
        <f t="shared" ref="I7:I50" si="1">H7*D7/1000</f>
        <v>0</v>
      </c>
      <c r="J7" s="2" t="s">
        <v>1</v>
      </c>
      <c r="K7" s="6">
        <v>6.3200000000000006E-2</v>
      </c>
      <c r="L7" s="5"/>
      <c r="M7" s="43">
        <f t="shared" ref="M7:M50" si="2">L7*K7</f>
        <v>0</v>
      </c>
      <c r="N7" s="24">
        <f t="shared" ref="N7:N50" si="3">M7*D7/1000</f>
        <v>0</v>
      </c>
      <c r="O7" s="26" t="e">
        <f t="shared" ref="O7:O50" si="4">K7/F7*100</f>
        <v>#DIV/0!</v>
      </c>
      <c r="P7" s="53">
        <f t="shared" ref="P7:P50" si="5">N7-I7</f>
        <v>0</v>
      </c>
      <c r="Q7" s="14"/>
    </row>
    <row r="8" spans="1:17" ht="25.5" x14ac:dyDescent="0.2">
      <c r="A8" s="4">
        <v>2</v>
      </c>
      <c r="B8" s="45" t="s">
        <v>19</v>
      </c>
      <c r="C8" s="45"/>
      <c r="D8" s="6">
        <v>1072.7</v>
      </c>
      <c r="E8" s="2"/>
      <c r="F8" s="59"/>
      <c r="G8" s="56"/>
      <c r="H8" s="38">
        <f t="shared" si="0"/>
        <v>0</v>
      </c>
      <c r="I8" s="24">
        <f t="shared" si="1"/>
        <v>0</v>
      </c>
      <c r="J8" s="2" t="s">
        <v>1</v>
      </c>
      <c r="K8" s="6">
        <v>0.1013</v>
      </c>
      <c r="L8" s="5"/>
      <c r="M8" s="43">
        <f t="shared" si="2"/>
        <v>0</v>
      </c>
      <c r="N8" s="24">
        <f t="shared" si="3"/>
        <v>0</v>
      </c>
      <c r="O8" s="26" t="e">
        <f t="shared" si="4"/>
        <v>#DIV/0!</v>
      </c>
      <c r="P8" s="53">
        <f t="shared" si="5"/>
        <v>0</v>
      </c>
      <c r="Q8" s="14"/>
    </row>
    <row r="9" spans="1:17" ht="25.5" x14ac:dyDescent="0.2">
      <c r="A9" s="4">
        <v>3</v>
      </c>
      <c r="B9" s="45" t="s">
        <v>32</v>
      </c>
      <c r="C9" s="45"/>
      <c r="D9" s="6">
        <v>1072.7</v>
      </c>
      <c r="E9" s="2"/>
      <c r="F9" s="59"/>
      <c r="G9" s="56"/>
      <c r="H9" s="38">
        <f t="shared" si="0"/>
        <v>0</v>
      </c>
      <c r="I9" s="24">
        <f t="shared" si="1"/>
        <v>0</v>
      </c>
      <c r="J9" s="2" t="s">
        <v>1</v>
      </c>
      <c r="K9" s="6">
        <v>7.2599999999999998E-2</v>
      </c>
      <c r="L9" s="5"/>
      <c r="M9" s="43">
        <f t="shared" si="2"/>
        <v>0</v>
      </c>
      <c r="N9" s="24">
        <f t="shared" si="3"/>
        <v>0</v>
      </c>
      <c r="O9" s="26" t="e">
        <f t="shared" si="4"/>
        <v>#DIV/0!</v>
      </c>
      <c r="P9" s="53">
        <f t="shared" si="5"/>
        <v>0</v>
      </c>
      <c r="Q9" s="14"/>
    </row>
    <row r="10" spans="1:17" ht="25.5" x14ac:dyDescent="0.2">
      <c r="A10" s="4">
        <v>4</v>
      </c>
      <c r="B10" s="46" t="s">
        <v>0</v>
      </c>
      <c r="C10" s="46"/>
      <c r="D10" s="6">
        <v>1072.7</v>
      </c>
      <c r="E10" s="2"/>
      <c r="F10" s="25"/>
      <c r="G10" s="55"/>
      <c r="H10" s="38">
        <f t="shared" si="0"/>
        <v>0</v>
      </c>
      <c r="I10" s="24">
        <f t="shared" si="1"/>
        <v>0</v>
      </c>
      <c r="J10" s="2" t="s">
        <v>1</v>
      </c>
      <c r="K10" s="6">
        <v>5.4399999999999997E-2</v>
      </c>
      <c r="L10" s="5"/>
      <c r="M10" s="43">
        <f t="shared" si="2"/>
        <v>0</v>
      </c>
      <c r="N10" s="24">
        <f t="shared" si="3"/>
        <v>0</v>
      </c>
      <c r="O10" s="26" t="e">
        <f t="shared" si="4"/>
        <v>#DIV/0!</v>
      </c>
      <c r="P10" s="53">
        <f t="shared" si="5"/>
        <v>0</v>
      </c>
    </row>
    <row r="11" spans="1:17" ht="25.5" x14ac:dyDescent="0.2">
      <c r="A11" s="4">
        <v>5</v>
      </c>
      <c r="B11" s="46" t="s">
        <v>8</v>
      </c>
      <c r="C11" s="46" t="s">
        <v>8</v>
      </c>
      <c r="D11" s="6">
        <v>1072.7</v>
      </c>
      <c r="E11" s="2" t="s">
        <v>1</v>
      </c>
      <c r="F11" s="7">
        <v>0.72499999999999998</v>
      </c>
      <c r="G11" s="55">
        <v>26065.109999999993</v>
      </c>
      <c r="H11" s="38">
        <v>25847.679999999989</v>
      </c>
      <c r="I11" s="24">
        <f t="shared" si="1"/>
        <v>27726.806335999987</v>
      </c>
      <c r="J11" s="2" t="s">
        <v>1</v>
      </c>
      <c r="K11" s="6">
        <v>0.3291</v>
      </c>
      <c r="L11" s="5">
        <v>26065.109999999993</v>
      </c>
      <c r="M11" s="43">
        <f t="shared" si="2"/>
        <v>8578.0277009999973</v>
      </c>
      <c r="N11" s="24">
        <f t="shared" si="3"/>
        <v>9201.650314862698</v>
      </c>
      <c r="O11" s="9">
        <f t="shared" si="4"/>
        <v>45.393103448275859</v>
      </c>
      <c r="P11" s="53">
        <f t="shared" si="5"/>
        <v>-18525.156021137289</v>
      </c>
    </row>
    <row r="12" spans="1:17" ht="25.5" x14ac:dyDescent="0.2">
      <c r="A12" s="4">
        <v>6</v>
      </c>
      <c r="B12" s="46" t="s">
        <v>4</v>
      </c>
      <c r="C12" s="46"/>
      <c r="D12" s="6">
        <v>1072.7</v>
      </c>
      <c r="E12" s="2"/>
      <c r="F12" s="7"/>
      <c r="G12" s="55"/>
      <c r="H12" s="38"/>
      <c r="I12" s="24">
        <f t="shared" si="1"/>
        <v>0</v>
      </c>
      <c r="J12" s="2" t="s">
        <v>1</v>
      </c>
      <c r="K12" s="6">
        <v>0.14430000000000001</v>
      </c>
      <c r="L12" s="5"/>
      <c r="M12" s="43">
        <f t="shared" si="2"/>
        <v>0</v>
      </c>
      <c r="N12" s="24">
        <f t="shared" si="3"/>
        <v>0</v>
      </c>
      <c r="O12" s="9" t="e">
        <f t="shared" si="4"/>
        <v>#DIV/0!</v>
      </c>
      <c r="P12" s="53">
        <f t="shared" si="5"/>
        <v>0</v>
      </c>
    </row>
    <row r="13" spans="1:17" ht="25.5" x14ac:dyDescent="0.2">
      <c r="A13" s="4">
        <v>7</v>
      </c>
      <c r="B13" s="46" t="s">
        <v>25</v>
      </c>
      <c r="C13" s="46"/>
      <c r="D13" s="6">
        <v>1072.7</v>
      </c>
      <c r="E13" s="2"/>
      <c r="F13" s="7"/>
      <c r="G13" s="8"/>
      <c r="H13" s="38"/>
      <c r="I13" s="24">
        <f t="shared" si="1"/>
        <v>0</v>
      </c>
      <c r="J13" s="2" t="s">
        <v>1</v>
      </c>
      <c r="K13" s="6">
        <v>0.3296</v>
      </c>
      <c r="L13" s="13"/>
      <c r="M13" s="43">
        <f t="shared" si="2"/>
        <v>0</v>
      </c>
      <c r="N13" s="24">
        <f t="shared" si="3"/>
        <v>0</v>
      </c>
      <c r="O13" s="9" t="e">
        <f t="shared" si="4"/>
        <v>#DIV/0!</v>
      </c>
      <c r="P13" s="53">
        <f t="shared" si="5"/>
        <v>0</v>
      </c>
      <c r="Q13" s="14"/>
    </row>
    <row r="14" spans="1:17" ht="25.5" x14ac:dyDescent="0.2">
      <c r="A14" s="4">
        <v>8</v>
      </c>
      <c r="B14" s="46" t="s">
        <v>7</v>
      </c>
      <c r="C14" s="46" t="s">
        <v>7</v>
      </c>
      <c r="D14" s="6">
        <v>1072.7</v>
      </c>
      <c r="E14" s="2" t="s">
        <v>1</v>
      </c>
      <c r="F14" s="7">
        <v>0.36499999999999999</v>
      </c>
      <c r="G14" s="28">
        <v>8873.0999999999985</v>
      </c>
      <c r="H14" s="38">
        <v>8850.4</v>
      </c>
      <c r="I14" s="24">
        <f t="shared" si="1"/>
        <v>9493.8240800000003</v>
      </c>
      <c r="J14" s="2" t="s">
        <v>1</v>
      </c>
      <c r="K14" s="6">
        <v>0.25030000000000002</v>
      </c>
      <c r="L14" s="5">
        <v>8873.0999999999985</v>
      </c>
      <c r="M14" s="43">
        <f t="shared" si="2"/>
        <v>2220.9369299999998</v>
      </c>
      <c r="N14" s="24">
        <f t="shared" si="3"/>
        <v>2382.3990448110003</v>
      </c>
      <c r="O14" s="9">
        <f t="shared" si="4"/>
        <v>68.575342465753437</v>
      </c>
      <c r="P14" s="53">
        <f t="shared" si="5"/>
        <v>-7111.4250351890005</v>
      </c>
      <c r="Q14" s="14"/>
    </row>
    <row r="15" spans="1:17" ht="25.5" x14ac:dyDescent="0.2">
      <c r="A15" s="4">
        <v>9</v>
      </c>
      <c r="B15" s="45" t="s">
        <v>28</v>
      </c>
      <c r="C15" s="45"/>
      <c r="D15" s="6">
        <v>1072.7</v>
      </c>
      <c r="E15" s="2"/>
      <c r="F15" s="25"/>
      <c r="G15" s="5"/>
      <c r="H15" s="38">
        <f t="shared" si="0"/>
        <v>0</v>
      </c>
      <c r="I15" s="24">
        <f t="shared" si="1"/>
        <v>0</v>
      </c>
      <c r="J15" s="2" t="s">
        <v>1</v>
      </c>
      <c r="K15" s="6">
        <v>0.1313</v>
      </c>
      <c r="L15" s="5"/>
      <c r="M15" s="43">
        <f t="shared" si="2"/>
        <v>0</v>
      </c>
      <c r="N15" s="24">
        <f t="shared" si="3"/>
        <v>0</v>
      </c>
      <c r="O15" s="9" t="e">
        <f t="shared" si="4"/>
        <v>#DIV/0!</v>
      </c>
      <c r="P15" s="53">
        <f t="shared" si="5"/>
        <v>0</v>
      </c>
      <c r="Q15" s="14"/>
    </row>
    <row r="16" spans="1:17" ht="25.5" x14ac:dyDescent="0.2">
      <c r="A16" s="4">
        <v>10</v>
      </c>
      <c r="B16" s="45" t="s">
        <v>51</v>
      </c>
      <c r="C16" s="45"/>
      <c r="D16" s="6">
        <v>1072.7</v>
      </c>
      <c r="E16" s="2"/>
      <c r="F16" s="7"/>
      <c r="G16" s="8"/>
      <c r="H16" s="38">
        <f t="shared" si="0"/>
        <v>0</v>
      </c>
      <c r="I16" s="24">
        <f t="shared" si="1"/>
        <v>0</v>
      </c>
      <c r="J16" s="2" t="s">
        <v>1</v>
      </c>
      <c r="K16" s="6">
        <v>8.9200000000000002E-2</v>
      </c>
      <c r="L16" s="5"/>
      <c r="M16" s="43">
        <f t="shared" si="2"/>
        <v>0</v>
      </c>
      <c r="N16" s="24">
        <f t="shared" si="3"/>
        <v>0</v>
      </c>
      <c r="O16" s="9" t="e">
        <f t="shared" si="4"/>
        <v>#DIV/0!</v>
      </c>
      <c r="P16" s="53">
        <f t="shared" si="5"/>
        <v>0</v>
      </c>
      <c r="Q16" s="14"/>
    </row>
    <row r="17" spans="1:17" ht="25.5" x14ac:dyDescent="0.2">
      <c r="A17" s="4">
        <v>11</v>
      </c>
      <c r="B17" s="46" t="s">
        <v>67</v>
      </c>
      <c r="C17" s="46"/>
      <c r="D17" s="6">
        <v>1072.7</v>
      </c>
      <c r="E17" s="27"/>
      <c r="F17" s="30"/>
      <c r="G17" s="28"/>
      <c r="H17" s="38">
        <f t="shared" si="0"/>
        <v>0</v>
      </c>
      <c r="I17" s="24">
        <f t="shared" si="1"/>
        <v>0</v>
      </c>
      <c r="J17" s="2" t="s">
        <v>1</v>
      </c>
      <c r="K17" s="6">
        <v>2.3900000000000001E-2</v>
      </c>
      <c r="L17" s="5"/>
      <c r="M17" s="43">
        <f t="shared" si="2"/>
        <v>0</v>
      </c>
      <c r="N17" s="24">
        <f t="shared" si="3"/>
        <v>0</v>
      </c>
      <c r="O17" s="9" t="e">
        <f t="shared" si="4"/>
        <v>#DIV/0!</v>
      </c>
      <c r="P17" s="53">
        <f t="shared" si="5"/>
        <v>0</v>
      </c>
      <c r="Q17" s="14"/>
    </row>
    <row r="18" spans="1:17" ht="25.5" x14ac:dyDescent="0.2">
      <c r="A18" s="4">
        <v>12</v>
      </c>
      <c r="B18" s="46" t="s">
        <v>68</v>
      </c>
      <c r="C18" s="46"/>
      <c r="D18" s="6">
        <v>1072.7</v>
      </c>
      <c r="E18" s="27"/>
      <c r="F18" s="30"/>
      <c r="G18" s="28"/>
      <c r="H18" s="38">
        <f t="shared" si="0"/>
        <v>0</v>
      </c>
      <c r="I18" s="24">
        <f t="shared" si="1"/>
        <v>0</v>
      </c>
      <c r="J18" s="2" t="s">
        <v>1</v>
      </c>
      <c r="K18" s="6">
        <v>3.32E-2</v>
      </c>
      <c r="L18" s="5"/>
      <c r="M18" s="43">
        <f t="shared" si="2"/>
        <v>0</v>
      </c>
      <c r="N18" s="24">
        <f t="shared" si="3"/>
        <v>0</v>
      </c>
      <c r="O18" s="9" t="e">
        <f t="shared" si="4"/>
        <v>#DIV/0!</v>
      </c>
      <c r="P18" s="53">
        <f t="shared" si="5"/>
        <v>0</v>
      </c>
      <c r="Q18" s="14"/>
    </row>
    <row r="19" spans="1:17" ht="25.5" x14ac:dyDescent="0.2">
      <c r="A19" s="4">
        <v>13</v>
      </c>
      <c r="B19" s="45" t="s">
        <v>29</v>
      </c>
      <c r="C19" s="45"/>
      <c r="D19" s="6">
        <v>1072.7</v>
      </c>
      <c r="E19" s="2"/>
      <c r="F19" s="7"/>
      <c r="G19" s="8"/>
      <c r="H19" s="38">
        <f t="shared" si="0"/>
        <v>0</v>
      </c>
      <c r="I19" s="24">
        <f t="shared" si="1"/>
        <v>0</v>
      </c>
      <c r="J19" s="2" t="s">
        <v>1</v>
      </c>
      <c r="K19" s="6">
        <v>8.1199999999999994E-2</v>
      </c>
      <c r="L19" s="5"/>
      <c r="M19" s="43">
        <f t="shared" si="2"/>
        <v>0</v>
      </c>
      <c r="N19" s="24">
        <f t="shared" si="3"/>
        <v>0</v>
      </c>
      <c r="O19" s="9" t="e">
        <f t="shared" si="4"/>
        <v>#DIV/0!</v>
      </c>
      <c r="P19" s="53">
        <f t="shared" si="5"/>
        <v>0</v>
      </c>
      <c r="Q19" s="14"/>
    </row>
    <row r="20" spans="1:17" ht="25.5" x14ac:dyDescent="0.2">
      <c r="A20" s="4">
        <v>14</v>
      </c>
      <c r="B20" s="46" t="s">
        <v>21</v>
      </c>
      <c r="C20" s="46"/>
      <c r="D20" s="6">
        <v>1072.7</v>
      </c>
      <c r="E20" s="27"/>
      <c r="F20" s="30"/>
      <c r="G20" s="28"/>
      <c r="H20" s="38">
        <f t="shared" si="0"/>
        <v>0</v>
      </c>
      <c r="I20" s="24">
        <f t="shared" si="1"/>
        <v>0</v>
      </c>
      <c r="J20" s="2" t="s">
        <v>1</v>
      </c>
      <c r="K20" s="6">
        <v>5.1000000000000004E-3</v>
      </c>
      <c r="L20" s="5"/>
      <c r="M20" s="43">
        <f t="shared" si="2"/>
        <v>0</v>
      </c>
      <c r="N20" s="24">
        <f t="shared" si="3"/>
        <v>0</v>
      </c>
      <c r="O20" s="9" t="e">
        <f t="shared" si="4"/>
        <v>#DIV/0!</v>
      </c>
      <c r="P20" s="53">
        <f t="shared" si="5"/>
        <v>0</v>
      </c>
      <c r="Q20" s="14"/>
    </row>
    <row r="21" spans="1:17" ht="25.5" x14ac:dyDescent="0.2">
      <c r="A21" s="4">
        <v>15</v>
      </c>
      <c r="B21" s="46" t="s">
        <v>12</v>
      </c>
      <c r="C21" s="46"/>
      <c r="D21" s="6">
        <v>1072.7</v>
      </c>
      <c r="E21" s="27"/>
      <c r="F21" s="7"/>
      <c r="G21" s="31"/>
      <c r="H21" s="38">
        <f t="shared" si="0"/>
        <v>0</v>
      </c>
      <c r="I21" s="24">
        <f t="shared" si="1"/>
        <v>0</v>
      </c>
      <c r="J21" s="2" t="s">
        <v>1</v>
      </c>
      <c r="K21" s="6">
        <v>0.01</v>
      </c>
      <c r="L21" s="5"/>
      <c r="M21" s="43">
        <f t="shared" si="2"/>
        <v>0</v>
      </c>
      <c r="N21" s="24">
        <f t="shared" si="3"/>
        <v>0</v>
      </c>
      <c r="O21" s="9" t="e">
        <f t="shared" si="4"/>
        <v>#DIV/0!</v>
      </c>
      <c r="P21" s="53">
        <f t="shared" si="5"/>
        <v>0</v>
      </c>
      <c r="Q21" s="14"/>
    </row>
    <row r="22" spans="1:17" ht="25.5" x14ac:dyDescent="0.2">
      <c r="A22" s="4">
        <v>16</v>
      </c>
      <c r="B22" s="46" t="s">
        <v>27</v>
      </c>
      <c r="C22" s="46"/>
      <c r="D22" s="6">
        <v>1072.7</v>
      </c>
      <c r="E22" s="27"/>
      <c r="F22" s="30"/>
      <c r="G22" s="28"/>
      <c r="H22" s="38">
        <f t="shared" si="0"/>
        <v>0</v>
      </c>
      <c r="I22" s="24">
        <f t="shared" si="1"/>
        <v>0</v>
      </c>
      <c r="J22" s="2" t="s">
        <v>1</v>
      </c>
      <c r="K22" s="6">
        <v>3.9E-2</v>
      </c>
      <c r="L22" s="5"/>
      <c r="M22" s="43">
        <f t="shared" si="2"/>
        <v>0</v>
      </c>
      <c r="N22" s="24">
        <f t="shared" si="3"/>
        <v>0</v>
      </c>
      <c r="O22" s="9" t="e">
        <f t="shared" si="4"/>
        <v>#DIV/0!</v>
      </c>
      <c r="P22" s="53">
        <f t="shared" si="5"/>
        <v>0</v>
      </c>
      <c r="Q22" s="14"/>
    </row>
    <row r="23" spans="1:17" ht="25.5" x14ac:dyDescent="0.2">
      <c r="A23" s="4">
        <v>17</v>
      </c>
      <c r="B23" s="46" t="s">
        <v>37</v>
      </c>
      <c r="C23" s="46" t="s">
        <v>37</v>
      </c>
      <c r="D23" s="6">
        <v>1072.7</v>
      </c>
      <c r="E23" s="27" t="s">
        <v>38</v>
      </c>
      <c r="F23" s="58">
        <v>0.57299999999999995</v>
      </c>
      <c r="G23" s="28"/>
      <c r="H23" s="38">
        <f t="shared" si="0"/>
        <v>0</v>
      </c>
      <c r="I23" s="24">
        <f t="shared" si="1"/>
        <v>0</v>
      </c>
      <c r="J23" s="2" t="s">
        <v>1</v>
      </c>
      <c r="K23" s="6">
        <v>9.7100000000000006E-2</v>
      </c>
      <c r="L23" s="5"/>
      <c r="M23" s="43">
        <f t="shared" si="2"/>
        <v>0</v>
      </c>
      <c r="N23" s="24">
        <f t="shared" si="3"/>
        <v>0</v>
      </c>
      <c r="O23" s="9">
        <f t="shared" si="4"/>
        <v>16.945898778359513</v>
      </c>
      <c r="P23" s="53">
        <f t="shared" si="5"/>
        <v>0</v>
      </c>
    </row>
    <row r="24" spans="1:17" ht="25.5" x14ac:dyDescent="0.2">
      <c r="A24" s="4">
        <v>18</v>
      </c>
      <c r="B24" s="46" t="s">
        <v>14</v>
      </c>
      <c r="C24" s="46"/>
      <c r="D24" s="6">
        <v>1072.7</v>
      </c>
      <c r="E24" s="27"/>
      <c r="F24" s="58"/>
      <c r="G24" s="28"/>
      <c r="H24" s="38">
        <f t="shared" si="0"/>
        <v>0</v>
      </c>
      <c r="I24" s="24">
        <f t="shared" si="1"/>
        <v>0</v>
      </c>
      <c r="J24" s="2" t="s">
        <v>1</v>
      </c>
      <c r="K24" s="6">
        <v>3.5700000000000003E-2</v>
      </c>
      <c r="L24" s="5"/>
      <c r="M24" s="43">
        <f t="shared" si="2"/>
        <v>0</v>
      </c>
      <c r="N24" s="24">
        <f t="shared" si="3"/>
        <v>0</v>
      </c>
      <c r="O24" s="9" t="e">
        <f t="shared" si="4"/>
        <v>#DIV/0!</v>
      </c>
      <c r="P24" s="53">
        <f t="shared" si="5"/>
        <v>0</v>
      </c>
    </row>
    <row r="25" spans="1:17" ht="25.5" x14ac:dyDescent="0.2">
      <c r="A25" s="4">
        <v>19</v>
      </c>
      <c r="B25" s="46" t="s">
        <v>2</v>
      </c>
      <c r="C25" s="46"/>
      <c r="D25" s="6">
        <v>1072.7</v>
      </c>
      <c r="E25" s="27"/>
      <c r="F25" s="58"/>
      <c r="G25" s="28"/>
      <c r="H25" s="38">
        <f t="shared" si="0"/>
        <v>0</v>
      </c>
      <c r="I25" s="24">
        <f t="shared" si="1"/>
        <v>0</v>
      </c>
      <c r="J25" s="2" t="s">
        <v>1</v>
      </c>
      <c r="K25" s="6">
        <v>1.5900000000000001E-2</v>
      </c>
      <c r="L25" s="5"/>
      <c r="M25" s="43">
        <f t="shared" si="2"/>
        <v>0</v>
      </c>
      <c r="N25" s="24">
        <f t="shared" si="3"/>
        <v>0</v>
      </c>
      <c r="O25" s="9" t="e">
        <f t="shared" si="4"/>
        <v>#DIV/0!</v>
      </c>
      <c r="P25" s="53">
        <f t="shared" si="5"/>
        <v>0</v>
      </c>
      <c r="Q25" s="14"/>
    </row>
    <row r="26" spans="1:17" ht="63.75" x14ac:dyDescent="0.2">
      <c r="A26" s="4">
        <v>20</v>
      </c>
      <c r="B26" s="45" t="s">
        <v>18</v>
      </c>
      <c r="C26" s="45"/>
      <c r="D26" s="6">
        <v>1072.7</v>
      </c>
      <c r="E26" s="2"/>
      <c r="F26" s="7"/>
      <c r="G26" s="8"/>
      <c r="H26" s="38">
        <f t="shared" si="0"/>
        <v>0</v>
      </c>
      <c r="I26" s="24">
        <f t="shared" si="1"/>
        <v>0</v>
      </c>
      <c r="J26" s="2" t="s">
        <v>1</v>
      </c>
      <c r="K26" s="6">
        <v>6.4999999999999997E-3</v>
      </c>
      <c r="L26" s="5"/>
      <c r="M26" s="43">
        <f t="shared" si="2"/>
        <v>0</v>
      </c>
      <c r="N26" s="24">
        <f t="shared" si="3"/>
        <v>0</v>
      </c>
      <c r="O26" s="9" t="e">
        <f t="shared" si="4"/>
        <v>#DIV/0!</v>
      </c>
      <c r="P26" s="53">
        <f t="shared" si="5"/>
        <v>0</v>
      </c>
      <c r="Q26" s="14"/>
    </row>
    <row r="27" spans="1:17" ht="25.5" x14ac:dyDescent="0.2">
      <c r="A27" s="4">
        <v>21</v>
      </c>
      <c r="B27" s="45" t="s">
        <v>26</v>
      </c>
      <c r="C27" s="45"/>
      <c r="D27" s="6">
        <v>1072.7</v>
      </c>
      <c r="E27" s="2"/>
      <c r="F27" s="7"/>
      <c r="G27" s="8"/>
      <c r="H27" s="38">
        <f t="shared" si="0"/>
        <v>0</v>
      </c>
      <c r="I27" s="24">
        <f t="shared" si="1"/>
        <v>0</v>
      </c>
      <c r="J27" s="2" t="s">
        <v>1</v>
      </c>
      <c r="K27" s="6">
        <v>7.3999999999999996E-2</v>
      </c>
      <c r="L27" s="5"/>
      <c r="M27" s="43">
        <f t="shared" si="2"/>
        <v>0</v>
      </c>
      <c r="N27" s="24">
        <f t="shared" si="3"/>
        <v>0</v>
      </c>
      <c r="O27" s="9" t="e">
        <f t="shared" si="4"/>
        <v>#DIV/0!</v>
      </c>
      <c r="P27" s="53">
        <f t="shared" si="5"/>
        <v>0</v>
      </c>
      <c r="Q27" s="14"/>
    </row>
    <row r="28" spans="1:17" ht="25.5" x14ac:dyDescent="0.2">
      <c r="A28" s="4">
        <v>22</v>
      </c>
      <c r="B28" s="45" t="s">
        <v>11</v>
      </c>
      <c r="C28" s="45"/>
      <c r="D28" s="6">
        <v>1072.7</v>
      </c>
      <c r="E28" s="2"/>
      <c r="F28" s="7"/>
      <c r="G28" s="28"/>
      <c r="H28" s="38">
        <f t="shared" si="0"/>
        <v>0</v>
      </c>
      <c r="I28" s="24">
        <f t="shared" si="1"/>
        <v>0</v>
      </c>
      <c r="J28" s="2" t="s">
        <v>1</v>
      </c>
      <c r="K28" s="6">
        <v>7.6100000000000001E-2</v>
      </c>
      <c r="L28" s="5"/>
      <c r="M28" s="43">
        <f t="shared" si="2"/>
        <v>0</v>
      </c>
      <c r="N28" s="24">
        <f t="shared" si="3"/>
        <v>0</v>
      </c>
      <c r="O28" s="9" t="e">
        <f t="shared" si="4"/>
        <v>#DIV/0!</v>
      </c>
      <c r="P28" s="53">
        <f t="shared" si="5"/>
        <v>0</v>
      </c>
      <c r="Q28" s="14"/>
    </row>
    <row r="29" spans="1:17" ht="25.5" x14ac:dyDescent="0.2">
      <c r="A29" s="4">
        <v>23</v>
      </c>
      <c r="B29" s="46" t="s">
        <v>30</v>
      </c>
      <c r="C29" s="46"/>
      <c r="D29" s="6">
        <v>1072.7</v>
      </c>
      <c r="E29" s="27"/>
      <c r="F29" s="58"/>
      <c r="G29" s="28"/>
      <c r="H29" s="38">
        <f t="shared" si="0"/>
        <v>0</v>
      </c>
      <c r="I29" s="24">
        <f t="shared" si="1"/>
        <v>0</v>
      </c>
      <c r="J29" s="2" t="s">
        <v>1</v>
      </c>
      <c r="K29" s="29">
        <v>2.93E-2</v>
      </c>
      <c r="L29" s="5"/>
      <c r="M29" s="43">
        <f t="shared" si="2"/>
        <v>0</v>
      </c>
      <c r="N29" s="24">
        <f t="shared" si="3"/>
        <v>0</v>
      </c>
      <c r="O29" s="9" t="e">
        <f t="shared" si="4"/>
        <v>#DIV/0!</v>
      </c>
      <c r="P29" s="53">
        <f t="shared" si="5"/>
        <v>0</v>
      </c>
    </row>
    <row r="30" spans="1:17" ht="25.5" x14ac:dyDescent="0.2">
      <c r="A30" s="4">
        <v>24</v>
      </c>
      <c r="B30" s="46" t="s">
        <v>23</v>
      </c>
      <c r="C30" s="46"/>
      <c r="D30" s="6">
        <v>1072.7</v>
      </c>
      <c r="E30" s="27"/>
      <c r="F30" s="58"/>
      <c r="G30" s="28"/>
      <c r="H30" s="38">
        <f t="shared" si="0"/>
        <v>0</v>
      </c>
      <c r="I30" s="24">
        <f t="shared" si="1"/>
        <v>0</v>
      </c>
      <c r="J30" s="2" t="s">
        <v>1</v>
      </c>
      <c r="K30" s="29">
        <v>2.18E-2</v>
      </c>
      <c r="L30" s="5"/>
      <c r="M30" s="43">
        <f t="shared" si="2"/>
        <v>0</v>
      </c>
      <c r="N30" s="24">
        <f t="shared" si="3"/>
        <v>0</v>
      </c>
      <c r="O30" s="9" t="e">
        <f t="shared" si="4"/>
        <v>#DIV/0!</v>
      </c>
      <c r="P30" s="53">
        <f t="shared" si="5"/>
        <v>0</v>
      </c>
    </row>
    <row r="31" spans="1:17" ht="25.5" x14ac:dyDescent="0.2">
      <c r="A31" s="4">
        <v>25</v>
      </c>
      <c r="B31" s="45" t="s">
        <v>52</v>
      </c>
      <c r="C31" s="45"/>
      <c r="D31" s="6">
        <v>1072.7</v>
      </c>
      <c r="E31" s="2"/>
      <c r="F31" s="7"/>
      <c r="G31" s="28"/>
      <c r="H31" s="38">
        <f t="shared" si="0"/>
        <v>0</v>
      </c>
      <c r="I31" s="24">
        <f t="shared" si="1"/>
        <v>0</v>
      </c>
      <c r="J31" s="2" t="s">
        <v>1</v>
      </c>
      <c r="K31" s="6">
        <v>5.45E-2</v>
      </c>
      <c r="L31" s="5"/>
      <c r="M31" s="43">
        <f t="shared" si="2"/>
        <v>0</v>
      </c>
      <c r="N31" s="24">
        <f t="shared" si="3"/>
        <v>0</v>
      </c>
      <c r="O31" s="9" t="e">
        <f t="shared" si="4"/>
        <v>#DIV/0!</v>
      </c>
      <c r="P31" s="53">
        <f t="shared" si="5"/>
        <v>0</v>
      </c>
      <c r="Q31" s="14"/>
    </row>
    <row r="32" spans="1:17" ht="25.5" x14ac:dyDescent="0.2">
      <c r="A32" s="4">
        <v>26</v>
      </c>
      <c r="B32" s="45" t="s">
        <v>17</v>
      </c>
      <c r="C32" s="45"/>
      <c r="D32" s="6">
        <v>1072.7</v>
      </c>
      <c r="E32" s="2"/>
      <c r="F32" s="7"/>
      <c r="G32" s="8"/>
      <c r="H32" s="38">
        <f t="shared" si="0"/>
        <v>0</v>
      </c>
      <c r="I32" s="24">
        <f t="shared" si="1"/>
        <v>0</v>
      </c>
      <c r="J32" s="2" t="s">
        <v>1</v>
      </c>
      <c r="K32" s="6">
        <v>4.4600000000000001E-2</v>
      </c>
      <c r="L32" s="5"/>
      <c r="M32" s="43">
        <f t="shared" si="2"/>
        <v>0</v>
      </c>
      <c r="N32" s="24">
        <f t="shared" si="3"/>
        <v>0</v>
      </c>
      <c r="O32" s="9" t="e">
        <f t="shared" si="4"/>
        <v>#DIV/0!</v>
      </c>
      <c r="P32" s="53">
        <f t="shared" si="5"/>
        <v>0</v>
      </c>
      <c r="Q32" s="14"/>
    </row>
    <row r="33" spans="1:17" ht="25.5" x14ac:dyDescent="0.2">
      <c r="A33" s="4">
        <v>27</v>
      </c>
      <c r="B33" s="46" t="s">
        <v>69</v>
      </c>
      <c r="C33" s="46"/>
      <c r="D33" s="6">
        <v>1072.7</v>
      </c>
      <c r="E33" s="27"/>
      <c r="F33" s="58"/>
      <c r="G33" s="55"/>
      <c r="H33" s="38">
        <f t="shared" si="0"/>
        <v>0</v>
      </c>
      <c r="I33" s="24">
        <f t="shared" si="1"/>
        <v>0</v>
      </c>
      <c r="J33" s="2" t="s">
        <v>1</v>
      </c>
      <c r="K33" s="29">
        <v>6.1000000000000004E-3</v>
      </c>
      <c r="L33" s="5"/>
      <c r="M33" s="43">
        <f t="shared" si="2"/>
        <v>0</v>
      </c>
      <c r="N33" s="24">
        <f t="shared" si="3"/>
        <v>0</v>
      </c>
      <c r="O33" s="9" t="e">
        <f t="shared" si="4"/>
        <v>#DIV/0!</v>
      </c>
      <c r="P33" s="53">
        <f t="shared" si="5"/>
        <v>0</v>
      </c>
      <c r="Q33" s="14"/>
    </row>
    <row r="34" spans="1:17" ht="25.5" x14ac:dyDescent="0.2">
      <c r="A34" s="4">
        <v>28</v>
      </c>
      <c r="B34" s="45" t="s">
        <v>70</v>
      </c>
      <c r="C34" s="45"/>
      <c r="D34" s="6">
        <v>1072.7</v>
      </c>
      <c r="E34" s="2"/>
      <c r="F34" s="7"/>
      <c r="G34" s="8"/>
      <c r="H34" s="38">
        <f t="shared" si="0"/>
        <v>0</v>
      </c>
      <c r="I34" s="24">
        <f t="shared" si="1"/>
        <v>0</v>
      </c>
      <c r="J34" s="2" t="s">
        <v>1</v>
      </c>
      <c r="K34" s="6">
        <v>7.5200000000000003E-2</v>
      </c>
      <c r="L34" s="5"/>
      <c r="M34" s="43">
        <f t="shared" si="2"/>
        <v>0</v>
      </c>
      <c r="N34" s="24">
        <f t="shared" si="3"/>
        <v>0</v>
      </c>
      <c r="O34" s="9" t="e">
        <f t="shared" si="4"/>
        <v>#DIV/0!</v>
      </c>
      <c r="P34" s="53">
        <f t="shared" si="5"/>
        <v>0</v>
      </c>
      <c r="Q34" s="14"/>
    </row>
    <row r="35" spans="1:17" ht="25.5" x14ac:dyDescent="0.2">
      <c r="A35" s="4">
        <v>29</v>
      </c>
      <c r="B35" s="46" t="s">
        <v>9</v>
      </c>
      <c r="C35" s="46"/>
      <c r="D35" s="6">
        <v>1072.7</v>
      </c>
      <c r="E35" s="27"/>
      <c r="F35" s="58"/>
      <c r="G35" s="28"/>
      <c r="H35" s="38">
        <f t="shared" si="0"/>
        <v>0</v>
      </c>
      <c r="I35" s="24">
        <f t="shared" si="1"/>
        <v>0</v>
      </c>
      <c r="J35" s="2" t="s">
        <v>1</v>
      </c>
      <c r="K35" s="29">
        <v>0.1968</v>
      </c>
      <c r="L35" s="5"/>
      <c r="M35" s="43">
        <f t="shared" si="2"/>
        <v>0</v>
      </c>
      <c r="N35" s="24">
        <f t="shared" si="3"/>
        <v>0</v>
      </c>
      <c r="O35" s="32" t="e">
        <f t="shared" si="4"/>
        <v>#DIV/0!</v>
      </c>
      <c r="P35" s="53">
        <f t="shared" si="5"/>
        <v>0</v>
      </c>
    </row>
    <row r="36" spans="1:17" ht="25.5" x14ac:dyDescent="0.2">
      <c r="A36" s="4">
        <v>30</v>
      </c>
      <c r="B36" s="45" t="s">
        <v>20</v>
      </c>
      <c r="C36" s="45"/>
      <c r="D36" s="6">
        <v>1072.7</v>
      </c>
      <c r="E36" s="2"/>
      <c r="F36" s="7"/>
      <c r="G36" s="8"/>
      <c r="H36" s="38">
        <f t="shared" si="0"/>
        <v>0</v>
      </c>
      <c r="I36" s="24">
        <f t="shared" si="1"/>
        <v>0</v>
      </c>
      <c r="J36" s="2" t="s">
        <v>1</v>
      </c>
      <c r="K36" s="6">
        <v>9.4200000000000006E-2</v>
      </c>
      <c r="L36" s="5"/>
      <c r="M36" s="43">
        <f t="shared" si="2"/>
        <v>0</v>
      </c>
      <c r="N36" s="24">
        <f t="shared" si="3"/>
        <v>0</v>
      </c>
      <c r="O36" s="32" t="e">
        <f t="shared" si="4"/>
        <v>#DIV/0!</v>
      </c>
      <c r="P36" s="53">
        <f t="shared" si="5"/>
        <v>0</v>
      </c>
      <c r="Q36" s="14"/>
    </row>
    <row r="37" spans="1:17" ht="25.5" x14ac:dyDescent="0.2">
      <c r="A37" s="4">
        <v>31</v>
      </c>
      <c r="B37" s="46" t="s">
        <v>71</v>
      </c>
      <c r="C37" s="46"/>
      <c r="D37" s="6">
        <v>1072.7</v>
      </c>
      <c r="E37" s="2"/>
      <c r="F37" s="7"/>
      <c r="G37" s="8"/>
      <c r="H37" s="38">
        <f t="shared" si="0"/>
        <v>0</v>
      </c>
      <c r="I37" s="24">
        <f t="shared" si="1"/>
        <v>0</v>
      </c>
      <c r="J37" s="2" t="s">
        <v>1</v>
      </c>
      <c r="K37" s="29">
        <v>0.17860000000000001</v>
      </c>
      <c r="L37" s="5"/>
      <c r="M37" s="43">
        <f t="shared" si="2"/>
        <v>0</v>
      </c>
      <c r="N37" s="24">
        <f t="shared" si="3"/>
        <v>0</v>
      </c>
      <c r="O37" s="32" t="e">
        <f t="shared" si="4"/>
        <v>#DIV/0!</v>
      </c>
      <c r="P37" s="53">
        <f t="shared" si="5"/>
        <v>0</v>
      </c>
      <c r="Q37" s="14"/>
    </row>
    <row r="38" spans="1:17" ht="25.5" x14ac:dyDescent="0.2">
      <c r="A38" s="4">
        <v>32</v>
      </c>
      <c r="B38" s="45" t="s">
        <v>16</v>
      </c>
      <c r="C38" s="45"/>
      <c r="D38" s="6">
        <v>1072.7</v>
      </c>
      <c r="E38" s="2"/>
      <c r="F38" s="7"/>
      <c r="G38" s="8"/>
      <c r="H38" s="38">
        <f t="shared" si="0"/>
        <v>0</v>
      </c>
      <c r="I38" s="24">
        <f t="shared" si="1"/>
        <v>0</v>
      </c>
      <c r="J38" s="2" t="s">
        <v>1</v>
      </c>
      <c r="K38" s="6">
        <v>9.2200000000000004E-2</v>
      </c>
      <c r="L38" s="5"/>
      <c r="M38" s="43">
        <f t="shared" si="2"/>
        <v>0</v>
      </c>
      <c r="N38" s="24">
        <f t="shared" si="3"/>
        <v>0</v>
      </c>
      <c r="O38" s="32" t="e">
        <f t="shared" si="4"/>
        <v>#DIV/0!</v>
      </c>
      <c r="P38" s="53">
        <f t="shared" si="5"/>
        <v>0</v>
      </c>
      <c r="Q38" s="14"/>
    </row>
    <row r="39" spans="1:17" ht="25.5" x14ac:dyDescent="0.2">
      <c r="A39" s="4">
        <v>33</v>
      </c>
      <c r="B39" s="45" t="s">
        <v>24</v>
      </c>
      <c r="C39" s="45"/>
      <c r="D39" s="6">
        <v>1072.7</v>
      </c>
      <c r="E39" s="2"/>
      <c r="F39" s="7"/>
      <c r="G39" s="8"/>
      <c r="H39" s="38">
        <f t="shared" si="0"/>
        <v>0</v>
      </c>
      <c r="I39" s="24">
        <f t="shared" si="1"/>
        <v>0</v>
      </c>
      <c r="J39" s="2" t="s">
        <v>1</v>
      </c>
      <c r="K39" s="6">
        <v>0.106</v>
      </c>
      <c r="L39" s="5"/>
      <c r="M39" s="43">
        <f t="shared" si="2"/>
        <v>0</v>
      </c>
      <c r="N39" s="24">
        <f t="shared" si="3"/>
        <v>0</v>
      </c>
      <c r="O39" s="32" t="e">
        <f t="shared" si="4"/>
        <v>#DIV/0!</v>
      </c>
      <c r="P39" s="53">
        <f t="shared" si="5"/>
        <v>0</v>
      </c>
      <c r="Q39" s="14"/>
    </row>
    <row r="40" spans="1:17" ht="25.5" x14ac:dyDescent="0.2">
      <c r="A40" s="4">
        <v>34</v>
      </c>
      <c r="B40" s="46" t="s">
        <v>5</v>
      </c>
      <c r="C40" s="46"/>
      <c r="D40" s="6">
        <v>1072.7</v>
      </c>
      <c r="E40" s="27"/>
      <c r="F40" s="58"/>
      <c r="G40" s="28"/>
      <c r="H40" s="38">
        <f t="shared" si="0"/>
        <v>0</v>
      </c>
      <c r="I40" s="24">
        <f t="shared" si="1"/>
        <v>0</v>
      </c>
      <c r="J40" s="2" t="s">
        <v>1</v>
      </c>
      <c r="K40" s="29">
        <v>0.12540000000000001</v>
      </c>
      <c r="L40" s="5"/>
      <c r="M40" s="43">
        <f t="shared" si="2"/>
        <v>0</v>
      </c>
      <c r="N40" s="24">
        <f t="shared" si="3"/>
        <v>0</v>
      </c>
      <c r="O40" s="32" t="e">
        <f t="shared" si="4"/>
        <v>#DIV/0!</v>
      </c>
      <c r="P40" s="53">
        <f t="shared" si="5"/>
        <v>0</v>
      </c>
      <c r="Q40" s="14"/>
    </row>
    <row r="41" spans="1:17" ht="25.5" x14ac:dyDescent="0.2">
      <c r="A41" s="4">
        <v>35</v>
      </c>
      <c r="B41" s="45" t="s">
        <v>10</v>
      </c>
      <c r="C41" s="45"/>
      <c r="D41" s="6">
        <v>1072.7</v>
      </c>
      <c r="E41" s="2"/>
      <c r="F41" s="57"/>
      <c r="G41" s="8"/>
      <c r="H41" s="38">
        <f t="shared" si="0"/>
        <v>0</v>
      </c>
      <c r="I41" s="24">
        <f t="shared" si="1"/>
        <v>0</v>
      </c>
      <c r="J41" s="2" t="s">
        <v>1</v>
      </c>
      <c r="K41" s="6">
        <v>0.13300000000000001</v>
      </c>
      <c r="L41" s="5"/>
      <c r="M41" s="43">
        <f t="shared" si="2"/>
        <v>0</v>
      </c>
      <c r="N41" s="24">
        <f t="shared" si="3"/>
        <v>0</v>
      </c>
      <c r="O41" s="32" t="e">
        <f t="shared" si="4"/>
        <v>#DIV/0!</v>
      </c>
      <c r="P41" s="53">
        <f t="shared" si="5"/>
        <v>0</v>
      </c>
      <c r="Q41" s="14"/>
    </row>
    <row r="42" spans="1:17" ht="25.5" x14ac:dyDescent="0.2">
      <c r="A42" s="4">
        <v>36</v>
      </c>
      <c r="B42" s="46" t="s">
        <v>39</v>
      </c>
      <c r="C42" s="46"/>
      <c r="D42" s="6">
        <v>1072.7</v>
      </c>
      <c r="E42" s="27"/>
      <c r="F42" s="58"/>
      <c r="G42" s="28"/>
      <c r="H42" s="38">
        <f t="shared" si="0"/>
        <v>0</v>
      </c>
      <c r="I42" s="24">
        <f t="shared" si="1"/>
        <v>0</v>
      </c>
      <c r="J42" s="2" t="s">
        <v>1</v>
      </c>
      <c r="K42" s="29">
        <v>9.7100000000000006E-2</v>
      </c>
      <c r="L42" s="5"/>
      <c r="M42" s="43">
        <f t="shared" si="2"/>
        <v>0</v>
      </c>
      <c r="N42" s="24">
        <f t="shared" si="3"/>
        <v>0</v>
      </c>
      <c r="O42" s="32" t="e">
        <f t="shared" si="4"/>
        <v>#DIV/0!</v>
      </c>
      <c r="P42" s="53">
        <f t="shared" si="5"/>
        <v>0</v>
      </c>
    </row>
    <row r="43" spans="1:17" ht="25.5" x14ac:dyDescent="0.2">
      <c r="A43" s="4">
        <v>37</v>
      </c>
      <c r="B43" s="45" t="s">
        <v>22</v>
      </c>
      <c r="C43" s="45"/>
      <c r="D43" s="6">
        <v>1072.7</v>
      </c>
      <c r="E43" s="27"/>
      <c r="F43" s="58"/>
      <c r="G43" s="28"/>
      <c r="H43" s="38">
        <f t="shared" si="0"/>
        <v>0</v>
      </c>
      <c r="I43" s="24">
        <f t="shared" si="1"/>
        <v>0</v>
      </c>
      <c r="J43" s="2" t="s">
        <v>1</v>
      </c>
      <c r="K43" s="6">
        <v>6.4600000000000005E-2</v>
      </c>
      <c r="L43" s="5"/>
      <c r="M43" s="43">
        <f t="shared" si="2"/>
        <v>0</v>
      </c>
      <c r="N43" s="24">
        <f t="shared" si="3"/>
        <v>0</v>
      </c>
      <c r="O43" s="32" t="e">
        <f t="shared" si="4"/>
        <v>#DIV/0!</v>
      </c>
      <c r="P43" s="53">
        <f t="shared" si="5"/>
        <v>0</v>
      </c>
    </row>
    <row r="44" spans="1:17" ht="25.5" x14ac:dyDescent="0.2">
      <c r="A44" s="4">
        <v>38</v>
      </c>
      <c r="B44" s="45" t="s">
        <v>31</v>
      </c>
      <c r="C44" s="45"/>
      <c r="D44" s="6">
        <v>1072.7</v>
      </c>
      <c r="E44" s="2"/>
      <c r="F44" s="57"/>
      <c r="G44" s="8"/>
      <c r="H44" s="38">
        <f t="shared" si="0"/>
        <v>0</v>
      </c>
      <c r="I44" s="24">
        <f t="shared" si="1"/>
        <v>0</v>
      </c>
      <c r="J44" s="2" t="s">
        <v>1</v>
      </c>
      <c r="K44" s="6">
        <v>2.2000000000000001E-3</v>
      </c>
      <c r="L44" s="5"/>
      <c r="M44" s="43">
        <f t="shared" si="2"/>
        <v>0</v>
      </c>
      <c r="N44" s="24">
        <f t="shared" si="3"/>
        <v>0</v>
      </c>
      <c r="O44" s="32" t="e">
        <f t="shared" si="4"/>
        <v>#DIV/0!</v>
      </c>
      <c r="P44" s="53">
        <f t="shared" si="5"/>
        <v>0</v>
      </c>
    </row>
    <row r="45" spans="1:17" ht="25.5" x14ac:dyDescent="0.2">
      <c r="A45" s="4">
        <v>39</v>
      </c>
      <c r="B45" s="45" t="s">
        <v>72</v>
      </c>
      <c r="C45" s="45"/>
      <c r="D45" s="6">
        <v>1072.7</v>
      </c>
      <c r="E45" s="2"/>
      <c r="F45" s="57"/>
      <c r="G45" s="8"/>
      <c r="H45" s="38">
        <f t="shared" si="0"/>
        <v>0</v>
      </c>
      <c r="I45" s="24">
        <f t="shared" si="1"/>
        <v>0</v>
      </c>
      <c r="J45" s="2" t="s">
        <v>1</v>
      </c>
      <c r="K45" s="6">
        <v>7.51E-2</v>
      </c>
      <c r="L45" s="5"/>
      <c r="M45" s="43">
        <f t="shared" si="2"/>
        <v>0</v>
      </c>
      <c r="N45" s="24">
        <f t="shared" si="3"/>
        <v>0</v>
      </c>
      <c r="O45" s="32" t="e">
        <f t="shared" si="4"/>
        <v>#DIV/0!</v>
      </c>
      <c r="P45" s="53">
        <f t="shared" si="5"/>
        <v>0</v>
      </c>
    </row>
    <row r="46" spans="1:17" ht="25.5" x14ac:dyDescent="0.2">
      <c r="A46" s="4">
        <v>40</v>
      </c>
      <c r="B46" s="45" t="s">
        <v>73</v>
      </c>
      <c r="C46" s="45"/>
      <c r="D46" s="6">
        <v>1072.7</v>
      </c>
      <c r="E46" s="2"/>
      <c r="F46" s="57"/>
      <c r="G46" s="28"/>
      <c r="H46" s="38">
        <f t="shared" si="0"/>
        <v>0</v>
      </c>
      <c r="I46" s="24">
        <f t="shared" si="1"/>
        <v>0</v>
      </c>
      <c r="J46" s="2" t="s">
        <v>1</v>
      </c>
      <c r="K46" s="6">
        <v>1.1999999999999999E-3</v>
      </c>
      <c r="L46" s="5"/>
      <c r="M46" s="43">
        <f t="shared" si="2"/>
        <v>0</v>
      </c>
      <c r="N46" s="24">
        <f t="shared" si="3"/>
        <v>0</v>
      </c>
      <c r="O46" s="32" t="e">
        <f t="shared" si="4"/>
        <v>#DIV/0!</v>
      </c>
      <c r="P46" s="53">
        <f t="shared" si="5"/>
        <v>0</v>
      </c>
    </row>
    <row r="47" spans="1:17" ht="25.5" x14ac:dyDescent="0.2">
      <c r="A47" s="4">
        <v>41</v>
      </c>
      <c r="B47" s="45" t="s">
        <v>36</v>
      </c>
      <c r="C47" s="45"/>
      <c r="D47" s="6">
        <v>1072.7</v>
      </c>
      <c r="E47" s="2"/>
      <c r="F47" s="57"/>
      <c r="G47" s="28"/>
      <c r="H47" s="38">
        <f t="shared" si="0"/>
        <v>0</v>
      </c>
      <c r="I47" s="24">
        <f t="shared" si="1"/>
        <v>0</v>
      </c>
      <c r="J47" s="2" t="s">
        <v>1</v>
      </c>
      <c r="K47" s="6">
        <v>4.9200000000000001E-2</v>
      </c>
      <c r="L47" s="5"/>
      <c r="M47" s="43">
        <f t="shared" si="2"/>
        <v>0</v>
      </c>
      <c r="N47" s="24">
        <f t="shared" si="3"/>
        <v>0</v>
      </c>
      <c r="O47" s="32" t="e">
        <f t="shared" si="4"/>
        <v>#DIV/0!</v>
      </c>
      <c r="P47" s="53">
        <f t="shared" si="5"/>
        <v>0</v>
      </c>
    </row>
    <row r="48" spans="1:17" ht="114.75" x14ac:dyDescent="0.2">
      <c r="A48" s="4">
        <v>42</v>
      </c>
      <c r="B48" s="45" t="s">
        <v>74</v>
      </c>
      <c r="C48" s="45"/>
      <c r="D48" s="6">
        <v>1072.7</v>
      </c>
      <c r="E48" s="2"/>
      <c r="F48" s="57"/>
      <c r="G48" s="8"/>
      <c r="H48" s="38">
        <f t="shared" si="0"/>
        <v>0</v>
      </c>
      <c r="I48" s="24">
        <f t="shared" si="1"/>
        <v>0</v>
      </c>
      <c r="J48" s="2" t="s">
        <v>1</v>
      </c>
      <c r="K48" s="6">
        <v>0.19800000000000001</v>
      </c>
      <c r="L48" s="5"/>
      <c r="M48" s="43">
        <f t="shared" si="2"/>
        <v>0</v>
      </c>
      <c r="N48" s="24">
        <f t="shared" si="3"/>
        <v>0</v>
      </c>
      <c r="O48" s="32" t="e">
        <f t="shared" si="4"/>
        <v>#DIV/0!</v>
      </c>
      <c r="P48" s="53">
        <f t="shared" si="5"/>
        <v>0</v>
      </c>
    </row>
    <row r="49" spans="1:17" ht="74.25" customHeight="1" x14ac:dyDescent="0.2">
      <c r="A49" s="4">
        <v>43</v>
      </c>
      <c r="B49" s="45" t="s">
        <v>75</v>
      </c>
      <c r="C49" s="45"/>
      <c r="D49" s="6">
        <v>1072.7</v>
      </c>
      <c r="E49" s="2"/>
      <c r="F49" s="57"/>
      <c r="G49" s="8"/>
      <c r="H49" s="38">
        <f t="shared" si="0"/>
        <v>0</v>
      </c>
      <c r="I49" s="24">
        <f t="shared" si="1"/>
        <v>0</v>
      </c>
      <c r="J49" s="2" t="s">
        <v>1</v>
      </c>
      <c r="K49" s="6">
        <v>0.13750000000000001</v>
      </c>
      <c r="L49" s="5"/>
      <c r="M49" s="43">
        <f t="shared" si="2"/>
        <v>0</v>
      </c>
      <c r="N49" s="24">
        <f t="shared" si="3"/>
        <v>0</v>
      </c>
      <c r="O49" s="32" t="e">
        <f t="shared" si="4"/>
        <v>#DIV/0!</v>
      </c>
      <c r="P49" s="53">
        <f t="shared" si="5"/>
        <v>0</v>
      </c>
    </row>
    <row r="50" spans="1:17" ht="91.5" customHeight="1" x14ac:dyDescent="0.2">
      <c r="A50" s="4">
        <v>44</v>
      </c>
      <c r="B50" s="45" t="s">
        <v>76</v>
      </c>
      <c r="C50" s="45"/>
      <c r="D50" s="6">
        <v>1072.7</v>
      </c>
      <c r="E50" s="2"/>
      <c r="F50" s="57"/>
      <c r="G50" s="8"/>
      <c r="H50" s="38">
        <f t="shared" si="0"/>
        <v>0</v>
      </c>
      <c r="I50" s="24">
        <f t="shared" si="1"/>
        <v>0</v>
      </c>
      <c r="J50" s="2" t="s">
        <v>1</v>
      </c>
      <c r="K50" s="6">
        <v>0.1792</v>
      </c>
      <c r="L50" s="5"/>
      <c r="M50" s="43">
        <f t="shared" si="2"/>
        <v>0</v>
      </c>
      <c r="N50" s="24">
        <f t="shared" si="3"/>
        <v>0</v>
      </c>
      <c r="O50" s="32" t="e">
        <f t="shared" si="4"/>
        <v>#DIV/0!</v>
      </c>
      <c r="P50" s="53">
        <f t="shared" si="5"/>
        <v>0</v>
      </c>
    </row>
    <row r="51" spans="1:17" x14ac:dyDescent="0.2">
      <c r="A51" s="33" t="s">
        <v>40</v>
      </c>
      <c r="B51" s="34" t="s">
        <v>53</v>
      </c>
      <c r="C51" s="34"/>
      <c r="D51" s="34" t="s">
        <v>40</v>
      </c>
      <c r="E51" s="34" t="s">
        <v>40</v>
      </c>
      <c r="F51" s="24"/>
      <c r="G51" s="24"/>
      <c r="H51" s="39">
        <f>SUM(H7:H50)</f>
        <v>34698.079999999987</v>
      </c>
      <c r="I51" s="24">
        <f>SUM(I7:I50)</f>
        <v>37220.630415999985</v>
      </c>
      <c r="J51" s="24"/>
      <c r="K51" s="24"/>
      <c r="L51" s="24"/>
      <c r="M51" s="12">
        <f>SUM(M7:M50)</f>
        <v>10798.964630999997</v>
      </c>
      <c r="N51" s="24">
        <f>SUM(N7:N50)</f>
        <v>11584.049359673698</v>
      </c>
      <c r="O51" s="24"/>
      <c r="P51" s="24">
        <f>SUM(P7:P50)</f>
        <v>-25636.581056326289</v>
      </c>
      <c r="Q51" s="35">
        <f>M51-H51</f>
        <v>-23899.115368999992</v>
      </c>
    </row>
    <row r="54" spans="1:17" ht="15.75" x14ac:dyDescent="0.2">
      <c r="A54" s="49" t="s">
        <v>124</v>
      </c>
      <c r="B54" s="49"/>
      <c r="C54" s="49"/>
      <c r="D54" s="49"/>
      <c r="E54" s="49"/>
      <c r="F54" s="49"/>
    </row>
  </sheetData>
  <autoFilter ref="A6:P52"/>
  <mergeCells count="11">
    <mergeCell ref="P5:P6"/>
    <mergeCell ref="Q5:Q6"/>
    <mergeCell ref="A3:P3"/>
    <mergeCell ref="A4:O4"/>
    <mergeCell ref="A5:A6"/>
    <mergeCell ref="B5:B6"/>
    <mergeCell ref="C5:C6"/>
    <mergeCell ref="D5:D6"/>
    <mergeCell ref="E5:I5"/>
    <mergeCell ref="J5:N5"/>
    <mergeCell ref="O5:O6"/>
  </mergeCells>
  <pageMargins left="0.70078740157480324" right="0.70078740157480324" top="0.75196850393700787" bottom="0.7519685039370078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Свод</vt:lpstr>
      <vt:lpstr>Игрим</vt:lpstr>
      <vt:lpstr>Саранпауль</vt:lpstr>
      <vt:lpstr>Светлый</vt:lpstr>
      <vt:lpstr>Приполярный</vt:lpstr>
      <vt:lpstr>Междуреченский</vt:lpstr>
      <vt:lpstr>Талинка</vt:lpstr>
      <vt:lpstr> Шеркалы</vt:lpstr>
      <vt:lpstr>Сургут (прод.маг.,супермаг.,жд)</vt:lpstr>
      <vt:lpstr>МТ Х-Мансийского р-на</vt:lpstr>
      <vt:lpstr>МТ Нефтеюганского р-на</vt:lpstr>
      <vt:lpstr>МТ Сургутского р-на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Ситникова Наталья Сергеевна</dc:creator>
  <cp:lastModifiedBy>Тимонина Галина Александровна</cp:lastModifiedBy>
  <cp:revision>1</cp:revision>
  <dcterms:created xsi:type="dcterms:W3CDTF">2023-05-24T13:21:50Z</dcterms:created>
  <dcterms:modified xsi:type="dcterms:W3CDTF">2026-08-20T03:41:46Z</dcterms:modified>
</cp:coreProperties>
</file>