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22.205\df\Documents\Бюджет - 2026-2028\Проект бюджета на 2026-2028 годы\Дополнительные материалы для размещения на сайте\"/>
    </mc:Choice>
  </mc:AlternateContent>
  <bookViews>
    <workbookView xWindow="0" yWindow="0" windowWidth="28800" windowHeight="11100"/>
  </bookViews>
  <sheets>
    <sheet name="доходы" sheetId="1" r:id="rId1"/>
  </sheets>
  <definedNames>
    <definedName name="_xlnm._FilterDatabase" localSheetId="0" hidden="1">доходы!$A$2:$H$38</definedName>
    <definedName name="APPT" localSheetId="0">доходы!#REF!</definedName>
    <definedName name="FIO" localSheetId="0">доходы!#REF!</definedName>
    <definedName name="SIGN" localSheetId="0">доходы!#REF!</definedName>
    <definedName name="Z_0802AC52_9BE3_448E_99B9_F0CAE3C10C31_.wvu.FilterData" localSheetId="0" hidden="1">доходы!$A$2:$F$38</definedName>
    <definedName name="Z_160F787A_22F3_43B5_9A33_36FAC870A14F_.wvu.FilterData" localSheetId="0" hidden="1">доходы!$A$2:$F$38</definedName>
    <definedName name="Z_160F787A_22F3_43B5_9A33_36FAC870A14F_.wvu.PrintArea" localSheetId="0" hidden="1">доходы!$A$1:$H$38</definedName>
    <definedName name="Z_160F787A_22F3_43B5_9A33_36FAC870A14F_.wvu.PrintTitles" localSheetId="0" hidden="1">доходы!$2:$2</definedName>
    <definedName name="Z_B3365E97_AD1B_44E7_A643_0049F1E0C955_.wvu.FilterData" localSheetId="0" hidden="1">доходы!$A$2:$F$38</definedName>
    <definedName name="Z_B3365E97_AD1B_44E7_A643_0049F1E0C955_.wvu.PrintArea" localSheetId="0" hidden="1">доходы!$A$1:$H$38</definedName>
    <definedName name="Z_B3365E97_AD1B_44E7_A643_0049F1E0C955_.wvu.PrintTitles" localSheetId="0" hidden="1">доходы!$2:$2</definedName>
    <definedName name="_xlnm.Print_Titles" localSheetId="0">доходы!$2:$2</definedName>
    <definedName name="_xlnm.Print_Area" localSheetId="0">доходы!$A$1:$L$64</definedName>
  </definedNames>
  <calcPr calcId="162913" fullPrecision="0"/>
  <customWorkbookViews>
    <customWorkbookView name="Маганёва Екатерина Николаевна - Личное представление" guid="{160F787A-22F3-43B5-9A33-36FAC870A14F}" mergeInterval="0" personalView="1" maximized="1" xWindow="-8" yWindow="-8" windowWidth="1296" windowHeight="1000" activeSheetId="1"/>
    <customWorkbookView name="Вершинина Мария Игоревна - Личное представление" guid="{B3365E97-AD1B-44E7-A643-0049F1E0C955}" mergeInterval="0" personalView="1" maximized="1" windowWidth="1276" windowHeight="779" activeSheetId="1"/>
  </customWorkbookViews>
</workbook>
</file>

<file path=xl/calcChain.xml><?xml version="1.0" encoding="utf-8"?>
<calcChain xmlns="http://schemas.openxmlformats.org/spreadsheetml/2006/main">
  <c r="I49" i="1" l="1"/>
  <c r="I12" i="1"/>
  <c r="J4" i="1"/>
  <c r="J62" i="1"/>
  <c r="J61" i="1"/>
  <c r="K20" i="1"/>
  <c r="L61" i="1"/>
  <c r="J53" i="1"/>
  <c r="J54" i="1"/>
  <c r="J55" i="1"/>
  <c r="J56" i="1"/>
  <c r="I34" i="1"/>
  <c r="E34" i="1"/>
  <c r="F34" i="1"/>
  <c r="G34" i="1"/>
  <c r="H34" i="1"/>
  <c r="D34" i="1"/>
  <c r="J40" i="1" l="1"/>
  <c r="J41" i="1"/>
  <c r="J42" i="1"/>
  <c r="J43" i="1"/>
  <c r="J44" i="1"/>
  <c r="J45" i="1"/>
  <c r="J36" i="1" l="1"/>
  <c r="J38" i="1"/>
  <c r="I23" i="1" l="1"/>
  <c r="I24" i="1"/>
  <c r="I25" i="1"/>
  <c r="I26" i="1"/>
  <c r="I27" i="1"/>
  <c r="I28" i="1"/>
  <c r="I30" i="1"/>
  <c r="I32" i="1"/>
  <c r="I33" i="1"/>
  <c r="I35" i="1"/>
  <c r="I36" i="1"/>
  <c r="I37" i="1"/>
  <c r="I38" i="1"/>
  <c r="I40" i="1"/>
  <c r="I41" i="1"/>
  <c r="I42" i="1"/>
  <c r="I43" i="1"/>
  <c r="I44" i="1"/>
  <c r="I45" i="1"/>
  <c r="I47" i="1"/>
  <c r="I48" i="1"/>
  <c r="I50" i="1"/>
  <c r="I53" i="1"/>
  <c r="I54" i="1"/>
  <c r="I55" i="1"/>
  <c r="I56" i="1"/>
  <c r="I58" i="1"/>
  <c r="I60" i="1"/>
  <c r="I62" i="1"/>
  <c r="I64" i="1"/>
  <c r="I20" i="1"/>
  <c r="I21" i="1"/>
  <c r="I16" i="1"/>
  <c r="I17" i="1"/>
  <c r="I18" i="1"/>
  <c r="I11" i="1"/>
  <c r="I13" i="1"/>
  <c r="I14" i="1"/>
  <c r="D22" i="1"/>
  <c r="K50" i="1"/>
  <c r="E46" i="1"/>
  <c r="F46" i="1"/>
  <c r="G46" i="1"/>
  <c r="H46" i="1"/>
  <c r="E57" i="1" l="1"/>
  <c r="D19" i="1"/>
  <c r="L7" i="1" l="1"/>
  <c r="E52" i="1" l="1"/>
  <c r="E8" i="1" l="1"/>
  <c r="G61" i="1" l="1"/>
  <c r="H61" i="1"/>
  <c r="F61" i="1"/>
  <c r="I7" i="1"/>
  <c r="D63" i="1" l="1"/>
  <c r="E39" i="1" l="1"/>
  <c r="E19" i="1" l="1"/>
  <c r="E10" i="1"/>
  <c r="F8" i="1" l="1"/>
  <c r="G8" i="1"/>
  <c r="H8" i="1"/>
  <c r="I9" i="1" l="1"/>
  <c r="F59" i="1" l="1"/>
  <c r="G59" i="1"/>
  <c r="H59" i="1"/>
  <c r="K26" i="1"/>
  <c r="L36" i="1"/>
  <c r="D52" i="1" l="1"/>
  <c r="D39" i="1"/>
  <c r="D57" i="1"/>
  <c r="D8" i="1" l="1"/>
  <c r="I8" i="1" l="1"/>
  <c r="J8" i="1"/>
  <c r="K58" i="1"/>
  <c r="L62" i="1"/>
  <c r="L38" i="1"/>
  <c r="L23" i="1"/>
  <c r="G39" i="1"/>
  <c r="H22" i="1"/>
  <c r="G22" i="1"/>
  <c r="F22" i="1"/>
  <c r="I22" i="1" s="1"/>
  <c r="H57" i="1"/>
  <c r="G57" i="1"/>
  <c r="F57" i="1"/>
  <c r="I57" i="1" s="1"/>
  <c r="K41" i="1"/>
  <c r="L41" i="1"/>
  <c r="L40" i="1"/>
  <c r="H39" i="1"/>
  <c r="F39" i="1"/>
  <c r="I39" i="1" s="1"/>
  <c r="K57" i="1" l="1"/>
  <c r="D46" i="1"/>
  <c r="J25" i="1"/>
  <c r="I46" i="1" l="1"/>
  <c r="L53" i="1"/>
  <c r="L45" i="1"/>
  <c r="L44" i="1"/>
  <c r="L43" i="1"/>
  <c r="L42" i="1"/>
  <c r="L28" i="1"/>
  <c r="L25" i="1"/>
  <c r="J28" i="1"/>
  <c r="K49" i="1"/>
  <c r="E63" i="1"/>
  <c r="G15" i="1" l="1"/>
  <c r="F15" i="1"/>
  <c r="E15" i="1"/>
  <c r="D15" i="1"/>
  <c r="D59" i="1"/>
  <c r="J17" i="1"/>
  <c r="D6" i="1"/>
  <c r="I59" i="1" l="1"/>
  <c r="K15" i="1"/>
  <c r="K22" i="1"/>
  <c r="K60" i="1" l="1"/>
  <c r="E59" i="1"/>
  <c r="L17" i="1"/>
  <c r="K59" i="1" l="1"/>
  <c r="K25" i="1"/>
  <c r="K64" i="1"/>
  <c r="K62" i="1"/>
  <c r="K56" i="1"/>
  <c r="K55" i="1"/>
  <c r="K54" i="1"/>
  <c r="K53" i="1"/>
  <c r="K48" i="1"/>
  <c r="K47" i="1"/>
  <c r="K45" i="1"/>
  <c r="K44" i="1"/>
  <c r="K43" i="1"/>
  <c r="K42" i="1"/>
  <c r="K40" i="1"/>
  <c r="K38" i="1"/>
  <c r="K37" i="1"/>
  <c r="K36" i="1"/>
  <c r="K35" i="1"/>
  <c r="K33" i="1"/>
  <c r="K32" i="1"/>
  <c r="K30" i="1"/>
  <c r="K28" i="1"/>
  <c r="K27" i="1"/>
  <c r="K24" i="1"/>
  <c r="K23" i="1"/>
  <c r="K21" i="1"/>
  <c r="K18" i="1"/>
  <c r="K17" i="1"/>
  <c r="K16" i="1"/>
  <c r="K14" i="1"/>
  <c r="K13" i="1"/>
  <c r="K12" i="1"/>
  <c r="K11" i="1"/>
  <c r="K9" i="1"/>
  <c r="K7" i="1"/>
  <c r="K39" i="1"/>
  <c r="K46" i="1" l="1"/>
  <c r="G63" i="1" l="1"/>
  <c r="H15" i="1" l="1"/>
  <c r="H63" i="1" l="1"/>
  <c r="F63" i="1"/>
  <c r="I63" i="1" s="1"/>
  <c r="E61" i="1"/>
  <c r="E51" i="1" s="1"/>
  <c r="H52" i="1"/>
  <c r="G52" i="1"/>
  <c r="G51" i="1" s="1"/>
  <c r="F52" i="1"/>
  <c r="I52" i="1" s="1"/>
  <c r="L39" i="1"/>
  <c r="H31" i="1"/>
  <c r="G31" i="1"/>
  <c r="F31" i="1"/>
  <c r="E31" i="1"/>
  <c r="H29" i="1"/>
  <c r="G29" i="1"/>
  <c r="F29" i="1"/>
  <c r="E29" i="1"/>
  <c r="H19" i="1"/>
  <c r="H5" i="1" s="1"/>
  <c r="G19" i="1"/>
  <c r="F19" i="1"/>
  <c r="H10" i="1"/>
  <c r="G10" i="1"/>
  <c r="F10" i="1"/>
  <c r="H6" i="1"/>
  <c r="G6" i="1"/>
  <c r="F6" i="1"/>
  <c r="J6" i="1" s="1"/>
  <c r="E6" i="1"/>
  <c r="J39" i="1"/>
  <c r="L56" i="1"/>
  <c r="L55" i="1"/>
  <c r="L54" i="1"/>
  <c r="L37" i="1"/>
  <c r="L35" i="1"/>
  <c r="L33" i="1"/>
  <c r="L32" i="1"/>
  <c r="L27" i="1"/>
  <c r="L24" i="1"/>
  <c r="L22" i="1"/>
  <c r="L20" i="1"/>
  <c r="L18" i="1"/>
  <c r="L16" i="1"/>
  <c r="L14" i="1"/>
  <c r="L13" i="1"/>
  <c r="L11" i="1"/>
  <c r="L9" i="1"/>
  <c r="J37" i="1"/>
  <c r="J35" i="1"/>
  <c r="J33" i="1"/>
  <c r="J32" i="1"/>
  <c r="J27" i="1"/>
  <c r="J24" i="1"/>
  <c r="J23" i="1"/>
  <c r="J21" i="1"/>
  <c r="J20" i="1"/>
  <c r="J18" i="1"/>
  <c r="J16" i="1"/>
  <c r="J14" i="1"/>
  <c r="J13" i="1"/>
  <c r="J11" i="1"/>
  <c r="J9" i="1"/>
  <c r="J7" i="1"/>
  <c r="D61" i="1"/>
  <c r="I61" i="1" s="1"/>
  <c r="D31" i="1"/>
  <c r="D29" i="1"/>
  <c r="D10" i="1"/>
  <c r="D5" i="1" l="1"/>
  <c r="F5" i="1"/>
  <c r="I29" i="1"/>
  <c r="I31" i="1"/>
  <c r="G5" i="1"/>
  <c r="E5" i="1"/>
  <c r="K29" i="1"/>
  <c r="D51" i="1"/>
  <c r="H51" i="1"/>
  <c r="K52" i="1"/>
  <c r="F51" i="1"/>
  <c r="K8" i="1"/>
  <c r="K10" i="1"/>
  <c r="K19" i="1"/>
  <c r="K31" i="1"/>
  <c r="L19" i="1"/>
  <c r="K63" i="1"/>
  <c r="K61" i="1"/>
  <c r="L34" i="1"/>
  <c r="K34" i="1"/>
  <c r="L6" i="1"/>
  <c r="K6" i="1"/>
  <c r="L8" i="1"/>
  <c r="L31" i="1"/>
  <c r="L10" i="1"/>
  <c r="J10" i="1"/>
  <c r="G4" i="1"/>
  <c r="J22" i="1"/>
  <c r="J19" i="1"/>
  <c r="I15" i="1"/>
  <c r="L52" i="1"/>
  <c r="L15" i="1"/>
  <c r="J52" i="1"/>
  <c r="J34" i="1"/>
  <c r="J15" i="1"/>
  <c r="J31" i="1"/>
  <c r="I19" i="1"/>
  <c r="I10" i="1"/>
  <c r="I6" i="1"/>
  <c r="L51" i="1" l="1"/>
  <c r="I51" i="1"/>
  <c r="D4" i="1"/>
  <c r="L5" i="1"/>
  <c r="J5" i="1"/>
  <c r="K51" i="1"/>
  <c r="F4" i="1"/>
  <c r="H4" i="1"/>
  <c r="K5" i="1"/>
  <c r="E4" i="1"/>
  <c r="J51" i="1"/>
  <c r="I5" i="1"/>
  <c r="I4" i="1" l="1"/>
  <c r="K4" i="1"/>
  <c r="L4" i="1"/>
</calcChain>
</file>

<file path=xl/sharedStrings.xml><?xml version="1.0" encoding="utf-8"?>
<sst xmlns="http://schemas.openxmlformats.org/spreadsheetml/2006/main" count="225" uniqueCount="193">
  <si>
    <t>№ п/п</t>
  </si>
  <si>
    <t>1.</t>
  </si>
  <si>
    <t>2.</t>
  </si>
  <si>
    <t>3.</t>
  </si>
  <si>
    <t>4.</t>
  </si>
  <si>
    <t>5.</t>
  </si>
  <si>
    <t>6.</t>
  </si>
  <si>
    <t>8.</t>
  </si>
  <si>
    <t>9.</t>
  </si>
  <si>
    <t>10.</t>
  </si>
  <si>
    <t>11.</t>
  </si>
  <si>
    <t>12.</t>
  </si>
  <si>
    <t>13.</t>
  </si>
  <si>
    <t>15.</t>
  </si>
  <si>
    <t>000 1 00 00000 00 0000 000</t>
  </si>
  <si>
    <t>000 1 01 00000 00 0000 000</t>
  </si>
  <si>
    <t>000 1 01 02000 01 0000 110</t>
  </si>
  <si>
    <t>000 1 03 00000 00 0000 000</t>
  </si>
  <si>
    <t>000 1 03 02000 01 0000 110</t>
  </si>
  <si>
    <t>000 1 05 00000 00 0000 000</t>
  </si>
  <si>
    <t>000 1 05 01000 00 0000 110</t>
  </si>
  <si>
    <t>000 1 05 02000 02 0000 110</t>
  </si>
  <si>
    <t>000 1 05 03000 01 0000 110</t>
  </si>
  <si>
    <t>000 1 05 04000 02 0000 110</t>
  </si>
  <si>
    <t>000 1 06 00000 00 0000 000</t>
  </si>
  <si>
    <t>000 1 06 01000 00 0000 110</t>
  </si>
  <si>
    <t>000 1 06 06000 00 0000 110</t>
  </si>
  <si>
    <t>000 1 08 00000 00 0000 000</t>
  </si>
  <si>
    <t>000 1 08 03000 01 0000 110</t>
  </si>
  <si>
    <t>000 1 08 07000 01 0000 110</t>
  </si>
  <si>
    <t>000 1 11 00000 00 0000 000</t>
  </si>
  <si>
    <t xml:space="preserve"> 000 1 11 01000 00 0000 120</t>
  </si>
  <si>
    <t>000 1 11 05000 00 0000 120</t>
  </si>
  <si>
    <t>000 1 11 07000 00 0000 120</t>
  </si>
  <si>
    <t xml:space="preserve">000 1 11 09000 00 0000 120 </t>
  </si>
  <si>
    <t>000 1 12 00000 00 0000 000</t>
  </si>
  <si>
    <t>000 1 12 01000 01 0000 120</t>
  </si>
  <si>
    <t>000 1 13 00000 00 0000 000</t>
  </si>
  <si>
    <t>000 1 13 01000 00 0000 130</t>
  </si>
  <si>
    <t>000 1 13 02000 00 0000 130</t>
  </si>
  <si>
    <t>000 1 14 00000 00 0000 000</t>
  </si>
  <si>
    <t>000 1 14 01000 00 0000 410</t>
  </si>
  <si>
    <t>000 1 14 02000 00 0000 000</t>
  </si>
  <si>
    <t>000 1 14 06000 00 0000 430</t>
  </si>
  <si>
    <t>000 1 14 06300 00 0000 430</t>
  </si>
  <si>
    <t>000 1 16 00000 00 0000 000</t>
  </si>
  <si>
    <t>000 1 17 00000 00 0000 000</t>
  </si>
  <si>
    <t>000 1 17 01040 04 0000 180</t>
  </si>
  <si>
    <t>000 1 17 05040 04 0000 180</t>
  </si>
  <si>
    <t>000 2 00 00000 00 0000 000</t>
  </si>
  <si>
    <t>000 2 02 00000 00 0000 000</t>
  </si>
  <si>
    <t>000 2 18 00000 00 0000 000</t>
  </si>
  <si>
    <t>000 2 19 00000 00 0000 000</t>
  </si>
  <si>
    <t>1.1.</t>
  </si>
  <si>
    <t>2.1.</t>
  </si>
  <si>
    <t>3.1.</t>
  </si>
  <si>
    <t>3.2.</t>
  </si>
  <si>
    <t>3.3.</t>
  </si>
  <si>
    <t>3.4.</t>
  </si>
  <si>
    <t>4.1.</t>
  </si>
  <si>
    <t>4.2.</t>
  </si>
  <si>
    <t>5.1.</t>
  </si>
  <si>
    <t>5.2.</t>
  </si>
  <si>
    <t>7.</t>
  </si>
  <si>
    <t>7.1.</t>
  </si>
  <si>
    <t>8.1.</t>
  </si>
  <si>
    <t>9.1.</t>
  </si>
  <si>
    <t>9.2.</t>
  </si>
  <si>
    <t>10.1.</t>
  </si>
  <si>
    <t>10.2.</t>
  </si>
  <si>
    <t>10.3.</t>
  </si>
  <si>
    <t>10.4.</t>
  </si>
  <si>
    <t>11.1.</t>
  </si>
  <si>
    <t>11.2.</t>
  </si>
  <si>
    <t>11.3.</t>
  </si>
  <si>
    <t>11.4.</t>
  </si>
  <si>
    <t>12.1.</t>
  </si>
  <si>
    <t>12.2.</t>
  </si>
  <si>
    <t>13.1.</t>
  </si>
  <si>
    <t>15.1.</t>
  </si>
  <si>
    <t>Наименование кода классификации доходов</t>
  </si>
  <si>
    <t>Код классификации доходов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</si>
  <si>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</si>
  <si>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</si>
  <si>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</si>
  <si>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</si>
  <si>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</si>
  <si>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</si>
  <si>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</si>
  <si>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</si>
  <si>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</si>
  <si>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</si>
  <si>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</si>
  <si>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</si>
  <si>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</si>
  <si>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</si>
  <si>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 xml:space="preserve">Государственная пошлина по делам, рассматриваемым в судах общей юрисдикции, мировыми судьями </t>
  </si>
  <si>
    <t xml:space="preserve">Государственная пошлина за государственную регистрацию, а также за совершение прочих юридически значимых действий 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</si>
  <si>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</si>
  <si>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</si>
  <si>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Доходы, получаемые в виде арендной либо иной платы за передачу в возмездное пользование государственного и муниципального имущества(за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</si>
  <si>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</si>
  <si>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</si>
  <si>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</si>
  <si>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</si>
  <si>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(работ)</t>
  </si>
  <si>
    <t>Доходы от компенсации затрат государства</t>
  </si>
  <si>
    <t>Доходы от продажи материальных и нематериальных активов</t>
  </si>
  <si>
    <t>Доходы от продажи квартир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</si>
  <si>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
и автономных учреждений, а также имущества государственных и муниципальных унитарных предприятий, в том числе казенных)</t>
  </si>
  <si>
    <t>Доходы от продажи земельных участков, находящихся в государственной и муниципальной собственности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</si>
  <si>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</si>
  <si>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Штрафы, санкции, возмещение ущерба</t>
  </si>
  <si>
    <t>Прочие неналоговые доходы</t>
  </si>
  <si>
    <t>Невыясненные поступления, зачисляемые в бюджеты городских округов</t>
  </si>
  <si>
    <t>Прочие неналоговые доходы  бюджетов городских округов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</si>
  <si>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</si>
  <si>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</si>
  <si>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</si>
  <si>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</si>
  <si>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</si>
  <si>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</si>
  <si>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Доходы бюджетов городских округов от возврата организациями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</si>
  <si>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</si>
  <si>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</si>
  <si>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ВСЕГО</t>
  </si>
  <si>
    <t>000 2 02 20000 00 0000 150</t>
  </si>
  <si>
    <t>000 2 02 30000 00  0000 150</t>
  </si>
  <si>
    <t>000 2 19 00000 04 0000 150</t>
  </si>
  <si>
    <t>отклонение, руб.</t>
  </si>
  <si>
    <t>отношение, %</t>
  </si>
  <si>
    <t>000 2 02 10000 00 0000 150</t>
  </si>
  <si>
    <t>000 2 02 40000 00  0000 150</t>
  </si>
  <si>
    <t>000 2 18 04000 04 0000 150</t>
  </si>
  <si>
    <t xml:space="preserve"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 </t>
  </si>
  <si>
    <t xml:space="preserve">
Транспортный налог</t>
  </si>
  <si>
    <t>000 1 16 01000 01 0000 140</t>
  </si>
  <si>
    <t>Административные штрафы, установленные Кодексом Российской Федерации об административных правонарушениях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</si>
  <si>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</si>
  <si>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000 1 16 10000 00 0000 140</t>
  </si>
  <si>
    <t>Платежи в целях возмещения причиненного ущерба (убытков)</t>
  </si>
  <si>
    <t>000 1 16 11000 01 0000 140</t>
  </si>
  <si>
    <t>Платежи, уплачиваемые в целях возмещения вреда</t>
  </si>
  <si>
    <t>000 1 06 04000 02 0000 110</t>
  </si>
  <si>
    <t>000 1 11 05300 00 0000 120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</si>
  <si>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</si>
  <si>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0001 16 02000 02 0000 140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</si>
  <si>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</si>
  <si>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16.</t>
  </si>
  <si>
    <t>16.1.</t>
  </si>
  <si>
    <t>4.3.</t>
  </si>
  <si>
    <t>Прочие безвозмездные поступления</t>
  </si>
  <si>
    <t>000 2 07 00000 00 0000 000</t>
  </si>
  <si>
    <t>Прочие безвозмездные поступления в бюджеты городских округов</t>
  </si>
  <si>
    <t>000 2 07 04000 04 0000 150</t>
  </si>
  <si>
    <t>000 1 17 15020 04 0000 180</t>
  </si>
  <si>
    <t>Инициативные платежи, зачисляемые в бюджеты городских округов</t>
  </si>
  <si>
    <t>Доходы от оказания платных услуг и компенсации затрат государства</t>
  </si>
  <si>
    <t>12.3.</t>
  </si>
  <si>
    <t>000 1 16 01330 00 0000 140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</si>
  <si>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</t>
  </si>
  <si>
    <t>Безвозмездные поступления от государственных (муниципальных) организаций</t>
  </si>
  <si>
    <t>000 1 16 07000 00 0000 140</t>
  </si>
  <si>
    <t>000 2 03 00000 00  0000 000</t>
  </si>
  <si>
    <t>000 2 03 04000 04  0000 150</t>
  </si>
  <si>
    <t>Безвозмездные поступления от государственных (муниципальных) организаций в бюджеты городских округов</t>
  </si>
  <si>
    <t>14.</t>
  </si>
  <si>
    <t>14.1.</t>
  </si>
  <si>
    <t>План на 2026 год, руб.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</si>
  <si>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находящихся в государственной или муниципальной собственности</t>
  </si>
  <si>
    <t>000 1 11 05400 00 0000 120</t>
  </si>
  <si>
    <t>-</t>
  </si>
  <si>
    <t>План на 2027 год, руб.</t>
  </si>
  <si>
    <t>Сведения о доходах бюджета по видам доходов на 2026 год и плановый период 2027-2028 годов в сравнении с ожидаемым исполнением за 2025 год и фактическим исполнением за 2024 год</t>
  </si>
  <si>
    <t>Исполнение за 2024 год, руб.</t>
  </si>
  <si>
    <t>Ожидаемое исполнение за 2025 год, руб.</t>
  </si>
  <si>
    <t>План на 2028 год, руб.</t>
  </si>
  <si>
    <t>Сравнение плана 2026 года с исполнением за 2024 год</t>
  </si>
  <si>
    <t>Сравнение плана 2026 года с ожидаемым исполнением 
за 2025 год</t>
  </si>
  <si>
    <t>000 1 17 16 000 04 0000 180</t>
  </si>
  <si>
    <t>Прочие неналоговые доходы бюджетов городских округов в части невыясненных поступлений, по которым не осуществлен возврат (уточнение) не позднее трех лет со дня их зачисления на единый счет бюджета городского округа</t>
  </si>
  <si>
    <t>6.1.</t>
  </si>
  <si>
    <t>6.2.</t>
  </si>
  <si>
    <t>6.3.</t>
  </si>
  <si>
    <t>6.4.</t>
  </si>
  <si>
    <t>6.5.</t>
  </si>
  <si>
    <t>6.6.</t>
  </si>
  <si>
    <t>8.2.</t>
  </si>
  <si>
    <t>9.3.</t>
  </si>
  <si>
    <t>9.4.</t>
  </si>
  <si>
    <t>10.5.</t>
  </si>
  <si>
    <t>10.6.</t>
  </si>
  <si>
    <t>12.4.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</si>
</sst>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10"/>
      <name val="Arial"/>
      <charset val="204"/>
    </font>
    <font>
      <sz val="11"/>
      <color rgb="FF000000"/>
      <name val="Calibri"/>
      <family val="2"/>
      <scheme val="minor"/>
    </font>
    <font>
      <sz val="10"/>
      <name val="Arial Cyr"/>
      <charset val="204"/>
    </font>
    <font>
      <sz val="14"/>
      <color rgb="FFFF0000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0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theme="1"/>
      <name val="Times New Roman CYR"/>
      <family val="1"/>
      <charset val="204"/>
    </font>
    <font>
      <b/>
      <sz val="14"/>
      <color theme="1"/>
      <name val="Times New Roman Cyr"/>
      <family val="1"/>
      <charset val="204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47">
    <xf numFmtId="0" fontId="0" fillId="0" borderId="0" xfId="0"/>
    <xf numFmtId="0" fontId="4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4" fontId="3" fillId="0" borderId="0" xfId="0" applyNumberFormat="1" applyFont="1" applyFill="1"/>
    <xf numFmtId="0" fontId="3" fillId="2" borderId="0" xfId="0" applyFont="1" applyFill="1"/>
    <xf numFmtId="0" fontId="6" fillId="0" borderId="1" xfId="0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justify" vertical="top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justify" vertical="top" wrapText="1"/>
    </xf>
    <xf numFmtId="49" fontId="6" fillId="0" borderId="1" xfId="0" applyNumberFormat="1" applyFont="1" applyFill="1" applyBorder="1" applyAlignment="1" applyProtection="1">
      <alignment horizontal="left" vertical="center" wrapText="1"/>
    </xf>
    <xf numFmtId="3" fontId="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left" wrapText="1"/>
    </xf>
    <xf numFmtId="0" fontId="7" fillId="0" borderId="1" xfId="2" applyFont="1" applyFill="1" applyBorder="1" applyAlignment="1">
      <alignment wrapText="1"/>
    </xf>
    <xf numFmtId="16" fontId="7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4" fontId="7" fillId="0" borderId="4" xfId="0" applyNumberFormat="1" applyFont="1" applyFill="1" applyBorder="1" applyAlignment="1">
      <alignment horizontal="right" vertical="center"/>
    </xf>
    <xf numFmtId="4" fontId="7" fillId="2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 applyProtection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6" fillId="2" borderId="1" xfId="0" applyNumberFormat="1" applyFont="1" applyFill="1" applyBorder="1" applyAlignment="1" applyProtection="1">
      <alignment horizontal="righ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/>
    </xf>
    <xf numFmtId="4" fontId="10" fillId="0" borderId="1" xfId="0" applyNumberFormat="1" applyFont="1" applyFill="1" applyBorder="1" applyAlignment="1" applyProtection="1">
      <alignment horizontal="right" vertical="center" wrapText="1"/>
    </xf>
    <xf numFmtId="4" fontId="9" fillId="2" borderId="1" xfId="0" applyNumberFormat="1" applyFont="1" applyFill="1" applyBorder="1" applyAlignment="1">
      <alignment horizontal="right" vertical="center"/>
    </xf>
    <xf numFmtId="4" fontId="10" fillId="2" borderId="1" xfId="0" applyNumberFormat="1" applyFont="1" applyFill="1" applyBorder="1" applyAlignment="1" applyProtection="1">
      <alignment horizontal="right" vertical="center" wrapText="1"/>
    </xf>
    <xf numFmtId="4" fontId="10" fillId="2" borderId="1" xfId="0" applyNumberFormat="1" applyFont="1" applyFill="1" applyBorder="1"/>
    <xf numFmtId="49" fontId="10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right" vertical="center"/>
    </xf>
    <xf numFmtId="4" fontId="11" fillId="0" borderId="0" xfId="0" applyNumberFormat="1" applyFont="1" applyFill="1"/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Alignment="1"/>
    <xf numFmtId="49" fontId="10" fillId="2" borderId="3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</cellXfs>
  <cellStyles count="4">
    <cellStyle name="Normal" xfId="1"/>
    <cellStyle name="Обычный" xfId="0" builtinId="0"/>
    <cellStyle name="Обычный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M70"/>
  <sheetViews>
    <sheetView showGridLines="0" tabSelected="1" view="pageBreakPreview" topLeftCell="A34" zoomScale="95" zoomScaleNormal="70" zoomScaleSheetLayoutView="95" workbookViewId="0">
      <selection activeCell="G38" sqref="G38"/>
    </sheetView>
  </sheetViews>
  <sheetFormatPr defaultColWidth="9.140625" defaultRowHeight="18.75" x14ac:dyDescent="0.3"/>
  <cols>
    <col min="1" max="1" width="8" style="3" customWidth="1"/>
    <col min="2" max="2" width="35.5703125" style="2" customWidth="1"/>
    <col min="3" max="3" width="60" style="2" customWidth="1"/>
    <col min="4" max="5" width="24.140625" style="2" customWidth="1"/>
    <col min="6" max="6" width="21.7109375" style="2" customWidth="1"/>
    <col min="7" max="7" width="23" style="2" customWidth="1"/>
    <col min="8" max="8" width="22.7109375" style="2" customWidth="1"/>
    <col min="9" max="9" width="22" style="5" customWidth="1"/>
    <col min="10" max="10" width="10.7109375" style="5" customWidth="1"/>
    <col min="11" max="11" width="21.42578125" style="5" customWidth="1"/>
    <col min="12" max="12" width="10.7109375" style="5" customWidth="1"/>
    <col min="13" max="13" width="20.42578125" style="1" customWidth="1"/>
    <col min="14" max="16384" width="9.140625" style="2"/>
  </cols>
  <sheetData>
    <row r="1" spans="1:13" ht="39" customHeight="1" x14ac:dyDescent="0.3">
      <c r="A1" s="37" t="s">
        <v>173</v>
      </c>
      <c r="B1" s="37"/>
      <c r="C1" s="37"/>
      <c r="D1" s="37"/>
      <c r="E1" s="37"/>
      <c r="F1" s="37"/>
      <c r="G1" s="37"/>
      <c r="H1" s="37"/>
      <c r="I1" s="38"/>
      <c r="J1" s="38"/>
      <c r="K1" s="38"/>
      <c r="L1" s="38"/>
    </row>
    <row r="2" spans="1:13" ht="89.25" customHeight="1" x14ac:dyDescent="0.3">
      <c r="A2" s="41" t="s">
        <v>0</v>
      </c>
      <c r="B2" s="43" t="s">
        <v>81</v>
      </c>
      <c r="C2" s="43" t="s">
        <v>80</v>
      </c>
      <c r="D2" s="44" t="s">
        <v>174</v>
      </c>
      <c r="E2" s="45" t="s">
        <v>175</v>
      </c>
      <c r="F2" s="44" t="s">
        <v>168</v>
      </c>
      <c r="G2" s="44" t="s">
        <v>172</v>
      </c>
      <c r="H2" s="44" t="s">
        <v>176</v>
      </c>
      <c r="I2" s="39" t="s">
        <v>177</v>
      </c>
      <c r="J2" s="40"/>
      <c r="K2" s="39" t="s">
        <v>178</v>
      </c>
      <c r="L2" s="40"/>
    </row>
    <row r="3" spans="1:13" ht="44.25" customHeight="1" x14ac:dyDescent="0.3">
      <c r="A3" s="42"/>
      <c r="B3" s="42"/>
      <c r="C3" s="42"/>
      <c r="D3" s="42"/>
      <c r="E3" s="46"/>
      <c r="F3" s="42"/>
      <c r="G3" s="42"/>
      <c r="H3" s="42"/>
      <c r="I3" s="34" t="s">
        <v>129</v>
      </c>
      <c r="J3" s="34" t="s">
        <v>130</v>
      </c>
      <c r="K3" s="34" t="s">
        <v>129</v>
      </c>
      <c r="L3" s="34" t="s">
        <v>130</v>
      </c>
    </row>
    <row r="4" spans="1:13" x14ac:dyDescent="0.3">
      <c r="A4" s="6"/>
      <c r="B4" s="7"/>
      <c r="C4" s="8" t="s">
        <v>125</v>
      </c>
      <c r="D4" s="9">
        <f>D5+D51</f>
        <v>46723332361.980003</v>
      </c>
      <c r="E4" s="31">
        <f>E5+E51</f>
        <v>50589577902.839996</v>
      </c>
      <c r="F4" s="24">
        <f>F5+F51</f>
        <v>54310532817.540001</v>
      </c>
      <c r="G4" s="24">
        <f>G5+G51</f>
        <v>53639477390.599998</v>
      </c>
      <c r="H4" s="24">
        <f>H5+H51</f>
        <v>52409593746.07</v>
      </c>
      <c r="I4" s="31">
        <f>F4-D4</f>
        <v>7587200455.5600004</v>
      </c>
      <c r="J4" s="35">
        <f>F4/D4*100</f>
        <v>116.2</v>
      </c>
      <c r="K4" s="31">
        <f>F4-E4</f>
        <v>3720954914.6999998</v>
      </c>
      <c r="L4" s="35">
        <f>F4/E4*100</f>
        <v>107.4</v>
      </c>
      <c r="M4" s="36"/>
    </row>
    <row r="5" spans="1:13" x14ac:dyDescent="0.3">
      <c r="A5" s="10"/>
      <c r="B5" s="11" t="s">
        <v>14</v>
      </c>
      <c r="C5" s="12" t="s">
        <v>82</v>
      </c>
      <c r="D5" s="9">
        <f>D6+D15+D19+D22+D29+D31+D34+D39+D46+D8+D10</f>
        <v>20838422127.099998</v>
      </c>
      <c r="E5" s="31">
        <f>E6+E15+E19+E22+E29+E31+E34+E39+E46+E8+E10</f>
        <v>23039900354.27</v>
      </c>
      <c r="F5" s="24">
        <f>F6+F15+F19+F22+F29+F31+F34+F39+F46+F8+F10</f>
        <v>23604044170.66</v>
      </c>
      <c r="G5" s="24">
        <f>G6+G15+G19+G22+G29+G31+G34+G39+G46+G8+G10</f>
        <v>24163097243.720001</v>
      </c>
      <c r="H5" s="24">
        <f>H6+H15+H19+H22+H29+H31+H34+H39+H46+H8+H10</f>
        <v>25275253699.189999</v>
      </c>
      <c r="I5" s="31">
        <f t="shared" ref="I5:I64" si="0">F5-D5</f>
        <v>2765622043.5599999</v>
      </c>
      <c r="J5" s="35">
        <f>F5/D5*100</f>
        <v>113.3</v>
      </c>
      <c r="K5" s="31">
        <f>F5-E5</f>
        <v>564143816.38999999</v>
      </c>
      <c r="L5" s="35">
        <f>F5/E5*100</f>
        <v>102.4</v>
      </c>
      <c r="M5" s="36"/>
    </row>
    <row r="6" spans="1:13" x14ac:dyDescent="0.3">
      <c r="A6" s="13" t="s">
        <v>1</v>
      </c>
      <c r="B6" s="11" t="s">
        <v>15</v>
      </c>
      <c r="C6" s="14" t="s">
        <v>83</v>
      </c>
      <c r="D6" s="9">
        <f>D7</f>
        <v>14573574783.129999</v>
      </c>
      <c r="E6" s="29">
        <f t="shared" ref="E6:H6" si="1">E7</f>
        <v>16626701104.17</v>
      </c>
      <c r="F6" s="9">
        <f t="shared" si="1"/>
        <v>16965080130.41</v>
      </c>
      <c r="G6" s="9">
        <f t="shared" si="1"/>
        <v>17338962304.849998</v>
      </c>
      <c r="H6" s="9">
        <f t="shared" si="1"/>
        <v>18285365315.189999</v>
      </c>
      <c r="I6" s="31">
        <f t="shared" si="0"/>
        <v>2391505347.2800002</v>
      </c>
      <c r="J6" s="35">
        <f>F6/D6*100</f>
        <v>116.4</v>
      </c>
      <c r="K6" s="31">
        <f t="shared" ref="K6:K58" si="2">F6-E6</f>
        <v>338379026.24000001</v>
      </c>
      <c r="L6" s="35">
        <f t="shared" ref="L6:L62" si="3">F6/E6*100</f>
        <v>102</v>
      </c>
    </row>
    <row r="7" spans="1:13" x14ac:dyDescent="0.3">
      <c r="A7" s="13" t="s">
        <v>53</v>
      </c>
      <c r="B7" s="15" t="s">
        <v>16</v>
      </c>
      <c r="C7" s="12" t="s">
        <v>84</v>
      </c>
      <c r="D7" s="9">
        <v>14573574783.129999</v>
      </c>
      <c r="E7" s="30">
        <v>16626701104.17</v>
      </c>
      <c r="F7" s="25">
        <v>16965080130.41</v>
      </c>
      <c r="G7" s="9">
        <v>17338962304.849998</v>
      </c>
      <c r="H7" s="9">
        <v>18285365315.189999</v>
      </c>
      <c r="I7" s="31">
        <f>F7-D7</f>
        <v>2391505347.2800002</v>
      </c>
      <c r="J7" s="35">
        <f t="shared" ref="J7:J52" si="4">F7/D7*100</f>
        <v>116.4</v>
      </c>
      <c r="K7" s="31">
        <f t="shared" si="2"/>
        <v>338379026.24000001</v>
      </c>
      <c r="L7" s="35">
        <f>F7/E7*100</f>
        <v>102</v>
      </c>
    </row>
    <row r="8" spans="1:13" ht="48" customHeight="1" x14ac:dyDescent="0.3">
      <c r="A8" s="13" t="s">
        <v>2</v>
      </c>
      <c r="B8" s="15" t="s">
        <v>17</v>
      </c>
      <c r="C8" s="14" t="s">
        <v>85</v>
      </c>
      <c r="D8" s="9">
        <f>D9</f>
        <v>66872815.469999999</v>
      </c>
      <c r="E8" s="29">
        <f>E9</f>
        <v>68127789.260000005</v>
      </c>
      <c r="F8" s="9">
        <f t="shared" ref="F8:H8" si="5">F9</f>
        <v>73596710</v>
      </c>
      <c r="G8" s="9">
        <f t="shared" si="5"/>
        <v>100967320</v>
      </c>
      <c r="H8" s="9">
        <f t="shared" si="5"/>
        <v>105319010</v>
      </c>
      <c r="I8" s="31">
        <f>F8-D8</f>
        <v>6723894.5300000003</v>
      </c>
      <c r="J8" s="35">
        <f>F8/D8*100</f>
        <v>110.1</v>
      </c>
      <c r="K8" s="31">
        <f>F8-E8</f>
        <v>5468920.7400000002</v>
      </c>
      <c r="L8" s="35">
        <f t="shared" si="3"/>
        <v>108</v>
      </c>
    </row>
    <row r="9" spans="1:13" ht="56.25" x14ac:dyDescent="0.3">
      <c r="A9" s="13" t="s">
        <v>54</v>
      </c>
      <c r="B9" s="15" t="s">
        <v>18</v>
      </c>
      <c r="C9" s="12" t="s">
        <v>86</v>
      </c>
      <c r="D9" s="9">
        <v>66872815.469999999</v>
      </c>
      <c r="E9" s="30">
        <v>68127789.260000005</v>
      </c>
      <c r="F9" s="25">
        <v>73596710</v>
      </c>
      <c r="G9" s="26">
        <v>100967320</v>
      </c>
      <c r="H9" s="9">
        <v>105319010</v>
      </c>
      <c r="I9" s="31">
        <f>F9-D9</f>
        <v>6723894.5300000003</v>
      </c>
      <c r="J9" s="35">
        <f t="shared" si="4"/>
        <v>110.1</v>
      </c>
      <c r="K9" s="31">
        <f t="shared" si="2"/>
        <v>5468920.7400000002</v>
      </c>
      <c r="L9" s="35">
        <f t="shared" si="3"/>
        <v>108</v>
      </c>
    </row>
    <row r="10" spans="1:13" ht="30.75" customHeight="1" x14ac:dyDescent="0.3">
      <c r="A10" s="13" t="s">
        <v>3</v>
      </c>
      <c r="B10" s="15" t="s">
        <v>19</v>
      </c>
      <c r="C10" s="14" t="s">
        <v>87</v>
      </c>
      <c r="D10" s="9">
        <f>D11+D12+D13+D14</f>
        <v>3409877166.9400001</v>
      </c>
      <c r="E10" s="29">
        <f>E11+E12+E13+E14</f>
        <v>3556824884.25</v>
      </c>
      <c r="F10" s="9">
        <f t="shared" ref="F10:H10" si="6">F11+F12+F13+F14</f>
        <v>3657945825.8800001</v>
      </c>
      <c r="G10" s="9">
        <f t="shared" si="6"/>
        <v>3780876182.9099998</v>
      </c>
      <c r="H10" s="9">
        <f t="shared" si="6"/>
        <v>3916866754.48</v>
      </c>
      <c r="I10" s="31">
        <f t="shared" si="0"/>
        <v>248068658.94</v>
      </c>
      <c r="J10" s="35">
        <f t="shared" si="4"/>
        <v>107.3</v>
      </c>
      <c r="K10" s="31">
        <f t="shared" si="2"/>
        <v>101120941.63</v>
      </c>
      <c r="L10" s="35">
        <f t="shared" si="3"/>
        <v>102.8</v>
      </c>
    </row>
    <row r="11" spans="1:13" ht="37.5" x14ac:dyDescent="0.3">
      <c r="A11" s="16" t="s">
        <v>55</v>
      </c>
      <c r="B11" s="15" t="s">
        <v>20</v>
      </c>
      <c r="C11" s="14" t="s">
        <v>88</v>
      </c>
      <c r="D11" s="9">
        <v>3320227805.6100001</v>
      </c>
      <c r="E11" s="30">
        <v>3425987164.3099999</v>
      </c>
      <c r="F11" s="25">
        <v>3572351068.0900002</v>
      </c>
      <c r="G11" s="26">
        <v>3691850461.4299998</v>
      </c>
      <c r="H11" s="9">
        <v>3824271948.3099999</v>
      </c>
      <c r="I11" s="31">
        <f t="shared" si="0"/>
        <v>252123262.47999999</v>
      </c>
      <c r="J11" s="35">
        <f t="shared" si="4"/>
        <v>107.6</v>
      </c>
      <c r="K11" s="31">
        <f t="shared" si="2"/>
        <v>146363903.78</v>
      </c>
      <c r="L11" s="35">
        <f t="shared" si="3"/>
        <v>104.3</v>
      </c>
    </row>
    <row r="12" spans="1:13" ht="37.5" x14ac:dyDescent="0.3">
      <c r="A12" s="13" t="s">
        <v>56</v>
      </c>
      <c r="B12" s="15" t="s">
        <v>21</v>
      </c>
      <c r="C12" s="14" t="s">
        <v>89</v>
      </c>
      <c r="D12" s="9">
        <v>1091024.97</v>
      </c>
      <c r="E12" s="30">
        <v>126221.63</v>
      </c>
      <c r="F12" s="25">
        <v>0</v>
      </c>
      <c r="G12" s="26">
        <v>0</v>
      </c>
      <c r="H12" s="9">
        <v>0</v>
      </c>
      <c r="I12" s="31">
        <f t="shared" si="0"/>
        <v>-1091024.97</v>
      </c>
      <c r="J12" s="35" t="s">
        <v>171</v>
      </c>
      <c r="K12" s="31">
        <f t="shared" si="2"/>
        <v>-126221.63</v>
      </c>
      <c r="L12" s="35" t="s">
        <v>171</v>
      </c>
    </row>
    <row r="13" spans="1:13" ht="31.5" customHeight="1" x14ac:dyDescent="0.3">
      <c r="A13" s="13" t="s">
        <v>57</v>
      </c>
      <c r="B13" s="15" t="s">
        <v>22</v>
      </c>
      <c r="C13" s="14" t="s">
        <v>90</v>
      </c>
      <c r="D13" s="9">
        <v>1063603.8400000001</v>
      </c>
      <c r="E13" s="30">
        <v>760000</v>
      </c>
      <c r="F13" s="25">
        <v>406884.4</v>
      </c>
      <c r="G13" s="26">
        <v>430333.15</v>
      </c>
      <c r="H13" s="9">
        <v>455602.31</v>
      </c>
      <c r="I13" s="31">
        <f t="shared" si="0"/>
        <v>-656719.43999999994</v>
      </c>
      <c r="J13" s="35">
        <f t="shared" si="4"/>
        <v>38.299999999999997</v>
      </c>
      <c r="K13" s="31">
        <f t="shared" si="2"/>
        <v>-353115.6</v>
      </c>
      <c r="L13" s="35">
        <f t="shared" si="3"/>
        <v>53.5</v>
      </c>
    </row>
    <row r="14" spans="1:13" ht="37.5" x14ac:dyDescent="0.3">
      <c r="A14" s="13" t="s">
        <v>58</v>
      </c>
      <c r="B14" s="15" t="s">
        <v>23</v>
      </c>
      <c r="C14" s="14" t="s">
        <v>91</v>
      </c>
      <c r="D14" s="9">
        <v>87494732.519999996</v>
      </c>
      <c r="E14" s="30">
        <v>129951498.31</v>
      </c>
      <c r="F14" s="25">
        <v>85187873.390000001</v>
      </c>
      <c r="G14" s="26">
        <v>88595388.329999998</v>
      </c>
      <c r="H14" s="9">
        <v>92139203.859999999</v>
      </c>
      <c r="I14" s="31">
        <f t="shared" si="0"/>
        <v>-2306859.13</v>
      </c>
      <c r="J14" s="35">
        <f t="shared" si="4"/>
        <v>97.4</v>
      </c>
      <c r="K14" s="31">
        <f t="shared" si="2"/>
        <v>-44763624.920000002</v>
      </c>
      <c r="L14" s="35">
        <f t="shared" si="3"/>
        <v>65.599999999999994</v>
      </c>
    </row>
    <row r="15" spans="1:13" x14ac:dyDescent="0.3">
      <c r="A15" s="13" t="s">
        <v>4</v>
      </c>
      <c r="B15" s="15" t="s">
        <v>24</v>
      </c>
      <c r="C15" s="14" t="s">
        <v>92</v>
      </c>
      <c r="D15" s="9">
        <f>D16+D18+D17</f>
        <v>1379854771.77</v>
      </c>
      <c r="E15" s="29">
        <f>E16+E18+E17</f>
        <v>1399350126.8900001</v>
      </c>
      <c r="F15" s="9">
        <f>F16+F18+F17</f>
        <v>1435035497.95</v>
      </c>
      <c r="G15" s="9">
        <f>G16+G18+G17</f>
        <v>1461519826.0599999</v>
      </c>
      <c r="H15" s="9">
        <f t="shared" ref="H15" si="7">H16+H18+H17</f>
        <v>1476231479.03</v>
      </c>
      <c r="I15" s="31">
        <f t="shared" si="0"/>
        <v>55180726.18</v>
      </c>
      <c r="J15" s="35">
        <f t="shared" si="4"/>
        <v>104</v>
      </c>
      <c r="K15" s="31">
        <f>F15-E15</f>
        <v>35685371.060000002</v>
      </c>
      <c r="L15" s="35">
        <f t="shared" si="3"/>
        <v>102.6</v>
      </c>
    </row>
    <row r="16" spans="1:13" x14ac:dyDescent="0.3">
      <c r="A16" s="13" t="s">
        <v>59</v>
      </c>
      <c r="B16" s="15" t="s">
        <v>25</v>
      </c>
      <c r="C16" s="14" t="s">
        <v>93</v>
      </c>
      <c r="D16" s="9">
        <v>448768205.13999999</v>
      </c>
      <c r="E16" s="30">
        <v>524639981.06999999</v>
      </c>
      <c r="F16" s="25">
        <v>547538381.02999997</v>
      </c>
      <c r="G16" s="26">
        <v>568036149.88999999</v>
      </c>
      <c r="H16" s="9">
        <v>576497703.11000001</v>
      </c>
      <c r="I16" s="31">
        <f t="shared" si="0"/>
        <v>98770175.890000001</v>
      </c>
      <c r="J16" s="35">
        <f t="shared" si="4"/>
        <v>122</v>
      </c>
      <c r="K16" s="31">
        <f t="shared" si="2"/>
        <v>22898399.960000001</v>
      </c>
      <c r="L16" s="35">
        <f t="shared" si="3"/>
        <v>104.4</v>
      </c>
    </row>
    <row r="17" spans="1:12" ht="23.25" customHeight="1" x14ac:dyDescent="0.3">
      <c r="A17" s="13" t="s">
        <v>60</v>
      </c>
      <c r="B17" s="17" t="s">
        <v>143</v>
      </c>
      <c r="C17" s="18" t="s">
        <v>135</v>
      </c>
      <c r="D17" s="9">
        <v>243716980.56999999</v>
      </c>
      <c r="E17" s="30">
        <v>237839571.94</v>
      </c>
      <c r="F17" s="25">
        <v>245724732.31999999</v>
      </c>
      <c r="G17" s="26">
        <v>246564390.31999999</v>
      </c>
      <c r="H17" s="9">
        <v>247410243.75</v>
      </c>
      <c r="I17" s="31">
        <f t="shared" si="0"/>
        <v>2007751.75</v>
      </c>
      <c r="J17" s="35">
        <f t="shared" si="4"/>
        <v>100.8</v>
      </c>
      <c r="K17" s="31">
        <f t="shared" si="2"/>
        <v>7885160.3799999999</v>
      </c>
      <c r="L17" s="35">
        <f t="shared" si="3"/>
        <v>103.3</v>
      </c>
    </row>
    <row r="18" spans="1:12" x14ac:dyDescent="0.3">
      <c r="A18" s="13" t="s">
        <v>150</v>
      </c>
      <c r="B18" s="15" t="s">
        <v>26</v>
      </c>
      <c r="C18" s="14" t="s">
        <v>94</v>
      </c>
      <c r="D18" s="9">
        <v>687369586.05999994</v>
      </c>
      <c r="E18" s="30">
        <v>636870573.88</v>
      </c>
      <c r="F18" s="25">
        <v>641772384.60000002</v>
      </c>
      <c r="G18" s="26">
        <v>646919285.85000002</v>
      </c>
      <c r="H18" s="9">
        <v>652323532.16999996</v>
      </c>
      <c r="I18" s="31">
        <f t="shared" si="0"/>
        <v>-45597201.460000001</v>
      </c>
      <c r="J18" s="35">
        <f t="shared" si="4"/>
        <v>93.4</v>
      </c>
      <c r="K18" s="31">
        <f t="shared" si="2"/>
        <v>4901810.72</v>
      </c>
      <c r="L18" s="35">
        <f t="shared" si="3"/>
        <v>100.8</v>
      </c>
    </row>
    <row r="19" spans="1:12" x14ac:dyDescent="0.3">
      <c r="A19" s="13" t="s">
        <v>5</v>
      </c>
      <c r="B19" s="15" t="s">
        <v>27</v>
      </c>
      <c r="C19" s="14" t="s">
        <v>95</v>
      </c>
      <c r="D19" s="9">
        <f>D20+D21</f>
        <v>175747039.94</v>
      </c>
      <c r="E19" s="29">
        <f>E20+E21</f>
        <v>372130752.54000002</v>
      </c>
      <c r="F19" s="9">
        <f t="shared" ref="F19:H19" si="8">F20+F21</f>
        <v>372085752.54000002</v>
      </c>
      <c r="G19" s="9">
        <f t="shared" si="8"/>
        <v>372085752.54000002</v>
      </c>
      <c r="H19" s="9">
        <f t="shared" si="8"/>
        <v>372085752.54000002</v>
      </c>
      <c r="I19" s="31">
        <f t="shared" si="0"/>
        <v>196338712.59999999</v>
      </c>
      <c r="J19" s="35">
        <f t="shared" si="4"/>
        <v>211.7</v>
      </c>
      <c r="K19" s="31">
        <f t="shared" si="2"/>
        <v>-45000</v>
      </c>
      <c r="L19" s="35">
        <f t="shared" si="3"/>
        <v>100</v>
      </c>
    </row>
    <row r="20" spans="1:12" ht="56.25" x14ac:dyDescent="0.3">
      <c r="A20" s="16" t="s">
        <v>61</v>
      </c>
      <c r="B20" s="15" t="s">
        <v>28</v>
      </c>
      <c r="C20" s="14" t="s">
        <v>96</v>
      </c>
      <c r="D20" s="9">
        <v>175717039.94</v>
      </c>
      <c r="E20" s="30">
        <v>372060752.54000002</v>
      </c>
      <c r="F20" s="25">
        <v>372060752.54000002</v>
      </c>
      <c r="G20" s="26">
        <v>372060752.54000002</v>
      </c>
      <c r="H20" s="9">
        <v>372060752.54000002</v>
      </c>
      <c r="I20" s="31">
        <f t="shared" si="0"/>
        <v>196343712.59999999</v>
      </c>
      <c r="J20" s="35">
        <f t="shared" si="4"/>
        <v>211.7</v>
      </c>
      <c r="K20" s="31">
        <f>F20-E20</f>
        <v>0</v>
      </c>
      <c r="L20" s="35">
        <f t="shared" si="3"/>
        <v>100</v>
      </c>
    </row>
    <row r="21" spans="1:12" ht="64.5" customHeight="1" x14ac:dyDescent="0.3">
      <c r="A21" s="16" t="s">
        <v>62</v>
      </c>
      <c r="B21" s="15" t="s">
        <v>29</v>
      </c>
      <c r="C21" s="14" t="s">
        <v>97</v>
      </c>
      <c r="D21" s="9">
        <v>30000</v>
      </c>
      <c r="E21" s="30">
        <v>70000</v>
      </c>
      <c r="F21" s="25">
        <v>25000</v>
      </c>
      <c r="G21" s="26">
        <v>25000</v>
      </c>
      <c r="H21" s="9">
        <v>25000</v>
      </c>
      <c r="I21" s="31">
        <f t="shared" si="0"/>
        <v>-5000</v>
      </c>
      <c r="J21" s="35">
        <f t="shared" si="4"/>
        <v>83.3</v>
      </c>
      <c r="K21" s="31">
        <f t="shared" si="2"/>
        <v>-45000</v>
      </c>
      <c r="L21" s="35" t="s">
        <v>171</v>
      </c>
    </row>
    <row r="22" spans="1:12" ht="56.25" x14ac:dyDescent="0.3">
      <c r="A22" s="13" t="s">
        <v>6</v>
      </c>
      <c r="B22" s="15" t="s">
        <v>30</v>
      </c>
      <c r="C22" s="14" t="s">
        <v>98</v>
      </c>
      <c r="D22" s="9">
        <f>D23+D24+D27+D28+D25+D26</f>
        <v>789200525.33000004</v>
      </c>
      <c r="E22" s="31">
        <v>565399461.79999995</v>
      </c>
      <c r="F22" s="24">
        <f t="shared" ref="F22:H22" si="9">F23+F24+F27+F28+F25</f>
        <v>773330292.82000005</v>
      </c>
      <c r="G22" s="24">
        <f t="shared" si="9"/>
        <v>782971434.49000001</v>
      </c>
      <c r="H22" s="24">
        <f t="shared" si="9"/>
        <v>804747235.40999997</v>
      </c>
      <c r="I22" s="31">
        <f t="shared" si="0"/>
        <v>-15870232.51</v>
      </c>
      <c r="J22" s="35">
        <f t="shared" si="4"/>
        <v>98</v>
      </c>
      <c r="K22" s="31">
        <f t="shared" si="2"/>
        <v>207930831.02000001</v>
      </c>
      <c r="L22" s="35">
        <f t="shared" si="3"/>
        <v>136.80000000000001</v>
      </c>
    </row>
    <row r="23" spans="1:12" ht="123" customHeight="1" x14ac:dyDescent="0.3">
      <c r="A23" s="13" t="s">
        <v>181</v>
      </c>
      <c r="B23" s="15" t="s">
        <v>31</v>
      </c>
      <c r="C23" s="14" t="s">
        <v>99</v>
      </c>
      <c r="D23" s="9">
        <v>14088439.07</v>
      </c>
      <c r="E23" s="32">
        <v>28953667.149999999</v>
      </c>
      <c r="F23" s="27">
        <v>32633795.379999999</v>
      </c>
      <c r="G23" s="28">
        <v>22604905.379999999</v>
      </c>
      <c r="H23" s="24">
        <v>22604905.379999999</v>
      </c>
      <c r="I23" s="31">
        <f t="shared" si="0"/>
        <v>18545356.309999999</v>
      </c>
      <c r="J23" s="35">
        <f t="shared" si="4"/>
        <v>231.6</v>
      </c>
      <c r="K23" s="31">
        <f t="shared" si="2"/>
        <v>3680128.23</v>
      </c>
      <c r="L23" s="35">
        <f t="shared" si="3"/>
        <v>112.7</v>
      </c>
    </row>
    <row r="24" spans="1:12" ht="131.25" x14ac:dyDescent="0.3">
      <c r="A24" s="13" t="s">
        <v>182</v>
      </c>
      <c r="B24" s="15" t="s">
        <v>32</v>
      </c>
      <c r="C24" s="14" t="s">
        <v>100</v>
      </c>
      <c r="D24" s="9">
        <v>687626651.17999995</v>
      </c>
      <c r="E24" s="32">
        <v>458447476.32999998</v>
      </c>
      <c r="F24" s="27">
        <v>645524833.05999994</v>
      </c>
      <c r="G24" s="28">
        <v>665520861.25999999</v>
      </c>
      <c r="H24" s="24">
        <v>686316730.59000003</v>
      </c>
      <c r="I24" s="31">
        <f t="shared" si="0"/>
        <v>-42101818.119999997</v>
      </c>
      <c r="J24" s="35">
        <f t="shared" si="4"/>
        <v>93.9</v>
      </c>
      <c r="K24" s="31">
        <f t="shared" si="2"/>
        <v>187077356.72999999</v>
      </c>
      <c r="L24" s="35">
        <f t="shared" si="3"/>
        <v>140.80000000000001</v>
      </c>
    </row>
    <row r="25" spans="1:12" ht="86.25" customHeight="1" x14ac:dyDescent="0.3">
      <c r="A25" s="19" t="s">
        <v>183</v>
      </c>
      <c r="B25" s="15" t="s">
        <v>144</v>
      </c>
      <c r="C25" s="14" t="s">
        <v>145</v>
      </c>
      <c r="D25" s="9">
        <v>1840.02</v>
      </c>
      <c r="E25" s="30">
        <v>36374.46</v>
      </c>
      <c r="F25" s="25">
        <v>1935.59</v>
      </c>
      <c r="G25" s="28">
        <v>1935.59</v>
      </c>
      <c r="H25" s="24">
        <v>1935.59</v>
      </c>
      <c r="I25" s="31">
        <f t="shared" si="0"/>
        <v>95.57</v>
      </c>
      <c r="J25" s="35">
        <f t="shared" si="4"/>
        <v>105.2</v>
      </c>
      <c r="K25" s="31">
        <f t="shared" si="2"/>
        <v>-34438.870000000003</v>
      </c>
      <c r="L25" s="35">
        <f t="shared" si="3"/>
        <v>5.3</v>
      </c>
    </row>
    <row r="26" spans="1:12" ht="120.75" customHeight="1" x14ac:dyDescent="0.3">
      <c r="A26" s="19" t="s">
        <v>184</v>
      </c>
      <c r="B26" s="15" t="s">
        <v>170</v>
      </c>
      <c r="C26" s="14" t="s">
        <v>169</v>
      </c>
      <c r="D26" s="9">
        <v>16649.14</v>
      </c>
      <c r="E26" s="30">
        <v>0</v>
      </c>
      <c r="F26" s="25">
        <v>0</v>
      </c>
      <c r="G26" s="28">
        <v>0</v>
      </c>
      <c r="H26" s="24">
        <v>0</v>
      </c>
      <c r="I26" s="31">
        <f t="shared" si="0"/>
        <v>-16649.14</v>
      </c>
      <c r="J26" s="35" t="s">
        <v>171</v>
      </c>
      <c r="K26" s="31">
        <f t="shared" si="2"/>
        <v>0</v>
      </c>
      <c r="L26" s="35" t="s">
        <v>171</v>
      </c>
    </row>
    <row r="27" spans="1:12" ht="37.5" x14ac:dyDescent="0.3">
      <c r="A27" s="13" t="s">
        <v>185</v>
      </c>
      <c r="B27" s="15" t="s">
        <v>33</v>
      </c>
      <c r="C27" s="14" t="s">
        <v>101</v>
      </c>
      <c r="D27" s="9">
        <v>3535121.53</v>
      </c>
      <c r="E27" s="32">
        <v>5495136.2000000002</v>
      </c>
      <c r="F27" s="27">
        <v>6853696.1500000004</v>
      </c>
      <c r="G27" s="28">
        <v>6853696.1500000004</v>
      </c>
      <c r="H27" s="24">
        <v>6853696.1500000004</v>
      </c>
      <c r="I27" s="31">
        <f t="shared" si="0"/>
        <v>3318574.62</v>
      </c>
      <c r="J27" s="35">
        <f t="shared" si="4"/>
        <v>193.9</v>
      </c>
      <c r="K27" s="31">
        <f t="shared" si="2"/>
        <v>1358559.95</v>
      </c>
      <c r="L27" s="35">
        <f t="shared" si="3"/>
        <v>124.7</v>
      </c>
    </row>
    <row r="28" spans="1:12" ht="149.25" customHeight="1" x14ac:dyDescent="0.3">
      <c r="A28" s="13" t="s">
        <v>186</v>
      </c>
      <c r="B28" s="15" t="s">
        <v>34</v>
      </c>
      <c r="C28" s="14" t="s">
        <v>102</v>
      </c>
      <c r="D28" s="9">
        <v>83931824.390000001</v>
      </c>
      <c r="E28" s="32">
        <v>72466807.659999996</v>
      </c>
      <c r="F28" s="27">
        <v>88316032.640000001</v>
      </c>
      <c r="G28" s="28">
        <v>87990036.109999999</v>
      </c>
      <c r="H28" s="24">
        <v>88969967.700000003</v>
      </c>
      <c r="I28" s="31">
        <f t="shared" si="0"/>
        <v>4384208.25</v>
      </c>
      <c r="J28" s="35">
        <f t="shared" si="4"/>
        <v>105.2</v>
      </c>
      <c r="K28" s="31">
        <f t="shared" si="2"/>
        <v>15849224.98</v>
      </c>
      <c r="L28" s="35">
        <f t="shared" si="3"/>
        <v>121.9</v>
      </c>
    </row>
    <row r="29" spans="1:12" ht="37.5" x14ac:dyDescent="0.3">
      <c r="A29" s="13" t="s">
        <v>63</v>
      </c>
      <c r="B29" s="15" t="s">
        <v>35</v>
      </c>
      <c r="C29" s="14" t="s">
        <v>103</v>
      </c>
      <c r="D29" s="9">
        <f>D30</f>
        <v>54148856.780000001</v>
      </c>
      <c r="E29" s="31">
        <f t="shared" ref="E29:H29" si="10">E30</f>
        <v>10461478.75</v>
      </c>
      <c r="F29" s="24">
        <f t="shared" si="10"/>
        <v>0</v>
      </c>
      <c r="G29" s="24">
        <f t="shared" si="10"/>
        <v>0</v>
      </c>
      <c r="H29" s="24">
        <f t="shared" si="10"/>
        <v>0</v>
      </c>
      <c r="I29" s="31">
        <f t="shared" si="0"/>
        <v>-54148856.780000001</v>
      </c>
      <c r="J29" s="35" t="s">
        <v>171</v>
      </c>
      <c r="K29" s="31">
        <f t="shared" si="2"/>
        <v>-10461478.75</v>
      </c>
      <c r="L29" s="35" t="s">
        <v>171</v>
      </c>
    </row>
    <row r="30" spans="1:12" ht="37.5" x14ac:dyDescent="0.3">
      <c r="A30" s="20" t="s">
        <v>64</v>
      </c>
      <c r="B30" s="15" t="s">
        <v>36</v>
      </c>
      <c r="C30" s="14" t="s">
        <v>104</v>
      </c>
      <c r="D30" s="9">
        <v>54148856.780000001</v>
      </c>
      <c r="E30" s="32">
        <v>10461478.75</v>
      </c>
      <c r="F30" s="27">
        <v>0</v>
      </c>
      <c r="G30" s="28">
        <v>0</v>
      </c>
      <c r="H30" s="24">
        <v>0</v>
      </c>
      <c r="I30" s="31">
        <f t="shared" si="0"/>
        <v>-54148856.780000001</v>
      </c>
      <c r="J30" s="35" t="s">
        <v>171</v>
      </c>
      <c r="K30" s="31">
        <f t="shared" si="2"/>
        <v>-10461478.75</v>
      </c>
      <c r="L30" s="35" t="s">
        <v>171</v>
      </c>
    </row>
    <row r="31" spans="1:12" ht="44.25" customHeight="1" x14ac:dyDescent="0.3">
      <c r="A31" s="20" t="s">
        <v>7</v>
      </c>
      <c r="B31" s="15" t="s">
        <v>37</v>
      </c>
      <c r="C31" s="14" t="s">
        <v>157</v>
      </c>
      <c r="D31" s="9">
        <f>D32+D33</f>
        <v>127878226.20999999</v>
      </c>
      <c r="E31" s="31">
        <f t="shared" ref="E31:H31" si="11">E32+E33</f>
        <v>248477473.15000001</v>
      </c>
      <c r="F31" s="24">
        <f t="shared" si="11"/>
        <v>101359525.65000001</v>
      </c>
      <c r="G31" s="24">
        <f t="shared" si="11"/>
        <v>101359525.65000001</v>
      </c>
      <c r="H31" s="24">
        <f t="shared" si="11"/>
        <v>101359525.65000001</v>
      </c>
      <c r="I31" s="31">
        <f t="shared" si="0"/>
        <v>-26518700.559999999</v>
      </c>
      <c r="J31" s="35">
        <f t="shared" si="4"/>
        <v>79.3</v>
      </c>
      <c r="K31" s="31">
        <f t="shared" si="2"/>
        <v>-147117947.5</v>
      </c>
      <c r="L31" s="35">
        <f t="shared" si="3"/>
        <v>40.799999999999997</v>
      </c>
    </row>
    <row r="32" spans="1:12" ht="24" customHeight="1" x14ac:dyDescent="0.3">
      <c r="A32" s="20" t="s">
        <v>65</v>
      </c>
      <c r="B32" s="15" t="s">
        <v>38</v>
      </c>
      <c r="C32" s="14" t="s">
        <v>105</v>
      </c>
      <c r="D32" s="9">
        <v>22675530.129999999</v>
      </c>
      <c r="E32" s="32">
        <v>24618373.120000001</v>
      </c>
      <c r="F32" s="27">
        <v>24189023</v>
      </c>
      <c r="G32" s="27">
        <v>24189023</v>
      </c>
      <c r="H32" s="27">
        <v>24189023</v>
      </c>
      <c r="I32" s="31">
        <f t="shared" si="0"/>
        <v>1513492.87</v>
      </c>
      <c r="J32" s="35">
        <f t="shared" si="4"/>
        <v>106.7</v>
      </c>
      <c r="K32" s="31">
        <f t="shared" si="2"/>
        <v>-429350.12</v>
      </c>
      <c r="L32" s="35">
        <f t="shared" si="3"/>
        <v>98.3</v>
      </c>
    </row>
    <row r="33" spans="1:12" ht="30.75" customHeight="1" x14ac:dyDescent="0.3">
      <c r="A33" s="20" t="s">
        <v>187</v>
      </c>
      <c r="B33" s="15" t="s">
        <v>39</v>
      </c>
      <c r="C33" s="14" t="s">
        <v>106</v>
      </c>
      <c r="D33" s="9">
        <v>105202696.08</v>
      </c>
      <c r="E33" s="32">
        <v>223859100.03</v>
      </c>
      <c r="F33" s="27">
        <v>77170502.650000006</v>
      </c>
      <c r="G33" s="27">
        <v>77170502.650000006</v>
      </c>
      <c r="H33" s="27">
        <v>77170502.650000006</v>
      </c>
      <c r="I33" s="31">
        <f t="shared" si="0"/>
        <v>-28032193.43</v>
      </c>
      <c r="J33" s="35">
        <f t="shared" si="4"/>
        <v>73.400000000000006</v>
      </c>
      <c r="K33" s="31">
        <f t="shared" si="2"/>
        <v>-146688597.38</v>
      </c>
      <c r="L33" s="35">
        <f t="shared" si="3"/>
        <v>34.5</v>
      </c>
    </row>
    <row r="34" spans="1:12" ht="37.5" x14ac:dyDescent="0.3">
      <c r="A34" s="13" t="s">
        <v>8</v>
      </c>
      <c r="B34" s="15" t="s">
        <v>40</v>
      </c>
      <c r="C34" s="14" t="s">
        <v>107</v>
      </c>
      <c r="D34" s="9">
        <f>D35+D36+D37+D38</f>
        <v>147373108.05000001</v>
      </c>
      <c r="E34" s="9">
        <f t="shared" ref="E34:H34" si="12">E35+E36+E37+E38</f>
        <v>93034499.950000003</v>
      </c>
      <c r="F34" s="9">
        <f t="shared" si="12"/>
        <v>132733190.29000001</v>
      </c>
      <c r="G34" s="9">
        <f t="shared" si="12"/>
        <v>131491152.09999999</v>
      </c>
      <c r="H34" s="9">
        <f t="shared" si="12"/>
        <v>120414881.77</v>
      </c>
      <c r="I34" s="31">
        <f t="shared" si="0"/>
        <v>-14639917.76</v>
      </c>
      <c r="J34" s="35">
        <f t="shared" si="4"/>
        <v>90.1</v>
      </c>
      <c r="K34" s="31">
        <f t="shared" si="2"/>
        <v>39698690.340000004</v>
      </c>
      <c r="L34" s="35">
        <f t="shared" si="3"/>
        <v>142.69999999999999</v>
      </c>
    </row>
    <row r="35" spans="1:12" ht="26.25" customHeight="1" x14ac:dyDescent="0.3">
      <c r="A35" s="13" t="s">
        <v>66</v>
      </c>
      <c r="B35" s="15" t="s">
        <v>41</v>
      </c>
      <c r="C35" s="14" t="s">
        <v>108</v>
      </c>
      <c r="D35" s="9">
        <v>14469013.890000001</v>
      </c>
      <c r="E35" s="32">
        <v>19816340.239999998</v>
      </c>
      <c r="F35" s="27">
        <v>16713013.48</v>
      </c>
      <c r="G35" s="27">
        <v>16447711.48</v>
      </c>
      <c r="H35" s="27">
        <v>15413531.48</v>
      </c>
      <c r="I35" s="31">
        <f t="shared" si="0"/>
        <v>2243999.59</v>
      </c>
      <c r="J35" s="35">
        <f t="shared" si="4"/>
        <v>115.5</v>
      </c>
      <c r="K35" s="31">
        <f t="shared" si="2"/>
        <v>-3103326.76</v>
      </c>
      <c r="L35" s="35">
        <f t="shared" si="3"/>
        <v>84.3</v>
      </c>
    </row>
    <row r="36" spans="1:12" ht="141" customHeight="1" x14ac:dyDescent="0.3">
      <c r="A36" s="13" t="s">
        <v>67</v>
      </c>
      <c r="B36" s="15" t="s">
        <v>42</v>
      </c>
      <c r="C36" s="14" t="s">
        <v>109</v>
      </c>
      <c r="D36" s="9">
        <v>30967586.84</v>
      </c>
      <c r="E36" s="32">
        <v>18399993.91</v>
      </c>
      <c r="F36" s="27">
        <v>16468793.09</v>
      </c>
      <c r="G36" s="27">
        <v>15874705.51</v>
      </c>
      <c r="H36" s="27">
        <v>9650308.3800000008</v>
      </c>
      <c r="I36" s="31">
        <f t="shared" si="0"/>
        <v>-14498793.75</v>
      </c>
      <c r="J36" s="35">
        <f t="shared" si="4"/>
        <v>53.2</v>
      </c>
      <c r="K36" s="31">
        <f t="shared" si="2"/>
        <v>-1931200.82</v>
      </c>
      <c r="L36" s="35">
        <f t="shared" si="3"/>
        <v>89.5</v>
      </c>
    </row>
    <row r="37" spans="1:12" ht="66" customHeight="1" x14ac:dyDescent="0.3">
      <c r="A37" s="13" t="s">
        <v>188</v>
      </c>
      <c r="B37" s="15" t="s">
        <v>43</v>
      </c>
      <c r="C37" s="14" t="s">
        <v>110</v>
      </c>
      <c r="D37" s="9">
        <v>95120362.010000005</v>
      </c>
      <c r="E37" s="32">
        <v>48435797.740000002</v>
      </c>
      <c r="F37" s="27">
        <v>92331970.709999993</v>
      </c>
      <c r="G37" s="27">
        <v>91949322.099999994</v>
      </c>
      <c r="H37" s="27">
        <v>88131628.900000006</v>
      </c>
      <c r="I37" s="31">
        <f t="shared" si="0"/>
        <v>-2788391.3</v>
      </c>
      <c r="J37" s="35">
        <f t="shared" si="4"/>
        <v>97.1</v>
      </c>
      <c r="K37" s="31">
        <f t="shared" si="2"/>
        <v>43896172.969999999</v>
      </c>
      <c r="L37" s="35">
        <f t="shared" si="3"/>
        <v>190.6</v>
      </c>
    </row>
    <row r="38" spans="1:12" ht="119.25" customHeight="1" x14ac:dyDescent="0.3">
      <c r="A38" s="13" t="s">
        <v>189</v>
      </c>
      <c r="B38" s="21" t="s">
        <v>44</v>
      </c>
      <c r="C38" s="14" t="s">
        <v>111</v>
      </c>
      <c r="D38" s="9">
        <v>6816145.3099999996</v>
      </c>
      <c r="E38" s="29">
        <v>6382368.0599999996</v>
      </c>
      <c r="F38" s="25">
        <v>7219413.0099999998</v>
      </c>
      <c r="G38" s="25">
        <v>7219413.0099999998</v>
      </c>
      <c r="H38" s="25">
        <v>7219413.0099999998</v>
      </c>
      <c r="I38" s="31">
        <f t="shared" si="0"/>
        <v>403267.7</v>
      </c>
      <c r="J38" s="35">
        <f t="shared" si="4"/>
        <v>105.9</v>
      </c>
      <c r="K38" s="31">
        <f t="shared" si="2"/>
        <v>837044.95</v>
      </c>
      <c r="L38" s="35">
        <f t="shared" si="3"/>
        <v>113.1</v>
      </c>
    </row>
    <row r="39" spans="1:12" ht="25.5" customHeight="1" x14ac:dyDescent="0.3">
      <c r="A39" s="13" t="s">
        <v>9</v>
      </c>
      <c r="B39" s="22" t="s">
        <v>45</v>
      </c>
      <c r="C39" s="14" t="s">
        <v>112</v>
      </c>
      <c r="D39" s="9">
        <f>D40+D42+D43+D44+D45+D41</f>
        <v>111035876.53</v>
      </c>
      <c r="E39" s="31">
        <f>E40+E42+E43+E44+E45+E41</f>
        <v>97715943.510000005</v>
      </c>
      <c r="F39" s="24">
        <f t="shared" ref="F39:H39" si="13">F40+F42+F43+F44+F45+F41</f>
        <v>92877245.120000005</v>
      </c>
      <c r="G39" s="24">
        <f>G40+G42+G43+G44+G45+G41</f>
        <v>92863745.120000005</v>
      </c>
      <c r="H39" s="24">
        <f t="shared" si="13"/>
        <v>92863745.120000005</v>
      </c>
      <c r="I39" s="31">
        <f t="shared" si="0"/>
        <v>-18158631.41</v>
      </c>
      <c r="J39" s="35">
        <f t="shared" si="4"/>
        <v>83.6</v>
      </c>
      <c r="K39" s="31">
        <f t="shared" si="2"/>
        <v>-4838698.3899999997</v>
      </c>
      <c r="L39" s="35">
        <f t="shared" si="3"/>
        <v>95</v>
      </c>
    </row>
    <row r="40" spans="1:12" ht="63" customHeight="1" x14ac:dyDescent="0.3">
      <c r="A40" s="13" t="s">
        <v>68</v>
      </c>
      <c r="B40" s="22" t="s">
        <v>136</v>
      </c>
      <c r="C40" s="14" t="s">
        <v>137</v>
      </c>
      <c r="D40" s="23">
        <v>31022782.18</v>
      </c>
      <c r="E40" s="31">
        <v>31327847.41</v>
      </c>
      <c r="F40" s="27">
        <v>23737325.32</v>
      </c>
      <c r="G40" s="27">
        <v>23723825.32</v>
      </c>
      <c r="H40" s="27">
        <v>23723825.32</v>
      </c>
      <c r="I40" s="31">
        <f t="shared" si="0"/>
        <v>-7285456.8600000003</v>
      </c>
      <c r="J40" s="35">
        <f t="shared" si="4"/>
        <v>76.5</v>
      </c>
      <c r="K40" s="31">
        <f t="shared" si="2"/>
        <v>-7590522.0899999999</v>
      </c>
      <c r="L40" s="35">
        <f>F40/E40*100</f>
        <v>75.8</v>
      </c>
    </row>
    <row r="41" spans="1:12" ht="198.75" customHeight="1" x14ac:dyDescent="0.3">
      <c r="A41" s="13" t="s">
        <v>69</v>
      </c>
      <c r="B41" s="22" t="s">
        <v>159</v>
      </c>
      <c r="C41" s="14" t="s">
        <v>160</v>
      </c>
      <c r="D41" s="23">
        <v>1602703.14</v>
      </c>
      <c r="E41" s="31">
        <v>1678700</v>
      </c>
      <c r="F41" s="27">
        <v>2362900</v>
      </c>
      <c r="G41" s="27">
        <v>2362900</v>
      </c>
      <c r="H41" s="27">
        <v>2362900</v>
      </c>
      <c r="I41" s="31">
        <f t="shared" si="0"/>
        <v>760196.86</v>
      </c>
      <c r="J41" s="35">
        <f t="shared" si="4"/>
        <v>147.4</v>
      </c>
      <c r="K41" s="31">
        <f t="shared" si="2"/>
        <v>684200</v>
      </c>
      <c r="L41" s="35">
        <f>F41/E41*100</f>
        <v>140.80000000000001</v>
      </c>
    </row>
    <row r="42" spans="1:12" ht="63" customHeight="1" x14ac:dyDescent="0.3">
      <c r="A42" s="19" t="s">
        <v>70</v>
      </c>
      <c r="B42" s="22" t="s">
        <v>146</v>
      </c>
      <c r="C42" s="14" t="s">
        <v>147</v>
      </c>
      <c r="D42" s="23">
        <v>3830940.66</v>
      </c>
      <c r="E42" s="31">
        <v>3639825.65</v>
      </c>
      <c r="F42" s="27">
        <v>2612800</v>
      </c>
      <c r="G42" s="27">
        <v>2612800</v>
      </c>
      <c r="H42" s="27">
        <v>2612800</v>
      </c>
      <c r="I42" s="31">
        <f t="shared" si="0"/>
        <v>-1218140.6599999999</v>
      </c>
      <c r="J42" s="35">
        <f t="shared" si="4"/>
        <v>68.2</v>
      </c>
      <c r="K42" s="31">
        <f t="shared" si="2"/>
        <v>-1027025.65</v>
      </c>
      <c r="L42" s="35">
        <f t="shared" si="3"/>
        <v>71.8</v>
      </c>
    </row>
    <row r="43" spans="1:12" ht="176.25" customHeight="1" x14ac:dyDescent="0.3">
      <c r="A43" s="13" t="s">
        <v>71</v>
      </c>
      <c r="B43" s="22" t="s">
        <v>162</v>
      </c>
      <c r="C43" s="14" t="s">
        <v>138</v>
      </c>
      <c r="D43" s="23">
        <v>61895106.079999998</v>
      </c>
      <c r="E43" s="31">
        <v>43022661.859999999</v>
      </c>
      <c r="F43" s="27">
        <v>51564630.590000004</v>
      </c>
      <c r="G43" s="27">
        <v>51564630.590000004</v>
      </c>
      <c r="H43" s="27">
        <v>51564630.590000004</v>
      </c>
      <c r="I43" s="31">
        <f t="shared" si="0"/>
        <v>-10330475.49</v>
      </c>
      <c r="J43" s="35">
        <f t="shared" si="4"/>
        <v>83.3</v>
      </c>
      <c r="K43" s="31">
        <f t="shared" si="2"/>
        <v>8541968.7300000004</v>
      </c>
      <c r="L43" s="35">
        <f t="shared" si="3"/>
        <v>119.9</v>
      </c>
    </row>
    <row r="44" spans="1:12" ht="45" customHeight="1" x14ac:dyDescent="0.3">
      <c r="A44" s="13" t="s">
        <v>190</v>
      </c>
      <c r="B44" s="22" t="s">
        <v>139</v>
      </c>
      <c r="C44" s="14" t="s">
        <v>140</v>
      </c>
      <c r="D44" s="23">
        <v>-684047.97</v>
      </c>
      <c r="E44" s="31">
        <v>6097073.9900000002</v>
      </c>
      <c r="F44" s="27">
        <v>649754.61</v>
      </c>
      <c r="G44" s="27">
        <v>649754.61</v>
      </c>
      <c r="H44" s="27">
        <v>649754.61</v>
      </c>
      <c r="I44" s="31">
        <f t="shared" si="0"/>
        <v>1333802.58</v>
      </c>
      <c r="J44" s="35">
        <f t="shared" si="4"/>
        <v>-95</v>
      </c>
      <c r="K44" s="31">
        <f t="shared" si="2"/>
        <v>-5447319.3799999999</v>
      </c>
      <c r="L44" s="35">
        <f t="shared" si="3"/>
        <v>10.7</v>
      </c>
    </row>
    <row r="45" spans="1:12" ht="45" customHeight="1" x14ac:dyDescent="0.3">
      <c r="A45" s="13" t="s">
        <v>191</v>
      </c>
      <c r="B45" s="22" t="s">
        <v>141</v>
      </c>
      <c r="C45" s="14" t="s">
        <v>142</v>
      </c>
      <c r="D45" s="23">
        <v>13368392.439999999</v>
      </c>
      <c r="E45" s="31">
        <v>11949834.6</v>
      </c>
      <c r="F45" s="27">
        <v>11949834.6</v>
      </c>
      <c r="G45" s="27">
        <v>11949834.6</v>
      </c>
      <c r="H45" s="27">
        <v>11949834.6</v>
      </c>
      <c r="I45" s="31">
        <f t="shared" si="0"/>
        <v>-1418557.84</v>
      </c>
      <c r="J45" s="35">
        <f t="shared" si="4"/>
        <v>89.4</v>
      </c>
      <c r="K45" s="31">
        <f t="shared" si="2"/>
        <v>0</v>
      </c>
      <c r="L45" s="35">
        <f t="shared" si="3"/>
        <v>100</v>
      </c>
    </row>
    <row r="46" spans="1:12" x14ac:dyDescent="0.3">
      <c r="A46" s="13" t="s">
        <v>10</v>
      </c>
      <c r="B46" s="22" t="s">
        <v>46</v>
      </c>
      <c r="C46" s="14" t="s">
        <v>113</v>
      </c>
      <c r="D46" s="9">
        <f>+D47+D48+D49</f>
        <v>2858956.95</v>
      </c>
      <c r="E46" s="9">
        <f>+E47+E48+E49+E50</f>
        <v>1676840</v>
      </c>
      <c r="F46" s="9">
        <f t="shared" ref="F46:H46" si="14">+F47+F48+F49</f>
        <v>0</v>
      </c>
      <c r="G46" s="9">
        <f t="shared" si="14"/>
        <v>0</v>
      </c>
      <c r="H46" s="9">
        <f t="shared" si="14"/>
        <v>0</v>
      </c>
      <c r="I46" s="31">
        <f t="shared" si="0"/>
        <v>-2858956.95</v>
      </c>
      <c r="J46" s="35" t="s">
        <v>171</v>
      </c>
      <c r="K46" s="31">
        <f t="shared" ref="K46" si="15">+K47+K48+K49</f>
        <v>-1673990</v>
      </c>
      <c r="L46" s="35" t="s">
        <v>171</v>
      </c>
    </row>
    <row r="47" spans="1:12" ht="37.5" x14ac:dyDescent="0.3">
      <c r="A47" s="13" t="s">
        <v>72</v>
      </c>
      <c r="B47" s="22" t="s">
        <v>47</v>
      </c>
      <c r="C47" s="14" t="s">
        <v>114</v>
      </c>
      <c r="D47" s="9">
        <v>-7160364.6399999997</v>
      </c>
      <c r="E47" s="33">
        <v>0</v>
      </c>
      <c r="F47" s="27">
        <v>0</v>
      </c>
      <c r="G47" s="27">
        <v>0</v>
      </c>
      <c r="H47" s="27">
        <v>0</v>
      </c>
      <c r="I47" s="31">
        <f t="shared" si="0"/>
        <v>7160364.6399999997</v>
      </c>
      <c r="J47" s="35" t="s">
        <v>171</v>
      </c>
      <c r="K47" s="31">
        <f t="shared" si="2"/>
        <v>0</v>
      </c>
      <c r="L47" s="35" t="s">
        <v>171</v>
      </c>
    </row>
    <row r="48" spans="1:12" ht="37.5" x14ac:dyDescent="0.3">
      <c r="A48" s="20" t="s">
        <v>73</v>
      </c>
      <c r="B48" s="22" t="s">
        <v>48</v>
      </c>
      <c r="C48" s="14" t="s">
        <v>115</v>
      </c>
      <c r="D48" s="9">
        <v>9553321.5899999999</v>
      </c>
      <c r="E48" s="31">
        <v>1633990</v>
      </c>
      <c r="F48" s="27">
        <v>0</v>
      </c>
      <c r="G48" s="27">
        <v>0</v>
      </c>
      <c r="H48" s="27">
        <v>0</v>
      </c>
      <c r="I48" s="31">
        <f t="shared" si="0"/>
        <v>-9553321.5899999999</v>
      </c>
      <c r="J48" s="35" t="s">
        <v>171</v>
      </c>
      <c r="K48" s="31">
        <f t="shared" si="2"/>
        <v>-1633990</v>
      </c>
      <c r="L48" s="35" t="s">
        <v>171</v>
      </c>
    </row>
    <row r="49" spans="1:12" ht="43.5" customHeight="1" x14ac:dyDescent="0.3">
      <c r="A49" s="20" t="s">
        <v>74</v>
      </c>
      <c r="B49" s="22" t="s">
        <v>155</v>
      </c>
      <c r="C49" s="14" t="s">
        <v>156</v>
      </c>
      <c r="D49" s="9">
        <v>466000</v>
      </c>
      <c r="E49" s="31">
        <v>40000</v>
      </c>
      <c r="F49" s="27">
        <v>0</v>
      </c>
      <c r="G49" s="27">
        <v>0</v>
      </c>
      <c r="H49" s="27">
        <v>0</v>
      </c>
      <c r="I49" s="31">
        <f>F49-D49</f>
        <v>-466000</v>
      </c>
      <c r="J49" s="35" t="s">
        <v>171</v>
      </c>
      <c r="K49" s="31">
        <f t="shared" si="2"/>
        <v>-40000</v>
      </c>
      <c r="L49" s="35" t="s">
        <v>171</v>
      </c>
    </row>
    <row r="50" spans="1:12" ht="100.5" customHeight="1" x14ac:dyDescent="0.3">
      <c r="A50" s="20" t="s">
        <v>75</v>
      </c>
      <c r="B50" s="22" t="s">
        <v>179</v>
      </c>
      <c r="C50" s="14" t="s">
        <v>180</v>
      </c>
      <c r="D50" s="9">
        <v>0</v>
      </c>
      <c r="E50" s="31">
        <v>2850</v>
      </c>
      <c r="F50" s="27">
        <v>0</v>
      </c>
      <c r="G50" s="27">
        <v>0</v>
      </c>
      <c r="H50" s="27">
        <v>0</v>
      </c>
      <c r="I50" s="31">
        <f t="shared" si="0"/>
        <v>0</v>
      </c>
      <c r="J50" s="35" t="s">
        <v>171</v>
      </c>
      <c r="K50" s="31">
        <f t="shared" si="2"/>
        <v>-2850</v>
      </c>
      <c r="L50" s="35" t="s">
        <v>171</v>
      </c>
    </row>
    <row r="51" spans="1:12" ht="31.5" customHeight="1" x14ac:dyDescent="0.3">
      <c r="A51" s="13"/>
      <c r="B51" s="22" t="s">
        <v>49</v>
      </c>
      <c r="C51" s="14" t="s">
        <v>116</v>
      </c>
      <c r="D51" s="9">
        <f>D52+D61+D63+D59+D58</f>
        <v>25884910234.880001</v>
      </c>
      <c r="E51" s="31">
        <f>E52+E61+E63+E59+E58</f>
        <v>27549677548.57</v>
      </c>
      <c r="F51" s="24">
        <f t="shared" ref="F51:H51" si="16">F52+F61+F63+F59+F58</f>
        <v>30706488646.880001</v>
      </c>
      <c r="G51" s="24">
        <f t="shared" si="16"/>
        <v>29476380146.880001</v>
      </c>
      <c r="H51" s="24">
        <f t="shared" si="16"/>
        <v>27134340046.880001</v>
      </c>
      <c r="I51" s="31">
        <f t="shared" si="0"/>
        <v>4821578412</v>
      </c>
      <c r="J51" s="35">
        <f t="shared" si="4"/>
        <v>118.6</v>
      </c>
      <c r="K51" s="31">
        <f t="shared" ref="K51" si="17">K52+K61+K63+K59</f>
        <v>3175355117.4400001</v>
      </c>
      <c r="L51" s="35">
        <f>F51/E51*100</f>
        <v>111.5</v>
      </c>
    </row>
    <row r="52" spans="1:12" ht="56.25" x14ac:dyDescent="0.3">
      <c r="A52" s="13" t="s">
        <v>11</v>
      </c>
      <c r="B52" s="22" t="s">
        <v>50</v>
      </c>
      <c r="C52" s="14" t="s">
        <v>117</v>
      </c>
      <c r="D52" s="9">
        <f>D53+D54+D55+D56</f>
        <v>25901157804.59</v>
      </c>
      <c r="E52" s="31">
        <f>E53+E54+E55+E56</f>
        <v>27771197767.720001</v>
      </c>
      <c r="F52" s="24">
        <f t="shared" ref="F52:H52" si="18">F53+F54+F55+F56</f>
        <v>30701465100</v>
      </c>
      <c r="G52" s="24">
        <f t="shared" si="18"/>
        <v>29471356600</v>
      </c>
      <c r="H52" s="24">
        <f t="shared" si="18"/>
        <v>27129316500</v>
      </c>
      <c r="I52" s="31">
        <f t="shared" si="0"/>
        <v>4800307295.4099998</v>
      </c>
      <c r="J52" s="35">
        <f t="shared" si="4"/>
        <v>118.5</v>
      </c>
      <c r="K52" s="31">
        <f t="shared" si="2"/>
        <v>2930267332.2800002</v>
      </c>
      <c r="L52" s="35">
        <f t="shared" si="3"/>
        <v>110.6</v>
      </c>
    </row>
    <row r="53" spans="1:12" ht="37.5" x14ac:dyDescent="0.3">
      <c r="A53" s="13" t="s">
        <v>76</v>
      </c>
      <c r="B53" s="22" t="s">
        <v>131</v>
      </c>
      <c r="C53" s="14" t="s">
        <v>118</v>
      </c>
      <c r="D53" s="9">
        <v>1317230900</v>
      </c>
      <c r="E53" s="29">
        <v>1558785300</v>
      </c>
      <c r="F53" s="27">
        <v>1079592300</v>
      </c>
      <c r="G53" s="27">
        <v>0</v>
      </c>
      <c r="H53" s="27">
        <v>0</v>
      </c>
      <c r="I53" s="31">
        <f t="shared" si="0"/>
        <v>-237638600</v>
      </c>
      <c r="J53" s="35">
        <f>F53/D53*100</f>
        <v>82</v>
      </c>
      <c r="K53" s="31">
        <f t="shared" si="2"/>
        <v>-479193000</v>
      </c>
      <c r="L53" s="35">
        <f t="shared" si="3"/>
        <v>69.3</v>
      </c>
    </row>
    <row r="54" spans="1:12" ht="40.5" customHeight="1" x14ac:dyDescent="0.3">
      <c r="A54" s="13" t="s">
        <v>77</v>
      </c>
      <c r="B54" s="22" t="s">
        <v>126</v>
      </c>
      <c r="C54" s="14" t="s">
        <v>119</v>
      </c>
      <c r="D54" s="9">
        <v>5842205675.6899996</v>
      </c>
      <c r="E54" s="29">
        <v>6227477261.54</v>
      </c>
      <c r="F54" s="27">
        <v>6745660900</v>
      </c>
      <c r="G54" s="27">
        <v>6321346200</v>
      </c>
      <c r="H54" s="27">
        <v>4090775300</v>
      </c>
      <c r="I54" s="31">
        <f t="shared" si="0"/>
        <v>903455224.30999994</v>
      </c>
      <c r="J54" s="35">
        <f>F54/D54*100</f>
        <v>115.5</v>
      </c>
      <c r="K54" s="31">
        <f t="shared" si="2"/>
        <v>518183638.45999998</v>
      </c>
      <c r="L54" s="35">
        <f t="shared" si="3"/>
        <v>108.3</v>
      </c>
    </row>
    <row r="55" spans="1:12" ht="37.5" x14ac:dyDescent="0.3">
      <c r="A55" s="13" t="s">
        <v>158</v>
      </c>
      <c r="B55" s="22" t="s">
        <v>127</v>
      </c>
      <c r="C55" s="14" t="s">
        <v>120</v>
      </c>
      <c r="D55" s="9">
        <v>18247663136</v>
      </c>
      <c r="E55" s="29">
        <v>19495644343.5</v>
      </c>
      <c r="F55" s="27">
        <v>22469260100</v>
      </c>
      <c r="G55" s="27">
        <v>22736806600</v>
      </c>
      <c r="H55" s="27">
        <v>22628853600</v>
      </c>
      <c r="I55" s="31">
        <f t="shared" si="0"/>
        <v>4221596964</v>
      </c>
      <c r="J55" s="35">
        <f>F55/D55*100</f>
        <v>123.1</v>
      </c>
      <c r="K55" s="31">
        <f t="shared" si="2"/>
        <v>2973615756.5</v>
      </c>
      <c r="L55" s="35">
        <f t="shared" si="3"/>
        <v>115.3</v>
      </c>
    </row>
    <row r="56" spans="1:12" ht="25.5" customHeight="1" x14ac:dyDescent="0.3">
      <c r="A56" s="13" t="s">
        <v>192</v>
      </c>
      <c r="B56" s="22" t="s">
        <v>132</v>
      </c>
      <c r="C56" s="14" t="s">
        <v>121</v>
      </c>
      <c r="D56" s="9">
        <v>494058092.89999998</v>
      </c>
      <c r="E56" s="29">
        <v>489290862.68000001</v>
      </c>
      <c r="F56" s="27">
        <v>406951800</v>
      </c>
      <c r="G56" s="27">
        <v>413203800</v>
      </c>
      <c r="H56" s="27">
        <v>409687600</v>
      </c>
      <c r="I56" s="31">
        <f t="shared" si="0"/>
        <v>-87106292.900000006</v>
      </c>
      <c r="J56" s="35">
        <f>F56/D56*100</f>
        <v>82.4</v>
      </c>
      <c r="K56" s="31">
        <f t="shared" si="2"/>
        <v>-82339062.680000007</v>
      </c>
      <c r="L56" s="35">
        <f t="shared" si="3"/>
        <v>83.2</v>
      </c>
    </row>
    <row r="57" spans="1:12" ht="50.25" customHeight="1" x14ac:dyDescent="0.3">
      <c r="A57" s="13" t="s">
        <v>12</v>
      </c>
      <c r="B57" s="22" t="s">
        <v>163</v>
      </c>
      <c r="C57" s="14" t="s">
        <v>161</v>
      </c>
      <c r="D57" s="9">
        <f>D58</f>
        <v>16021448.35</v>
      </c>
      <c r="E57" s="31">
        <f>E58</f>
        <v>18544019.129999999</v>
      </c>
      <c r="F57" s="24">
        <f t="shared" ref="F57:H57" si="19">F58</f>
        <v>0</v>
      </c>
      <c r="G57" s="24">
        <f t="shared" si="19"/>
        <v>0</v>
      </c>
      <c r="H57" s="24">
        <f t="shared" si="19"/>
        <v>0</v>
      </c>
      <c r="I57" s="31">
        <f t="shared" si="0"/>
        <v>-16021448.35</v>
      </c>
      <c r="J57" s="35" t="s">
        <v>171</v>
      </c>
      <c r="K57" s="31">
        <f t="shared" si="2"/>
        <v>-18544019.129999999</v>
      </c>
      <c r="L57" s="35" t="s">
        <v>171</v>
      </c>
    </row>
    <row r="58" spans="1:12" ht="61.5" customHeight="1" x14ac:dyDescent="0.3">
      <c r="A58" s="19" t="s">
        <v>78</v>
      </c>
      <c r="B58" s="22" t="s">
        <v>164</v>
      </c>
      <c r="C58" s="14" t="s">
        <v>165</v>
      </c>
      <c r="D58" s="9">
        <v>16021448.35</v>
      </c>
      <c r="E58" s="31">
        <v>18544019.129999999</v>
      </c>
      <c r="F58" s="27">
        <v>0</v>
      </c>
      <c r="G58" s="27">
        <v>0</v>
      </c>
      <c r="H58" s="27">
        <v>0</v>
      </c>
      <c r="I58" s="31">
        <f t="shared" si="0"/>
        <v>-16021448.35</v>
      </c>
      <c r="J58" s="35" t="s">
        <v>171</v>
      </c>
      <c r="K58" s="31">
        <f t="shared" si="2"/>
        <v>-18544019.129999999</v>
      </c>
      <c r="L58" s="35" t="s">
        <v>171</v>
      </c>
    </row>
    <row r="59" spans="1:12" ht="47.25" customHeight="1" x14ac:dyDescent="0.3">
      <c r="A59" s="13" t="s">
        <v>166</v>
      </c>
      <c r="B59" s="22" t="s">
        <v>152</v>
      </c>
      <c r="C59" s="14" t="s">
        <v>151</v>
      </c>
      <c r="D59" s="9">
        <f>D60</f>
        <v>8778371.6500000004</v>
      </c>
      <c r="E59" s="31">
        <f>E60</f>
        <v>-8773131.6600000001</v>
      </c>
      <c r="F59" s="24">
        <f>F60</f>
        <v>0</v>
      </c>
      <c r="G59" s="24">
        <f>G60</f>
        <v>0</v>
      </c>
      <c r="H59" s="24">
        <f>H60</f>
        <v>0</v>
      </c>
      <c r="I59" s="31">
        <f t="shared" si="0"/>
        <v>-8778371.6500000004</v>
      </c>
      <c r="J59" s="35" t="s">
        <v>171</v>
      </c>
      <c r="K59" s="31">
        <f t="shared" ref="K59:K64" si="20">F59-E59</f>
        <v>8773131.6600000001</v>
      </c>
      <c r="L59" s="35" t="s">
        <v>171</v>
      </c>
    </row>
    <row r="60" spans="1:12" ht="47.25" customHeight="1" x14ac:dyDescent="0.3">
      <c r="A60" s="13" t="s">
        <v>167</v>
      </c>
      <c r="B60" s="22" t="s">
        <v>154</v>
      </c>
      <c r="C60" s="14" t="s">
        <v>153</v>
      </c>
      <c r="D60" s="9">
        <v>8778371.6500000004</v>
      </c>
      <c r="E60" s="31">
        <v>-8773131.6600000001</v>
      </c>
      <c r="F60" s="27">
        <v>0</v>
      </c>
      <c r="G60" s="27">
        <v>0</v>
      </c>
      <c r="H60" s="27">
        <v>0</v>
      </c>
      <c r="I60" s="31">
        <f t="shared" si="0"/>
        <v>-8778371.6500000004</v>
      </c>
      <c r="J60" s="35" t="s">
        <v>171</v>
      </c>
      <c r="K60" s="31">
        <f t="shared" si="20"/>
        <v>8773131.6600000001</v>
      </c>
      <c r="L60" s="35" t="s">
        <v>171</v>
      </c>
    </row>
    <row r="61" spans="1:12" ht="81.75" customHeight="1" x14ac:dyDescent="0.3">
      <c r="A61" s="13" t="s">
        <v>13</v>
      </c>
      <c r="B61" s="22" t="s">
        <v>51</v>
      </c>
      <c r="C61" s="14" t="s">
        <v>134</v>
      </c>
      <c r="D61" s="9">
        <f>D62</f>
        <v>4003171.78</v>
      </c>
      <c r="E61" s="31">
        <f t="shared" ref="E61" si="21">E62</f>
        <v>5951757.4699999997</v>
      </c>
      <c r="F61" s="24">
        <f>F62</f>
        <v>5023546.88</v>
      </c>
      <c r="G61" s="24">
        <f t="shared" ref="G61:H61" si="22">G62</f>
        <v>5023546.88</v>
      </c>
      <c r="H61" s="24">
        <f t="shared" si="22"/>
        <v>5023546.88</v>
      </c>
      <c r="I61" s="31">
        <f t="shared" si="0"/>
        <v>1020375.1</v>
      </c>
      <c r="J61" s="35">
        <f>F61/D61*100</f>
        <v>125.5</v>
      </c>
      <c r="K61" s="31">
        <f t="shared" si="20"/>
        <v>-928210.59</v>
      </c>
      <c r="L61" s="35">
        <f>F61/E61*100</f>
        <v>84.4</v>
      </c>
    </row>
    <row r="62" spans="1:12" ht="44.25" customHeight="1" x14ac:dyDescent="0.3">
      <c r="A62" s="19" t="s">
        <v>79</v>
      </c>
      <c r="B62" s="22" t="s">
        <v>133</v>
      </c>
      <c r="C62" s="14" t="s">
        <v>122</v>
      </c>
      <c r="D62" s="9">
        <v>4003171.78</v>
      </c>
      <c r="E62" s="31">
        <v>5951757.4699999997</v>
      </c>
      <c r="F62" s="27">
        <v>5023546.88</v>
      </c>
      <c r="G62" s="27">
        <v>5023546.88</v>
      </c>
      <c r="H62" s="27">
        <v>5023546.88</v>
      </c>
      <c r="I62" s="31">
        <f t="shared" si="0"/>
        <v>1020375.1</v>
      </c>
      <c r="J62" s="35">
        <f>F62/D62*100</f>
        <v>125.5</v>
      </c>
      <c r="K62" s="31">
        <f t="shared" si="20"/>
        <v>-928210.59</v>
      </c>
      <c r="L62" s="35">
        <f t="shared" si="3"/>
        <v>84.4</v>
      </c>
    </row>
    <row r="63" spans="1:12" ht="56.25" x14ac:dyDescent="0.3">
      <c r="A63" s="13" t="s">
        <v>148</v>
      </c>
      <c r="B63" s="22" t="s">
        <v>52</v>
      </c>
      <c r="C63" s="14" t="s">
        <v>123</v>
      </c>
      <c r="D63" s="9">
        <f>D64</f>
        <v>-45050561.490000002</v>
      </c>
      <c r="E63" s="31">
        <f t="shared" ref="E63:H63" si="23">E64</f>
        <v>-237242864.09</v>
      </c>
      <c r="F63" s="24">
        <f t="shared" si="23"/>
        <v>0</v>
      </c>
      <c r="G63" s="24">
        <f t="shared" si="23"/>
        <v>0</v>
      </c>
      <c r="H63" s="24">
        <f t="shared" si="23"/>
        <v>0</v>
      </c>
      <c r="I63" s="31">
        <f t="shared" si="0"/>
        <v>45050561.490000002</v>
      </c>
      <c r="J63" s="35" t="s">
        <v>171</v>
      </c>
      <c r="K63" s="31">
        <f t="shared" si="20"/>
        <v>237242864.09</v>
      </c>
      <c r="L63" s="35" t="s">
        <v>171</v>
      </c>
    </row>
    <row r="64" spans="1:12" ht="89.25" customHeight="1" x14ac:dyDescent="0.3">
      <c r="A64" s="13" t="s">
        <v>149</v>
      </c>
      <c r="B64" s="22" t="s">
        <v>128</v>
      </c>
      <c r="C64" s="14" t="s">
        <v>124</v>
      </c>
      <c r="D64" s="9">
        <v>-45050561.490000002</v>
      </c>
      <c r="E64" s="31">
        <v>-237242864.09</v>
      </c>
      <c r="F64" s="27">
        <v>0</v>
      </c>
      <c r="G64" s="27">
        <v>0</v>
      </c>
      <c r="H64" s="27">
        <v>0</v>
      </c>
      <c r="I64" s="31">
        <f t="shared" si="0"/>
        <v>45050561.490000002</v>
      </c>
      <c r="J64" s="35" t="s">
        <v>171</v>
      </c>
      <c r="K64" s="31">
        <f t="shared" si="20"/>
        <v>237242864.09</v>
      </c>
      <c r="L64" s="35" t="s">
        <v>171</v>
      </c>
    </row>
    <row r="65" spans="4:5" x14ac:dyDescent="0.3">
      <c r="E65" s="4"/>
    </row>
    <row r="69" spans="4:5" x14ac:dyDescent="0.3">
      <c r="D69" s="4"/>
      <c r="E69" s="4"/>
    </row>
    <row r="70" spans="4:5" x14ac:dyDescent="0.3">
      <c r="D70" s="4"/>
      <c r="E70" s="4"/>
    </row>
  </sheetData>
  <customSheetViews>
    <customSheetView guid="{160F787A-22F3-43B5-9A33-36FAC870A14F}" scale="60" showPageBreaks="1" showGridLines="0" fitToPage="1" printArea="1" view="pageBreakPreview" topLeftCell="B28">
      <selection activeCell="H33" sqref="H33"/>
      <pageMargins left="0.39370078740157483" right="0.39370078740157483" top="0.28999999999999998" bottom="0.19685039370078741" header="0.51181102362204722" footer="0.51181102362204722"/>
      <pageSetup paperSize="9" scale="47" firstPageNumber="25" fitToHeight="0" orientation="landscape" useFirstPageNumber="1" r:id="rId1"/>
    </customSheetView>
    <customSheetView guid="{B3365E97-AD1B-44E7-A643-0049F1E0C955}" scale="60" showPageBreaks="1" showGridLines="0" fitToPage="1" printArea="1" view="pageBreakPreview" topLeftCell="C31">
      <selection activeCell="H34" sqref="H34"/>
      <pageMargins left="0.39370078740157483" right="0.39370078740157483" top="0.28999999999999998" bottom="0.19685039370078741" header="0.51181102362204722" footer="0.51181102362204722"/>
      <pageSetup paperSize="9" scale="41" firstPageNumber="25" fitToHeight="0" orientation="landscape" useFirstPageNumber="1" r:id="rId2"/>
    </customSheetView>
  </customSheetViews>
  <mergeCells count="11">
    <mergeCell ref="A1:L1"/>
    <mergeCell ref="I2:J2"/>
    <mergeCell ref="K2:L2"/>
    <mergeCell ref="A2:A3"/>
    <mergeCell ref="B2:B3"/>
    <mergeCell ref="C2:C3"/>
    <mergeCell ref="D2:D3"/>
    <mergeCell ref="E2:E3"/>
    <mergeCell ref="F2:F3"/>
    <mergeCell ref="G2:G3"/>
    <mergeCell ref="H2:H3"/>
  </mergeCells>
  <pageMargins left="0.39370078740157483" right="0.39370078740157483" top="0.28999999999999998" bottom="0.19685039370078741" header="0.51181102362204722" footer="0.51181102362204722"/>
  <pageSetup paperSize="9" scale="49" firstPageNumber="25" fitToHeight="0" orientation="landscape" useFirstPageNumber="1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доходы</vt:lpstr>
      <vt:lpstr>доходы!Заголовки_для_печати</vt:lpstr>
      <vt:lpstr>доходы!Область_печати</vt:lpstr>
    </vt:vector>
  </TitlesOfParts>
  <Company>BSS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Комлева Виктория Васимовна</cp:lastModifiedBy>
  <cp:lastPrinted>2023-11-06T10:41:14Z</cp:lastPrinted>
  <dcterms:created xsi:type="dcterms:W3CDTF">2002-03-11T10:22:12Z</dcterms:created>
  <dcterms:modified xsi:type="dcterms:W3CDTF">2025-11-14T06:32:16Z</dcterms:modified>
</cp:coreProperties>
</file>