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Бюджет - 2026-2028\Проект бюджета на 2026-2028 годы\Дополнительные материалы для размещения на сайте\"/>
    </mc:Choice>
  </mc:AlternateContent>
  <bookViews>
    <workbookView xWindow="0" yWindow="60" windowWidth="28800" windowHeight="11640"/>
  </bookViews>
  <sheets>
    <sheet name="Бюджет" sheetId="1" r:id="rId1"/>
  </sheets>
  <definedNames>
    <definedName name="_xlnm._FilterDatabase" localSheetId="0" hidden="1">Бюджет!$A$4:$I$4</definedName>
    <definedName name="APPT" localSheetId="0">Бюджет!$C$11</definedName>
    <definedName name="FIO" localSheetId="0">Бюджет!#REF!</definedName>
    <definedName name="SIGN" localSheetId="0">Бюджет!$A$11:$G$11</definedName>
    <definedName name="Z_4EF6CA57_C2DB_4824_8B9D_606FE02D271D_.wvu.PrintArea" localSheetId="0" hidden="1">Бюджет!$A$1:$I$60</definedName>
    <definedName name="Z_8F7DC824_71B4_4260_A2D6_1CFD4C82B678_.wvu.PrintArea" localSheetId="0" hidden="1">Бюджет!$A$1:$I$60</definedName>
    <definedName name="_xlnm.Print_Area" localSheetId="0">Бюджет!$A$1:$M$60</definedName>
  </definedNames>
  <calcPr calcId="162913" fullPrecision="0"/>
  <customWorkbookViews>
    <customWorkbookView name="Маганёва Екатерина Николаевна - Личное представление" guid="{4EF6CA57-C2DB-4824-8B9D-606FE02D271D}" mergeInterval="0" personalView="1" maximized="1" xWindow="-8" yWindow="-8" windowWidth="1296" windowHeight="1000" activeSheetId="1"/>
    <customWorkbookView name="Вершинина Мария Игоревна - Личное представление" guid="{8F7DC824-71B4-4260-A2D6-1CFD4C82B678}" mergeInterval="0" personalView="1" maximized="1" windowWidth="1276" windowHeight="779" activeSheetId="1"/>
  </customWorkbookViews>
</workbook>
</file>

<file path=xl/calcChain.xml><?xml version="1.0" encoding="utf-8"?>
<calcChain xmlns="http://schemas.openxmlformats.org/spreadsheetml/2006/main">
  <c r="K10" i="1" l="1"/>
  <c r="L60" i="1" l="1"/>
  <c r="L58" i="1"/>
  <c r="L56" i="1"/>
  <c r="L55" i="1"/>
  <c r="L54" i="1"/>
  <c r="L53" i="1"/>
  <c r="L51" i="1"/>
  <c r="L50" i="1"/>
  <c r="L49" i="1"/>
  <c r="L47" i="1"/>
  <c r="L45" i="1"/>
  <c r="L44" i="1"/>
  <c r="L42" i="1"/>
  <c r="L41" i="1"/>
  <c r="L40" i="1"/>
  <c r="L39" i="1"/>
  <c r="L38" i="1"/>
  <c r="L36" i="1"/>
  <c r="L35" i="1"/>
  <c r="L33" i="1"/>
  <c r="L32" i="1"/>
  <c r="L31" i="1"/>
  <c r="L30" i="1"/>
  <c r="L28" i="1"/>
  <c r="L27" i="1"/>
  <c r="L26" i="1"/>
  <c r="L25" i="1"/>
  <c r="L24" i="1"/>
  <c r="L23" i="1"/>
  <c r="L22" i="1"/>
  <c r="L21" i="1"/>
  <c r="L19" i="1"/>
  <c r="L18" i="1"/>
  <c r="L17" i="1"/>
  <c r="L16" i="1"/>
  <c r="L14" i="1"/>
  <c r="L13" i="1"/>
  <c r="L12" i="1"/>
  <c r="L11" i="1"/>
  <c r="L10" i="1"/>
  <c r="L9" i="1"/>
  <c r="L8" i="1"/>
  <c r="L7" i="1"/>
  <c r="F29" i="1" l="1"/>
  <c r="J13" i="1" l="1"/>
  <c r="K60" i="1"/>
  <c r="K58" i="1"/>
  <c r="K56" i="1"/>
  <c r="K55" i="1"/>
  <c r="K54" i="1"/>
  <c r="K53" i="1"/>
  <c r="K51" i="1"/>
  <c r="K50" i="1"/>
  <c r="K49" i="1"/>
  <c r="K47" i="1"/>
  <c r="K45" i="1"/>
  <c r="K44" i="1"/>
  <c r="K42" i="1"/>
  <c r="K41" i="1"/>
  <c r="K40" i="1"/>
  <c r="K39" i="1"/>
  <c r="K38" i="1"/>
  <c r="K36" i="1"/>
  <c r="K35" i="1"/>
  <c r="K33" i="1"/>
  <c r="K32" i="1"/>
  <c r="K31" i="1"/>
  <c r="K30" i="1"/>
  <c r="K28" i="1"/>
  <c r="K26" i="1"/>
  <c r="K25" i="1"/>
  <c r="K24" i="1"/>
  <c r="K23" i="1"/>
  <c r="K22" i="1"/>
  <c r="K19" i="1"/>
  <c r="J19" i="1"/>
  <c r="K18" i="1"/>
  <c r="J18" i="1"/>
  <c r="K17" i="1"/>
  <c r="J17" i="1"/>
  <c r="K16" i="1"/>
  <c r="J16" i="1"/>
  <c r="K14" i="1"/>
  <c r="J14" i="1"/>
  <c r="K12" i="1"/>
  <c r="J12" i="1"/>
  <c r="J11" i="1"/>
  <c r="J10" i="1"/>
  <c r="J9" i="1"/>
  <c r="J8" i="1"/>
  <c r="J7" i="1"/>
  <c r="M11" i="1" l="1"/>
  <c r="F48" i="1" l="1"/>
  <c r="G48" i="1"/>
  <c r="H48" i="1"/>
  <c r="I48" i="1"/>
  <c r="E48" i="1"/>
  <c r="F20" i="1"/>
  <c r="G20" i="1"/>
  <c r="H20" i="1"/>
  <c r="I20" i="1"/>
  <c r="E20" i="1"/>
  <c r="J21" i="1"/>
  <c r="E6" i="1"/>
  <c r="E15" i="1"/>
  <c r="E29" i="1"/>
  <c r="E34" i="1"/>
  <c r="E37" i="1"/>
  <c r="E43" i="1"/>
  <c r="E46" i="1"/>
  <c r="E52" i="1"/>
  <c r="E57" i="1"/>
  <c r="E59" i="1"/>
  <c r="K48" i="1" l="1"/>
  <c r="K20" i="1"/>
  <c r="M20" i="1"/>
  <c r="E5" i="1"/>
  <c r="M22" i="1" l="1"/>
  <c r="M58" i="1"/>
  <c r="M56" i="1"/>
  <c r="M55" i="1"/>
  <c r="M54" i="1"/>
  <c r="M53" i="1"/>
  <c r="M51" i="1"/>
  <c r="M50" i="1"/>
  <c r="M49" i="1"/>
  <c r="M47" i="1"/>
  <c r="M45" i="1"/>
  <c r="M44" i="1"/>
  <c r="M42" i="1"/>
  <c r="M41" i="1"/>
  <c r="M40" i="1"/>
  <c r="M39" i="1"/>
  <c r="M38" i="1"/>
  <c r="M36" i="1"/>
  <c r="M35" i="1"/>
  <c r="M33" i="1"/>
  <c r="M32" i="1"/>
  <c r="M31" i="1"/>
  <c r="M30" i="1"/>
  <c r="M28" i="1"/>
  <c r="M26" i="1"/>
  <c r="M25" i="1"/>
  <c r="M24" i="1"/>
  <c r="M23" i="1"/>
  <c r="M19" i="1"/>
  <c r="M18" i="1"/>
  <c r="M17" i="1"/>
  <c r="M16" i="1"/>
  <c r="M14" i="1"/>
  <c r="M10" i="1"/>
  <c r="M9" i="1"/>
  <c r="M8" i="1"/>
  <c r="M7" i="1"/>
  <c r="K11" i="1"/>
  <c r="K9" i="1"/>
  <c r="K8" i="1"/>
  <c r="K7" i="1"/>
  <c r="J60" i="1"/>
  <c r="J58" i="1"/>
  <c r="J56" i="1"/>
  <c r="J55" i="1"/>
  <c r="J54" i="1"/>
  <c r="J53" i="1"/>
  <c r="J51" i="1"/>
  <c r="J50" i="1"/>
  <c r="J49" i="1"/>
  <c r="J47" i="1"/>
  <c r="J45" i="1"/>
  <c r="J44" i="1"/>
  <c r="J42" i="1"/>
  <c r="J41" i="1"/>
  <c r="J40" i="1"/>
  <c r="J39" i="1"/>
  <c r="J38" i="1"/>
  <c r="J36" i="1"/>
  <c r="J35" i="1"/>
  <c r="J33" i="1"/>
  <c r="J32" i="1"/>
  <c r="J31" i="1"/>
  <c r="J30" i="1"/>
  <c r="J28" i="1"/>
  <c r="J27" i="1"/>
  <c r="J26" i="1"/>
  <c r="J25" i="1"/>
  <c r="J24" i="1"/>
  <c r="J23" i="1"/>
  <c r="J22" i="1"/>
  <c r="J20" i="1" l="1"/>
  <c r="J48" i="1"/>
  <c r="L48" i="1"/>
  <c r="L20" i="1"/>
  <c r="M60" i="1" l="1"/>
  <c r="F34" i="1"/>
  <c r="G37" i="1" l="1"/>
  <c r="K37" i="1" s="1"/>
  <c r="G52" i="1"/>
  <c r="K52" i="1" s="1"/>
  <c r="I59" i="1" l="1"/>
  <c r="H59" i="1"/>
  <c r="G59" i="1"/>
  <c r="K59" i="1" s="1"/>
  <c r="I57" i="1"/>
  <c r="H57" i="1"/>
  <c r="G57" i="1"/>
  <c r="K57" i="1" s="1"/>
  <c r="I52" i="1"/>
  <c r="H52" i="1"/>
  <c r="I46" i="1"/>
  <c r="H46" i="1"/>
  <c r="G46" i="1"/>
  <c r="K46" i="1" s="1"/>
  <c r="I43" i="1"/>
  <c r="H43" i="1"/>
  <c r="G43" i="1"/>
  <c r="K43" i="1" s="1"/>
  <c r="I37" i="1"/>
  <c r="H37" i="1"/>
  <c r="I34" i="1"/>
  <c r="H34" i="1"/>
  <c r="G34" i="1"/>
  <c r="K34" i="1" s="1"/>
  <c r="I29" i="1"/>
  <c r="H29" i="1"/>
  <c r="G29" i="1"/>
  <c r="K29" i="1" s="1"/>
  <c r="I15" i="1"/>
  <c r="H15" i="1"/>
  <c r="G15" i="1"/>
  <c r="I6" i="1"/>
  <c r="H6" i="1"/>
  <c r="G6" i="1"/>
  <c r="K15" i="1" l="1"/>
  <c r="J15" i="1"/>
  <c r="L34" i="1"/>
  <c r="M34" i="1"/>
  <c r="G5" i="1"/>
  <c r="I5" i="1"/>
  <c r="H5" i="1"/>
  <c r="K5" i="1" l="1"/>
  <c r="J5" i="1"/>
  <c r="K6" i="1"/>
  <c r="J6" i="1"/>
  <c r="J43" i="1" l="1"/>
  <c r="F52" i="1"/>
  <c r="M52" i="1" l="1"/>
  <c r="L52" i="1"/>
  <c r="J46" i="1"/>
  <c r="J34" i="1"/>
  <c r="J52" i="1"/>
  <c r="J29" i="1" l="1"/>
  <c r="J37" i="1"/>
  <c r="F59" i="1"/>
  <c r="F57" i="1"/>
  <c r="F46" i="1"/>
  <c r="F43" i="1"/>
  <c r="F37" i="1"/>
  <c r="F15" i="1"/>
  <c r="F6" i="1"/>
  <c r="M37" i="1" l="1"/>
  <c r="L37" i="1"/>
  <c r="M6" i="1"/>
  <c r="L6" i="1"/>
  <c r="M29" i="1"/>
  <c r="L29" i="1"/>
  <c r="M46" i="1"/>
  <c r="L46" i="1"/>
  <c r="L57" i="1"/>
  <c r="M57" i="1"/>
  <c r="L15" i="1"/>
  <c r="M15" i="1"/>
  <c r="M59" i="1"/>
  <c r="L59" i="1"/>
  <c r="M43" i="1"/>
  <c r="L43" i="1"/>
  <c r="M48" i="1"/>
  <c r="F5" i="1"/>
  <c r="L5" i="1" l="1"/>
  <c r="M5" i="1"/>
  <c r="J57" i="1" l="1"/>
  <c r="J59" i="1"/>
</calcChain>
</file>

<file path=xl/sharedStrings.xml><?xml version="1.0" encoding="utf-8"?>
<sst xmlns="http://schemas.openxmlformats.org/spreadsheetml/2006/main" count="237" uniqueCount="140">
  <si>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</si>
  <si>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</si>
  <si>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</si>
  <si>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</si>
  <si>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</si>
  <si>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</si>
  <si>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Органы юстиции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</si>
  <si>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</si>
  <si>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</si>
  <si>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</si>
  <si>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</si>
  <si>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</si>
  <si>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</si>
  <si>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</si>
  <si>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</si>
  <si>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</si>
  <si>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</si>
  <si>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</si>
  <si>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</si>
  <si>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</si>
  <si>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</si>
  <si>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</si>
  <si>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</si>
  <si>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</si>
  <si>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</si>
  <si>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Другие вопросы в области здравоохранения</t>
  </si>
  <si>
    <t>Пенсионное обеспечение</t>
  </si>
  <si>
    <t>Социальное обеспечение населения</t>
  </si>
  <si>
    <t>Охрана семьи и детства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</si>
  <si>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</si>
  <si>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</si>
  <si>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</si>
  <si>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№ п/п</t>
  </si>
  <si>
    <t>Наименование</t>
  </si>
  <si>
    <t>Раздел</t>
  </si>
  <si>
    <t>Подраз дел</t>
  </si>
  <si>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</si>
  <si>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</si>
  <si>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</si>
  <si>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</si>
  <si>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</si>
  <si>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</si>
  <si>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</si>
  <si>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</si>
  <si>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</si>
  <si>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2.2.</t>
  </si>
  <si>
    <t>2.3.</t>
  </si>
  <si>
    <t>3.</t>
  </si>
  <si>
    <t>3.1.</t>
  </si>
  <si>
    <t>3.2.</t>
  </si>
  <si>
    <t>3.3.</t>
  </si>
  <si>
    <t>3.4.</t>
  </si>
  <si>
    <t>3.5.</t>
  </si>
  <si>
    <t>3.6.</t>
  </si>
  <si>
    <t>3.7.</t>
  </si>
  <si>
    <t>4.</t>
  </si>
  <si>
    <t>4.1.</t>
  </si>
  <si>
    <t>4.2.</t>
  </si>
  <si>
    <t>4.3.</t>
  </si>
  <si>
    <t>4.4.</t>
  </si>
  <si>
    <t>5.</t>
  </si>
  <si>
    <t>5.1.</t>
  </si>
  <si>
    <t>5.2.</t>
  </si>
  <si>
    <t>6.</t>
  </si>
  <si>
    <t>6.1.</t>
  </si>
  <si>
    <t>6.2.</t>
  </si>
  <si>
    <t>6.3.</t>
  </si>
  <si>
    <t>6.4.</t>
  </si>
  <si>
    <t>7.</t>
  </si>
  <si>
    <t>7.1.</t>
  </si>
  <si>
    <t>7.2.</t>
  </si>
  <si>
    <t>8.</t>
  </si>
  <si>
    <t>8.1.</t>
  </si>
  <si>
    <t>9.</t>
  </si>
  <si>
    <t>9.1.</t>
  </si>
  <si>
    <t>9.2.</t>
  </si>
  <si>
    <t>9.3.</t>
  </si>
  <si>
    <t>10.</t>
  </si>
  <si>
    <t>11.</t>
  </si>
  <si>
    <t>11.1.</t>
  </si>
  <si>
    <t>12.</t>
  </si>
  <si>
    <t>12.1.</t>
  </si>
  <si>
    <t>ВСЕГО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</si>
  <si>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</si>
  <si>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</si>
  <si>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</si>
  <si>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</si>
  <si>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</si>
  <si>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</si>
  <si>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</si>
  <si>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</si>
  <si>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</si>
  <si>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</si>
  <si>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</si>
  <si>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</si>
  <si>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00</t>
  </si>
  <si>
    <t>02</t>
  </si>
  <si>
    <t>14</t>
  </si>
  <si>
    <t>1.7.</t>
  </si>
  <si>
    <t>1.8.</t>
  </si>
  <si>
    <t>Резервные фонды</t>
  </si>
  <si>
    <t>Обеспечение проведения выборов и референдумов</t>
  </si>
  <si>
    <t>Физическая культура</t>
  </si>
  <si>
    <t>10.3.</t>
  </si>
  <si>
    <t>10.1.</t>
  </si>
  <si>
    <t>10.2.</t>
  </si>
  <si>
    <t>6.5.</t>
  </si>
  <si>
    <t>Дополнительное образование детей</t>
  </si>
  <si>
    <t>Молодежная политика</t>
  </si>
  <si>
    <t>Спорт высших достижений</t>
  </si>
  <si>
    <t>10.4.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</si>
  <si>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</si>
  <si>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</si>
  <si>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</si>
  <si>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</si>
  <si>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</si>
  <si>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</si>
  <si>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</si>
  <si>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</si>
  <si>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</si>
  <si>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</si>
  <si>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</si>
  <si>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</si>
  <si>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</si>
  <si>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</si>
  <si>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</si>
  <si>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отклонение, руб.</t>
  </si>
  <si>
    <t>отношение, %</t>
  </si>
  <si>
    <t>2.4.</t>
  </si>
  <si>
    <t>Прикладные научные исследования в области национальной экономики</t>
  </si>
  <si>
    <t>3.8.</t>
  </si>
  <si>
    <t>Общеэкономические вопросы</t>
  </si>
  <si>
    <t>План на 2027 год,
руб.</t>
  </si>
  <si>
    <t xml:space="preserve"> Сведения о расходах бюджета по разделам и подразделам классификации расходов 
на 2026 год и плановый период 2027-2028 годов в сравнении с ожидаемым исполнением за 2025 год и данным за 2024 год</t>
  </si>
  <si>
    <t>Исполнение за 2024 год, руб.</t>
  </si>
  <si>
    <t>Ожидаемое исполнение за 2025
год, руб.</t>
  </si>
  <si>
    <t>План на 2026 год, 
руб.</t>
  </si>
  <si>
    <t>План на 2028 год,
руб.</t>
  </si>
  <si>
    <t>Сравнение плана 2026 года с исполнением за 2024 год</t>
  </si>
  <si>
    <t>Сравнение плана 2026 года с ожидаемым исполнением 
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</si>
</sst>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5" x14ac:knownFonts="1">
    <font>
      <sz val="10"/>
      <name val="Arial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4" fontId="1" fillId="2" borderId="0" xfId="0" applyNumberFormat="1" applyFont="1" applyFill="1" applyBorder="1" applyAlignment="1" applyProtection="1">
      <alignment horizontal="right" vertical="center" wrapText="1"/>
    </xf>
    <xf numFmtId="164" fontId="1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4" fontId="2" fillId="2" borderId="1" xfId="0" applyNumberFormat="1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 applyProtection="1">
      <alignment horizontal="right" vertical="center" wrapText="1"/>
    </xf>
    <xf numFmtId="165" fontId="2" fillId="2" borderId="1" xfId="0" applyNumberFormat="1" applyFont="1" applyFill="1" applyBorder="1" applyAlignment="1" applyProtection="1">
      <alignment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" fontId="4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2" borderId="0" xfId="0" applyFont="1" applyFill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64"/>
  <sheetViews>
    <sheetView showGridLines="0" tabSelected="1" view="pageBreakPreview" topLeftCell="A34" zoomScale="75" zoomScaleNormal="75" zoomScaleSheetLayoutView="75" workbookViewId="0">
      <selection activeCell="M12" sqref="M12"/>
    </sheetView>
  </sheetViews>
  <sheetFormatPr defaultRowHeight="18.75" x14ac:dyDescent="0.3"/>
  <cols>
    <col min="1" max="1" width="8.28515625" style="1" customWidth="1"/>
    <col min="2" max="2" width="62.85546875" style="1" customWidth="1"/>
    <col min="3" max="4" width="8.28515625" style="10" customWidth="1"/>
    <col min="5" max="5" width="23.28515625" style="1" customWidth="1"/>
    <col min="6" max="6" width="26.42578125" style="34" customWidth="1"/>
    <col min="7" max="8" width="26.5703125" style="1" customWidth="1"/>
    <col min="9" max="9" width="26.5703125" style="6" customWidth="1"/>
    <col min="10" max="10" width="24.42578125" style="1" customWidth="1"/>
    <col min="11" max="11" width="22.7109375" style="1" customWidth="1"/>
    <col min="12" max="12" width="25.5703125" style="7" customWidth="1"/>
    <col min="13" max="13" width="17" style="7" customWidth="1"/>
    <col min="14" max="14" width="20.7109375" style="1" bestFit="1" customWidth="1"/>
    <col min="15" max="15" width="12.28515625" style="1" bestFit="1" customWidth="1"/>
    <col min="16" max="16" width="9.140625" style="2"/>
    <col min="17" max="17" width="19.85546875" style="1" customWidth="1"/>
    <col min="18" max="16384" width="9.140625" style="1"/>
  </cols>
  <sheetData>
    <row r="1" spans="1:16" ht="64.5" customHeight="1" x14ac:dyDescent="0.3">
      <c r="A1" s="28" t="s">
        <v>133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6" x14ac:dyDescent="0.3">
      <c r="A2" s="3"/>
      <c r="B2" s="3"/>
      <c r="C2" s="9"/>
      <c r="D2" s="9"/>
      <c r="E2" s="4"/>
      <c r="F2" s="33"/>
      <c r="G2" s="5"/>
      <c r="H2" s="3"/>
      <c r="M2" s="35"/>
    </row>
    <row r="3" spans="1:16" s="7" customFormat="1" ht="62.25" customHeight="1" x14ac:dyDescent="0.3">
      <c r="A3" s="31" t="s">
        <v>32</v>
      </c>
      <c r="B3" s="31" t="s">
        <v>33</v>
      </c>
      <c r="C3" s="32" t="s">
        <v>34</v>
      </c>
      <c r="D3" s="32" t="s">
        <v>35</v>
      </c>
      <c r="E3" s="31" t="s">
        <v>134</v>
      </c>
      <c r="F3" s="29" t="s">
        <v>135</v>
      </c>
      <c r="G3" s="31" t="s">
        <v>136</v>
      </c>
      <c r="H3" s="31" t="s">
        <v>132</v>
      </c>
      <c r="I3" s="31" t="s">
        <v>137</v>
      </c>
      <c r="J3" s="29" t="s">
        <v>138</v>
      </c>
      <c r="K3" s="30"/>
      <c r="L3" s="29" t="s">
        <v>139</v>
      </c>
      <c r="M3" s="30"/>
      <c r="P3" s="8"/>
    </row>
    <row r="4" spans="1:16" s="7" customFormat="1" ht="27.75" customHeight="1" x14ac:dyDescent="0.3">
      <c r="A4" s="31"/>
      <c r="B4" s="31"/>
      <c r="C4" s="32"/>
      <c r="D4" s="32"/>
      <c r="E4" s="31"/>
      <c r="F4" s="29"/>
      <c r="G4" s="31"/>
      <c r="H4" s="31"/>
      <c r="I4" s="31"/>
      <c r="J4" s="16" t="s">
        <v>126</v>
      </c>
      <c r="K4" s="16" t="s">
        <v>127</v>
      </c>
      <c r="L4" s="18" t="s">
        <v>126</v>
      </c>
      <c r="M4" s="18" t="s">
        <v>127</v>
      </c>
      <c r="P4" s="8"/>
    </row>
    <row r="5" spans="1:16" x14ac:dyDescent="0.3">
      <c r="A5" s="19"/>
      <c r="B5" s="20" t="s">
        <v>82</v>
      </c>
      <c r="C5" s="19"/>
      <c r="D5" s="19"/>
      <c r="E5" s="15">
        <f>E6+E15+E20+E29+E34+E37+E43+E46+E48+E52+E57+E59</f>
        <v>43102449621</v>
      </c>
      <c r="F5" s="36">
        <f>F6+F15+F20+F29+F34+F37+F43+F46+F48+F52+F57+F59</f>
        <v>50680393847.309998</v>
      </c>
      <c r="G5" s="15">
        <f>G6+G15+G20+G29+G34+G37+G43+G46+G48+G52+G57+G59</f>
        <v>58136249165.629997</v>
      </c>
      <c r="H5" s="15">
        <f>H6+H15+H20+H29+H34+H37+H43+H46+H48+H52+H57+H59</f>
        <v>55124932566.449997</v>
      </c>
      <c r="I5" s="15">
        <f>I6+I15+I20+I29+I34+I37+I43+I46+I48+I52+I57+I59</f>
        <v>52614258476.82</v>
      </c>
      <c r="J5" s="15">
        <f>G5-E5</f>
        <v>15033799544.629999</v>
      </c>
      <c r="K5" s="23">
        <f>G5/E5*100</f>
        <v>134.9</v>
      </c>
      <c r="L5" s="15">
        <f>G5-F5</f>
        <v>7455855318.3199997</v>
      </c>
      <c r="M5" s="23">
        <f>G5/F5*100</f>
        <v>114.7</v>
      </c>
      <c r="N5" s="4"/>
    </row>
    <row r="6" spans="1:16" x14ac:dyDescent="0.3">
      <c r="A6" s="19" t="s">
        <v>36</v>
      </c>
      <c r="B6" s="20" t="s">
        <v>111</v>
      </c>
      <c r="C6" s="19" t="s">
        <v>83</v>
      </c>
      <c r="D6" s="19" t="s">
        <v>95</v>
      </c>
      <c r="E6" s="11">
        <f>SUM(E7:E14)</f>
        <v>2808442487.6500001</v>
      </c>
      <c r="F6" s="37">
        <f>SUM(F7:F14)</f>
        <v>2978613027.0100002</v>
      </c>
      <c r="G6" s="11">
        <f>SUM(G7:G14)</f>
        <v>4537983735.4200001</v>
      </c>
      <c r="H6" s="11">
        <f t="shared" ref="H6:I6" si="0">SUM(H7:H14)</f>
        <v>5563564430.9799995</v>
      </c>
      <c r="I6" s="11">
        <f t="shared" si="0"/>
        <v>6236614113.5799999</v>
      </c>
      <c r="J6" s="11">
        <f t="shared" ref="J6:J60" si="1">G6-E6</f>
        <v>1729541247.77</v>
      </c>
      <c r="K6" s="24">
        <f t="shared" ref="K6:K11" si="2">G6/E6*100</f>
        <v>161.6</v>
      </c>
      <c r="L6" s="11">
        <f t="shared" ref="L6:L59" si="3">G6-F6</f>
        <v>1559370708.4100001</v>
      </c>
      <c r="M6" s="24">
        <f t="shared" ref="M6:M60" si="4">G6/F6*100</f>
        <v>152.4</v>
      </c>
      <c r="N6" s="4"/>
    </row>
    <row r="7" spans="1:16" ht="56.25" x14ac:dyDescent="0.3">
      <c r="A7" s="17" t="s">
        <v>37</v>
      </c>
      <c r="B7" s="21" t="s">
        <v>0</v>
      </c>
      <c r="C7" s="22" t="s">
        <v>83</v>
      </c>
      <c r="D7" s="22" t="s">
        <v>96</v>
      </c>
      <c r="E7" s="12">
        <v>10770523.01</v>
      </c>
      <c r="F7" s="38">
        <v>14870766.42</v>
      </c>
      <c r="G7" s="12">
        <v>15927047.970000001</v>
      </c>
      <c r="H7" s="12">
        <v>16097123.970000001</v>
      </c>
      <c r="I7" s="12">
        <v>15927047.970000001</v>
      </c>
      <c r="J7" s="12">
        <f t="shared" ref="J7:J19" si="5">G7-E7</f>
        <v>5156524.96</v>
      </c>
      <c r="K7" s="25">
        <f t="shared" si="2"/>
        <v>147.9</v>
      </c>
      <c r="L7" s="12">
        <f t="shared" ref="L7:L14" si="6">G7-F7</f>
        <v>1056281.55</v>
      </c>
      <c r="M7" s="25">
        <f t="shared" si="4"/>
        <v>107.1</v>
      </c>
      <c r="N7" s="4"/>
    </row>
    <row r="8" spans="1:16" ht="75" x14ac:dyDescent="0.3">
      <c r="A8" s="17" t="s">
        <v>38</v>
      </c>
      <c r="B8" s="21" t="s">
        <v>1</v>
      </c>
      <c r="C8" s="22" t="s">
        <v>83</v>
      </c>
      <c r="D8" s="22" t="s">
        <v>84</v>
      </c>
      <c r="E8" s="12">
        <v>81442983.730000004</v>
      </c>
      <c r="F8" s="38">
        <v>85526013.719999999</v>
      </c>
      <c r="G8" s="12">
        <v>91061917.400000006</v>
      </c>
      <c r="H8" s="12">
        <v>91061917.400000006</v>
      </c>
      <c r="I8" s="12">
        <v>91061917.400000006</v>
      </c>
      <c r="J8" s="12">
        <f t="shared" si="5"/>
        <v>9618933.6699999999</v>
      </c>
      <c r="K8" s="25">
        <f t="shared" si="2"/>
        <v>111.8</v>
      </c>
      <c r="L8" s="12">
        <f t="shared" si="6"/>
        <v>5535903.6799999997</v>
      </c>
      <c r="M8" s="25">
        <f t="shared" si="4"/>
        <v>106.5</v>
      </c>
      <c r="N8" s="4"/>
    </row>
    <row r="9" spans="1:16" ht="75" x14ac:dyDescent="0.3">
      <c r="A9" s="17" t="s">
        <v>39</v>
      </c>
      <c r="B9" s="21" t="s">
        <v>2</v>
      </c>
      <c r="C9" s="22" t="s">
        <v>83</v>
      </c>
      <c r="D9" s="22" t="s">
        <v>85</v>
      </c>
      <c r="E9" s="12">
        <v>814274839.38999999</v>
      </c>
      <c r="F9" s="38">
        <v>867080872.86000001</v>
      </c>
      <c r="G9" s="12">
        <v>860969406.52999997</v>
      </c>
      <c r="H9" s="12">
        <v>862363077.95000005</v>
      </c>
      <c r="I9" s="12">
        <v>862538270.39999998</v>
      </c>
      <c r="J9" s="12">
        <f t="shared" si="5"/>
        <v>46694567.140000001</v>
      </c>
      <c r="K9" s="25">
        <f t="shared" si="2"/>
        <v>105.7</v>
      </c>
      <c r="L9" s="12">
        <f t="shared" si="6"/>
        <v>-6111466.3300000001</v>
      </c>
      <c r="M9" s="25">
        <f t="shared" si="4"/>
        <v>99.3</v>
      </c>
      <c r="N9" s="4"/>
    </row>
    <row r="10" spans="1:16" x14ac:dyDescent="0.3">
      <c r="A10" s="17" t="s">
        <v>40</v>
      </c>
      <c r="B10" s="21" t="s">
        <v>3</v>
      </c>
      <c r="C10" s="22" t="s">
        <v>83</v>
      </c>
      <c r="D10" s="22" t="s">
        <v>86</v>
      </c>
      <c r="E10" s="12">
        <v>33600</v>
      </c>
      <c r="F10" s="38">
        <v>36000</v>
      </c>
      <c r="G10" s="12">
        <v>340700</v>
      </c>
      <c r="H10" s="12">
        <v>44400</v>
      </c>
      <c r="I10" s="12">
        <v>25200</v>
      </c>
      <c r="J10" s="12">
        <f t="shared" si="5"/>
        <v>307100</v>
      </c>
      <c r="K10" s="25">
        <f>G10/E10*100</f>
        <v>1014</v>
      </c>
      <c r="L10" s="12">
        <f t="shared" si="6"/>
        <v>304700</v>
      </c>
      <c r="M10" s="25">
        <f t="shared" si="4"/>
        <v>946.4</v>
      </c>
      <c r="N10" s="4"/>
    </row>
    <row r="11" spans="1:16" ht="56.25" x14ac:dyDescent="0.3">
      <c r="A11" s="17" t="s">
        <v>41</v>
      </c>
      <c r="B11" s="21" t="s">
        <v>4</v>
      </c>
      <c r="C11" s="22" t="s">
        <v>83</v>
      </c>
      <c r="D11" s="22" t="s">
        <v>87</v>
      </c>
      <c r="E11" s="12">
        <v>242515249.38</v>
      </c>
      <c r="F11" s="38">
        <v>266137762.41999999</v>
      </c>
      <c r="G11" s="12">
        <v>265527574.72999999</v>
      </c>
      <c r="H11" s="12">
        <v>265524019.97999999</v>
      </c>
      <c r="I11" s="12">
        <v>265514019.97999999</v>
      </c>
      <c r="J11" s="12">
        <f t="shared" si="5"/>
        <v>23012325.350000001</v>
      </c>
      <c r="K11" s="25">
        <f t="shared" si="2"/>
        <v>109.5</v>
      </c>
      <c r="L11" s="12">
        <f t="shared" si="6"/>
        <v>-610187.68999999994</v>
      </c>
      <c r="M11" s="25">
        <f>G11/F11*100</f>
        <v>99.8</v>
      </c>
      <c r="N11" s="4"/>
    </row>
    <row r="12" spans="1:16" x14ac:dyDescent="0.3">
      <c r="A12" s="17" t="s">
        <v>42</v>
      </c>
      <c r="B12" s="21" t="s">
        <v>101</v>
      </c>
      <c r="C12" s="22" t="s">
        <v>83</v>
      </c>
      <c r="D12" s="22" t="s">
        <v>88</v>
      </c>
      <c r="E12" s="12">
        <v>2125812.1800000002</v>
      </c>
      <c r="F12" s="38"/>
      <c r="G12" s="12">
        <v>62137808.399999999</v>
      </c>
      <c r="H12" s="12"/>
      <c r="I12" s="12"/>
      <c r="J12" s="12">
        <f t="shared" si="5"/>
        <v>60011996.219999999</v>
      </c>
      <c r="K12" s="25">
        <f>G12/E12*100</f>
        <v>2923</v>
      </c>
      <c r="L12" s="12">
        <f t="shared" si="6"/>
        <v>62137808.399999999</v>
      </c>
      <c r="M12" s="25"/>
      <c r="N12" s="4"/>
    </row>
    <row r="13" spans="1:16" x14ac:dyDescent="0.3">
      <c r="A13" s="17" t="s">
        <v>98</v>
      </c>
      <c r="B13" s="21" t="s">
        <v>100</v>
      </c>
      <c r="C13" s="22" t="s">
        <v>83</v>
      </c>
      <c r="D13" s="22" t="s">
        <v>92</v>
      </c>
      <c r="E13" s="12"/>
      <c r="F13" s="38"/>
      <c r="G13" s="12">
        <v>135000000</v>
      </c>
      <c r="H13" s="12">
        <v>135000000</v>
      </c>
      <c r="I13" s="12">
        <v>135000000</v>
      </c>
      <c r="J13" s="12">
        <f t="shared" si="5"/>
        <v>135000000</v>
      </c>
      <c r="K13" s="25"/>
      <c r="L13" s="12">
        <f t="shared" si="6"/>
        <v>135000000</v>
      </c>
      <c r="M13" s="25"/>
      <c r="N13" s="4"/>
    </row>
    <row r="14" spans="1:16" x14ac:dyDescent="0.3">
      <c r="A14" s="17" t="s">
        <v>99</v>
      </c>
      <c r="B14" s="21" t="s">
        <v>5</v>
      </c>
      <c r="C14" s="22" t="s">
        <v>83</v>
      </c>
      <c r="D14" s="22" t="s">
        <v>94</v>
      </c>
      <c r="E14" s="12">
        <v>1657279479.96</v>
      </c>
      <c r="F14" s="38">
        <v>1744961611.5899999</v>
      </c>
      <c r="G14" s="12">
        <v>3107019280.3899999</v>
      </c>
      <c r="H14" s="12">
        <v>4193473891.6799998</v>
      </c>
      <c r="I14" s="12">
        <v>4866547657.8299999</v>
      </c>
      <c r="J14" s="12">
        <f t="shared" si="5"/>
        <v>1449739800.4300001</v>
      </c>
      <c r="K14" s="25">
        <f t="shared" ref="K14:K20" si="7">G14/E14*100</f>
        <v>187.5</v>
      </c>
      <c r="L14" s="12">
        <f t="shared" si="6"/>
        <v>1362057668.8</v>
      </c>
      <c r="M14" s="25">
        <f t="shared" si="4"/>
        <v>178.1</v>
      </c>
      <c r="N14" s="4"/>
    </row>
    <row r="15" spans="1:16" ht="47.25" customHeight="1" x14ac:dyDescent="0.3">
      <c r="A15" s="19" t="s">
        <v>43</v>
      </c>
      <c r="B15" s="20" t="s">
        <v>112</v>
      </c>
      <c r="C15" s="19" t="s">
        <v>84</v>
      </c>
      <c r="D15" s="19" t="s">
        <v>95</v>
      </c>
      <c r="E15" s="11">
        <f>SUM(E16:E19)</f>
        <v>421864725.56999999</v>
      </c>
      <c r="F15" s="37">
        <f>SUM(F16:F19)</f>
        <v>470297725.79000002</v>
      </c>
      <c r="G15" s="11">
        <f>SUM(G16:G19)</f>
        <v>450091912.98000002</v>
      </c>
      <c r="H15" s="11">
        <f t="shared" ref="H15:I15" si="8">SUM(H16:H19)</f>
        <v>437112992.79000002</v>
      </c>
      <c r="I15" s="11">
        <f t="shared" si="8"/>
        <v>436786301.11000001</v>
      </c>
      <c r="J15" s="11">
        <f t="shared" si="5"/>
        <v>28227187.41</v>
      </c>
      <c r="K15" s="24">
        <f t="shared" si="7"/>
        <v>106.7</v>
      </c>
      <c r="L15" s="11">
        <f t="shared" si="3"/>
        <v>-20205812.809999999</v>
      </c>
      <c r="M15" s="24">
        <f t="shared" si="4"/>
        <v>95.7</v>
      </c>
      <c r="N15" s="4"/>
    </row>
    <row r="16" spans="1:16" ht="21.75" customHeight="1" x14ac:dyDescent="0.3">
      <c r="A16" s="17" t="s">
        <v>44</v>
      </c>
      <c r="B16" s="21" t="s">
        <v>6</v>
      </c>
      <c r="C16" s="22" t="s">
        <v>84</v>
      </c>
      <c r="D16" s="22" t="s">
        <v>85</v>
      </c>
      <c r="E16" s="12">
        <v>43279325.369999997</v>
      </c>
      <c r="F16" s="38">
        <v>44698878.810000002</v>
      </c>
      <c r="G16" s="12">
        <v>76848500</v>
      </c>
      <c r="H16" s="12">
        <v>76848500</v>
      </c>
      <c r="I16" s="12">
        <v>76848500</v>
      </c>
      <c r="J16" s="12">
        <f t="shared" si="5"/>
        <v>33569174.630000003</v>
      </c>
      <c r="K16" s="25">
        <f t="shared" si="7"/>
        <v>177.6</v>
      </c>
      <c r="L16" s="12">
        <f>G16-F16</f>
        <v>32149621.190000001</v>
      </c>
      <c r="M16" s="25">
        <f t="shared" si="4"/>
        <v>171.9</v>
      </c>
      <c r="N16" s="4"/>
    </row>
    <row r="17" spans="1:14" ht="21.75" customHeight="1" x14ac:dyDescent="0.3">
      <c r="A17" s="17" t="s">
        <v>45</v>
      </c>
      <c r="B17" s="21" t="s">
        <v>123</v>
      </c>
      <c r="C17" s="22" t="s">
        <v>84</v>
      </c>
      <c r="D17" s="22" t="s">
        <v>90</v>
      </c>
      <c r="E17" s="12">
        <v>45346031.700000003</v>
      </c>
      <c r="F17" s="38">
        <v>49777418.229999997</v>
      </c>
      <c r="G17" s="12">
        <v>53282378.719999999</v>
      </c>
      <c r="H17" s="12">
        <v>47191499.950000003</v>
      </c>
      <c r="I17" s="12">
        <v>46681271.950000003</v>
      </c>
      <c r="J17" s="12">
        <f t="shared" si="5"/>
        <v>7936347.0199999996</v>
      </c>
      <c r="K17" s="25">
        <f t="shared" si="7"/>
        <v>117.5</v>
      </c>
      <c r="L17" s="12">
        <f>G17-F17</f>
        <v>3504960.49</v>
      </c>
      <c r="M17" s="25">
        <f t="shared" si="4"/>
        <v>107</v>
      </c>
      <c r="N17" s="4"/>
    </row>
    <row r="18" spans="1:14" ht="62.25" customHeight="1" x14ac:dyDescent="0.3">
      <c r="A18" s="17" t="s">
        <v>46</v>
      </c>
      <c r="B18" s="21" t="s">
        <v>122</v>
      </c>
      <c r="C18" s="22" t="s">
        <v>84</v>
      </c>
      <c r="D18" s="22" t="s">
        <v>91</v>
      </c>
      <c r="E18" s="12">
        <v>224345156.5</v>
      </c>
      <c r="F18" s="38">
        <v>263080370.31</v>
      </c>
      <c r="G18" s="12">
        <v>312261776.44</v>
      </c>
      <c r="H18" s="12">
        <v>305209817.56</v>
      </c>
      <c r="I18" s="12">
        <v>305385570.51999998</v>
      </c>
      <c r="J18" s="12">
        <f t="shared" si="5"/>
        <v>87916619.939999998</v>
      </c>
      <c r="K18" s="25">
        <f t="shared" si="7"/>
        <v>139.19999999999999</v>
      </c>
      <c r="L18" s="12">
        <f>G18-F18</f>
        <v>49181406.130000003</v>
      </c>
      <c r="M18" s="25">
        <f t="shared" si="4"/>
        <v>118.7</v>
      </c>
      <c r="N18" s="4"/>
    </row>
    <row r="19" spans="1:14" ht="37.5" x14ac:dyDescent="0.3">
      <c r="A19" s="17" t="s">
        <v>128</v>
      </c>
      <c r="B19" s="21" t="s">
        <v>7</v>
      </c>
      <c r="C19" s="22" t="s">
        <v>84</v>
      </c>
      <c r="D19" s="22" t="s">
        <v>97</v>
      </c>
      <c r="E19" s="12">
        <v>108894212</v>
      </c>
      <c r="F19" s="38">
        <v>112741058.44</v>
      </c>
      <c r="G19" s="12">
        <v>7699257.8200000003</v>
      </c>
      <c r="H19" s="12">
        <v>7863175.2800000003</v>
      </c>
      <c r="I19" s="12">
        <v>7870958.6399999997</v>
      </c>
      <c r="J19" s="12">
        <f t="shared" si="5"/>
        <v>-101194954.18000001</v>
      </c>
      <c r="K19" s="25">
        <f t="shared" si="7"/>
        <v>7.1</v>
      </c>
      <c r="L19" s="12">
        <f>G19-F19</f>
        <v>-105041800.62</v>
      </c>
      <c r="M19" s="25">
        <f t="shared" si="4"/>
        <v>6.8</v>
      </c>
      <c r="N19" s="4"/>
    </row>
    <row r="20" spans="1:14" x14ac:dyDescent="0.3">
      <c r="A20" s="19" t="s">
        <v>47</v>
      </c>
      <c r="B20" s="20" t="s">
        <v>113</v>
      </c>
      <c r="C20" s="19" t="s">
        <v>85</v>
      </c>
      <c r="D20" s="19" t="s">
        <v>95</v>
      </c>
      <c r="E20" s="11">
        <f>SUM(E21:E28)</f>
        <v>6074666645.6300001</v>
      </c>
      <c r="F20" s="37">
        <f t="shared" ref="F20:L20" si="9">SUM(F21:F28)</f>
        <v>10577431414.84</v>
      </c>
      <c r="G20" s="11">
        <f t="shared" si="9"/>
        <v>11195978956.41</v>
      </c>
      <c r="H20" s="11">
        <f t="shared" si="9"/>
        <v>9712501041.1800003</v>
      </c>
      <c r="I20" s="11">
        <f t="shared" si="9"/>
        <v>8609398131.6800003</v>
      </c>
      <c r="J20" s="11">
        <f>SUM(J21:J28)</f>
        <v>5121312310.7799997</v>
      </c>
      <c r="K20" s="24">
        <f t="shared" si="7"/>
        <v>184.3</v>
      </c>
      <c r="L20" s="11">
        <f t="shared" si="9"/>
        <v>618547541.57000005</v>
      </c>
      <c r="M20" s="24">
        <f t="shared" si="4"/>
        <v>105.8</v>
      </c>
      <c r="N20" s="4"/>
    </row>
    <row r="21" spans="1:14" x14ac:dyDescent="0.3">
      <c r="A21" s="17" t="s">
        <v>48</v>
      </c>
      <c r="B21" s="21" t="s">
        <v>131</v>
      </c>
      <c r="C21" s="22" t="s">
        <v>85</v>
      </c>
      <c r="D21" s="22" t="s">
        <v>83</v>
      </c>
      <c r="E21" s="12">
        <v>11938979.689999999</v>
      </c>
      <c r="F21" s="38">
        <v>8600749.1500000004</v>
      </c>
      <c r="G21" s="12"/>
      <c r="H21" s="12"/>
      <c r="I21" s="12"/>
      <c r="J21" s="12">
        <f t="shared" ref="J21" si="10">G21-E21</f>
        <v>-11938979.689999999</v>
      </c>
      <c r="K21" s="25"/>
      <c r="L21" s="12">
        <f t="shared" ref="L21:L28" si="11">G21-F21</f>
        <v>-8600749.1500000004</v>
      </c>
      <c r="M21" s="25"/>
      <c r="N21" s="4"/>
    </row>
    <row r="22" spans="1:14" x14ac:dyDescent="0.3">
      <c r="A22" s="17" t="s">
        <v>49</v>
      </c>
      <c r="B22" s="21" t="s">
        <v>8</v>
      </c>
      <c r="C22" s="22" t="s">
        <v>85</v>
      </c>
      <c r="D22" s="22" t="s">
        <v>86</v>
      </c>
      <c r="E22" s="12">
        <v>72298597.060000002</v>
      </c>
      <c r="F22" s="38">
        <v>102859156.31999999</v>
      </c>
      <c r="G22" s="12">
        <v>116727596.45</v>
      </c>
      <c r="H22" s="12">
        <v>119759287.53</v>
      </c>
      <c r="I22" s="12">
        <v>119632887.53</v>
      </c>
      <c r="J22" s="12">
        <f t="shared" si="1"/>
        <v>44428999.390000001</v>
      </c>
      <c r="K22" s="25">
        <f>G22/E22*100</f>
        <v>161.5</v>
      </c>
      <c r="L22" s="12">
        <f t="shared" si="11"/>
        <v>13868440.130000001</v>
      </c>
      <c r="M22" s="25">
        <f>G22/F22*100</f>
        <v>113.5</v>
      </c>
      <c r="N22" s="4"/>
    </row>
    <row r="23" spans="1:14" x14ac:dyDescent="0.3">
      <c r="A23" s="17" t="s">
        <v>50</v>
      </c>
      <c r="B23" s="21" t="s">
        <v>9</v>
      </c>
      <c r="C23" s="22" t="s">
        <v>85</v>
      </c>
      <c r="D23" s="22" t="s">
        <v>88</v>
      </c>
      <c r="E23" s="12">
        <v>17379754</v>
      </c>
      <c r="F23" s="38">
        <v>25747960.300000001</v>
      </c>
      <c r="G23" s="12">
        <v>23604141.16</v>
      </c>
      <c r="H23" s="12">
        <v>23391755.640000001</v>
      </c>
      <c r="I23" s="12">
        <v>23459211.32</v>
      </c>
      <c r="J23" s="12">
        <f t="shared" si="1"/>
        <v>6224387.1600000001</v>
      </c>
      <c r="K23" s="25">
        <f>G23/E23*100</f>
        <v>135.80000000000001</v>
      </c>
      <c r="L23" s="12">
        <f t="shared" si="11"/>
        <v>-2143819.14</v>
      </c>
      <c r="M23" s="25">
        <f t="shared" si="4"/>
        <v>91.7</v>
      </c>
      <c r="N23" s="4"/>
    </row>
    <row r="24" spans="1:14" x14ac:dyDescent="0.3">
      <c r="A24" s="17" t="s">
        <v>51</v>
      </c>
      <c r="B24" s="21" t="s">
        <v>10</v>
      </c>
      <c r="C24" s="22" t="s">
        <v>85</v>
      </c>
      <c r="D24" s="22" t="s">
        <v>89</v>
      </c>
      <c r="E24" s="12">
        <v>1187229540.27</v>
      </c>
      <c r="F24" s="38">
        <v>1933560423.5699999</v>
      </c>
      <c r="G24" s="12">
        <v>2149080372.46</v>
      </c>
      <c r="H24" s="12">
        <v>2023697821.3699999</v>
      </c>
      <c r="I24" s="12">
        <v>2012914633.8900001</v>
      </c>
      <c r="J24" s="12">
        <f t="shared" si="1"/>
        <v>961850832.19000006</v>
      </c>
      <c r="K24" s="25">
        <f>G24/E24*100</f>
        <v>181</v>
      </c>
      <c r="L24" s="12">
        <f t="shared" si="11"/>
        <v>215519948.88999999</v>
      </c>
      <c r="M24" s="25">
        <f t="shared" si="4"/>
        <v>111.1</v>
      </c>
      <c r="N24" s="4"/>
    </row>
    <row r="25" spans="1:14" x14ac:dyDescent="0.3">
      <c r="A25" s="17" t="s">
        <v>52</v>
      </c>
      <c r="B25" s="21" t="s">
        <v>11</v>
      </c>
      <c r="C25" s="22" t="s">
        <v>85</v>
      </c>
      <c r="D25" s="22" t="s">
        <v>90</v>
      </c>
      <c r="E25" s="12">
        <v>3849362781.5500002</v>
      </c>
      <c r="F25" s="38">
        <v>7365328622.75</v>
      </c>
      <c r="G25" s="12">
        <v>7663653193.6099997</v>
      </c>
      <c r="H25" s="12">
        <v>6494853602.21</v>
      </c>
      <c r="I25" s="12">
        <v>5406391029.9099998</v>
      </c>
      <c r="J25" s="12">
        <f t="shared" si="1"/>
        <v>3814290412.0599999</v>
      </c>
      <c r="K25" s="25">
        <f>G25/E25*100</f>
        <v>199.1</v>
      </c>
      <c r="L25" s="12">
        <f t="shared" si="11"/>
        <v>298324570.86000001</v>
      </c>
      <c r="M25" s="25">
        <f t="shared" si="4"/>
        <v>104.1</v>
      </c>
      <c r="N25" s="4"/>
    </row>
    <row r="26" spans="1:14" x14ac:dyDescent="0.3">
      <c r="A26" s="17" t="s">
        <v>53</v>
      </c>
      <c r="B26" s="21" t="s">
        <v>12</v>
      </c>
      <c r="C26" s="22" t="s">
        <v>85</v>
      </c>
      <c r="D26" s="22" t="s">
        <v>91</v>
      </c>
      <c r="E26" s="12">
        <v>315200719.38</v>
      </c>
      <c r="F26" s="38">
        <v>429214445.69999999</v>
      </c>
      <c r="G26" s="12">
        <v>347437959.93000001</v>
      </c>
      <c r="H26" s="12">
        <v>341058912.44</v>
      </c>
      <c r="I26" s="12">
        <v>341553854.80000001</v>
      </c>
      <c r="J26" s="12">
        <f t="shared" si="1"/>
        <v>32237240.550000001</v>
      </c>
      <c r="K26" s="25">
        <f>G26/E26*100</f>
        <v>110.2</v>
      </c>
      <c r="L26" s="12">
        <f t="shared" si="11"/>
        <v>-81776485.769999996</v>
      </c>
      <c r="M26" s="25">
        <f t="shared" si="4"/>
        <v>80.900000000000006</v>
      </c>
      <c r="N26" s="4"/>
    </row>
    <row r="27" spans="1:14" ht="37.5" x14ac:dyDescent="0.3">
      <c r="A27" s="17" t="s">
        <v>54</v>
      </c>
      <c r="B27" s="21" t="s">
        <v>129</v>
      </c>
      <c r="C27" s="22" t="s">
        <v>85</v>
      </c>
      <c r="D27" s="22" t="s">
        <v>92</v>
      </c>
      <c r="E27" s="12">
        <v>17426229.670000002</v>
      </c>
      <c r="F27" s="38"/>
      <c r="G27" s="12"/>
      <c r="H27" s="12"/>
      <c r="I27" s="12"/>
      <c r="J27" s="12">
        <f t="shared" si="1"/>
        <v>-17426229.670000002</v>
      </c>
      <c r="K27" s="25"/>
      <c r="L27" s="12">
        <f t="shared" si="11"/>
        <v>0</v>
      </c>
      <c r="M27" s="25"/>
      <c r="N27" s="4"/>
    </row>
    <row r="28" spans="1:14" ht="24.75" customHeight="1" x14ac:dyDescent="0.3">
      <c r="A28" s="17" t="s">
        <v>130</v>
      </c>
      <c r="B28" s="21" t="s">
        <v>13</v>
      </c>
      <c r="C28" s="22" t="s">
        <v>85</v>
      </c>
      <c r="D28" s="22" t="s">
        <v>93</v>
      </c>
      <c r="E28" s="12">
        <v>603830044.00999999</v>
      </c>
      <c r="F28" s="38">
        <v>712120057.04999995</v>
      </c>
      <c r="G28" s="12">
        <v>895475692.79999995</v>
      </c>
      <c r="H28" s="12">
        <v>709739661.99000001</v>
      </c>
      <c r="I28" s="12">
        <v>705446514.23000002</v>
      </c>
      <c r="J28" s="12">
        <f t="shared" si="1"/>
        <v>291645648.79000002</v>
      </c>
      <c r="K28" s="25">
        <f t="shared" ref="K28:K51" si="12">G28/E28*100</f>
        <v>148.30000000000001</v>
      </c>
      <c r="L28" s="12">
        <f t="shared" si="11"/>
        <v>183355635.75</v>
      </c>
      <c r="M28" s="25">
        <f t="shared" si="4"/>
        <v>125.7</v>
      </c>
      <c r="N28" s="4"/>
    </row>
    <row r="29" spans="1:14" ht="36" customHeight="1" x14ac:dyDescent="0.3">
      <c r="A29" s="19" t="s">
        <v>55</v>
      </c>
      <c r="B29" s="20" t="s">
        <v>114</v>
      </c>
      <c r="C29" s="19" t="s">
        <v>86</v>
      </c>
      <c r="D29" s="19" t="s">
        <v>95</v>
      </c>
      <c r="E29" s="11">
        <f>SUM(E30:E33)</f>
        <v>4056607323.8000002</v>
      </c>
      <c r="F29" s="37">
        <f>SUM(F30:F33)</f>
        <v>3912489807.8499999</v>
      </c>
      <c r="G29" s="11">
        <f>SUM(G30:G33)</f>
        <v>4687657863.79</v>
      </c>
      <c r="H29" s="11">
        <f t="shared" ref="H29:I29" si="13">SUM(H30:H33)</f>
        <v>2620570334.25</v>
      </c>
      <c r="I29" s="11">
        <f t="shared" si="13"/>
        <v>2576698345.3600001</v>
      </c>
      <c r="J29" s="11">
        <f t="shared" si="1"/>
        <v>631050539.99000001</v>
      </c>
      <c r="K29" s="24">
        <f t="shared" si="12"/>
        <v>115.6</v>
      </c>
      <c r="L29" s="11">
        <f t="shared" si="3"/>
        <v>775168055.94000006</v>
      </c>
      <c r="M29" s="24">
        <f t="shared" si="4"/>
        <v>119.8</v>
      </c>
      <c r="N29" s="4"/>
    </row>
    <row r="30" spans="1:14" x14ac:dyDescent="0.3">
      <c r="A30" s="17" t="s">
        <v>56</v>
      </c>
      <c r="B30" s="21" t="s">
        <v>14</v>
      </c>
      <c r="C30" s="22" t="s">
        <v>86</v>
      </c>
      <c r="D30" s="22" t="s">
        <v>83</v>
      </c>
      <c r="E30" s="12">
        <v>697654821.15999997</v>
      </c>
      <c r="F30" s="38">
        <v>403816838.93000001</v>
      </c>
      <c r="G30" s="12">
        <v>312391327.23000002</v>
      </c>
      <c r="H30" s="12">
        <v>250507953.52000001</v>
      </c>
      <c r="I30" s="12">
        <v>252320487.69</v>
      </c>
      <c r="J30" s="12">
        <f t="shared" si="1"/>
        <v>-385263493.93000001</v>
      </c>
      <c r="K30" s="25">
        <f t="shared" si="12"/>
        <v>44.8</v>
      </c>
      <c r="L30" s="12">
        <f>G30-F30</f>
        <v>-91425511.700000003</v>
      </c>
      <c r="M30" s="25">
        <f t="shared" si="4"/>
        <v>77.400000000000006</v>
      </c>
      <c r="N30" s="4"/>
    </row>
    <row r="31" spans="1:14" x14ac:dyDescent="0.3">
      <c r="A31" s="17" t="s">
        <v>57</v>
      </c>
      <c r="B31" s="21" t="s">
        <v>15</v>
      </c>
      <c r="C31" s="22" t="s">
        <v>86</v>
      </c>
      <c r="D31" s="22" t="s">
        <v>96</v>
      </c>
      <c r="E31" s="12">
        <v>2115827244.2</v>
      </c>
      <c r="F31" s="38">
        <v>1740867597.3399999</v>
      </c>
      <c r="G31" s="12">
        <v>2334845036.1900001</v>
      </c>
      <c r="H31" s="12">
        <v>717623546.65999997</v>
      </c>
      <c r="I31" s="12">
        <v>1026145455.61</v>
      </c>
      <c r="J31" s="12">
        <f t="shared" si="1"/>
        <v>219017791.99000001</v>
      </c>
      <c r="K31" s="25">
        <f t="shared" si="12"/>
        <v>110.4</v>
      </c>
      <c r="L31" s="12">
        <f>G31-F31</f>
        <v>593977438.85000002</v>
      </c>
      <c r="M31" s="25">
        <f t="shared" si="4"/>
        <v>134.1</v>
      </c>
      <c r="N31" s="4"/>
    </row>
    <row r="32" spans="1:14" x14ac:dyDescent="0.3">
      <c r="A32" s="17" t="s">
        <v>58</v>
      </c>
      <c r="B32" s="21" t="s">
        <v>16</v>
      </c>
      <c r="C32" s="22" t="s">
        <v>86</v>
      </c>
      <c r="D32" s="22" t="s">
        <v>84</v>
      </c>
      <c r="E32" s="12">
        <v>1008380114.4400001</v>
      </c>
      <c r="F32" s="38">
        <v>1513172555.53</v>
      </c>
      <c r="G32" s="12">
        <v>1786485002.6900001</v>
      </c>
      <c r="H32" s="12">
        <v>1404129589.05</v>
      </c>
      <c r="I32" s="12">
        <v>1047710883.63</v>
      </c>
      <c r="J32" s="12">
        <f t="shared" si="1"/>
        <v>778104888.25</v>
      </c>
      <c r="K32" s="25">
        <f t="shared" si="12"/>
        <v>177.2</v>
      </c>
      <c r="L32" s="12">
        <f>G32-F32</f>
        <v>273312447.16000003</v>
      </c>
      <c r="M32" s="25">
        <f t="shared" si="4"/>
        <v>118.1</v>
      </c>
      <c r="N32" s="4"/>
    </row>
    <row r="33" spans="1:14" ht="37.5" x14ac:dyDescent="0.3">
      <c r="A33" s="17" t="s">
        <v>59</v>
      </c>
      <c r="B33" s="21" t="s">
        <v>17</v>
      </c>
      <c r="C33" s="22" t="s">
        <v>86</v>
      </c>
      <c r="D33" s="22" t="s">
        <v>86</v>
      </c>
      <c r="E33" s="12">
        <v>234745144</v>
      </c>
      <c r="F33" s="38">
        <v>254632816.05000001</v>
      </c>
      <c r="G33" s="12">
        <v>253936497.68000001</v>
      </c>
      <c r="H33" s="12">
        <v>248309245.02000001</v>
      </c>
      <c r="I33" s="12">
        <v>250521518.43000001</v>
      </c>
      <c r="J33" s="12">
        <f t="shared" si="1"/>
        <v>19191353.68</v>
      </c>
      <c r="K33" s="25">
        <f t="shared" si="12"/>
        <v>108.2</v>
      </c>
      <c r="L33" s="12">
        <f>G33-F33</f>
        <v>-696318.37</v>
      </c>
      <c r="M33" s="25">
        <f t="shared" si="4"/>
        <v>99.7</v>
      </c>
      <c r="N33" s="4"/>
    </row>
    <row r="34" spans="1:14" x14ac:dyDescent="0.3">
      <c r="A34" s="19" t="s">
        <v>60</v>
      </c>
      <c r="B34" s="20" t="s">
        <v>115</v>
      </c>
      <c r="C34" s="19" t="s">
        <v>87</v>
      </c>
      <c r="D34" s="19" t="s">
        <v>95</v>
      </c>
      <c r="E34" s="11">
        <f>SUM(E35:E36)</f>
        <v>191863613.83000001</v>
      </c>
      <c r="F34" s="37">
        <f>SUM(F35:F36)</f>
        <v>399802180.99000001</v>
      </c>
      <c r="G34" s="11">
        <f>SUM(G35:G36)</f>
        <v>592731188.13999999</v>
      </c>
      <c r="H34" s="11">
        <f t="shared" ref="H34:I34" si="14">SUM(H35:H36)</f>
        <v>469347269</v>
      </c>
      <c r="I34" s="11">
        <f t="shared" si="14"/>
        <v>74918893.159999996</v>
      </c>
      <c r="J34" s="11">
        <f t="shared" si="1"/>
        <v>400867574.31</v>
      </c>
      <c r="K34" s="24">
        <f t="shared" si="12"/>
        <v>308.89999999999998</v>
      </c>
      <c r="L34" s="11">
        <f t="shared" si="3"/>
        <v>192929007.15000001</v>
      </c>
      <c r="M34" s="24">
        <f t="shared" si="4"/>
        <v>148.30000000000001</v>
      </c>
      <c r="N34" s="4"/>
    </row>
    <row r="35" spans="1:14" ht="37.5" x14ac:dyDescent="0.3">
      <c r="A35" s="17" t="s">
        <v>61</v>
      </c>
      <c r="B35" s="21" t="s">
        <v>18</v>
      </c>
      <c r="C35" s="22" t="s">
        <v>87</v>
      </c>
      <c r="D35" s="22" t="s">
        <v>84</v>
      </c>
      <c r="E35" s="12">
        <v>1529763</v>
      </c>
      <c r="F35" s="38">
        <v>6289105</v>
      </c>
      <c r="G35" s="12">
        <v>5560503.0499999998</v>
      </c>
      <c r="H35" s="12">
        <v>3951463.91</v>
      </c>
      <c r="I35" s="12">
        <v>3424053.07</v>
      </c>
      <c r="J35" s="12">
        <f t="shared" si="1"/>
        <v>4030740.05</v>
      </c>
      <c r="K35" s="25">
        <f t="shared" si="12"/>
        <v>363.5</v>
      </c>
      <c r="L35" s="12">
        <f>G35-F35</f>
        <v>-728601.95</v>
      </c>
      <c r="M35" s="25">
        <f t="shared" si="4"/>
        <v>88.4</v>
      </c>
      <c r="N35" s="4"/>
    </row>
    <row r="36" spans="1:14" ht="37.5" x14ac:dyDescent="0.3">
      <c r="A36" s="17" t="s">
        <v>62</v>
      </c>
      <c r="B36" s="21" t="s">
        <v>19</v>
      </c>
      <c r="C36" s="22" t="s">
        <v>87</v>
      </c>
      <c r="D36" s="22" t="s">
        <v>86</v>
      </c>
      <c r="E36" s="12">
        <v>190333850.83000001</v>
      </c>
      <c r="F36" s="38">
        <v>393513075.99000001</v>
      </c>
      <c r="G36" s="12">
        <v>587170685.09000003</v>
      </c>
      <c r="H36" s="12">
        <v>465395805.08999997</v>
      </c>
      <c r="I36" s="12">
        <v>71494840.090000004</v>
      </c>
      <c r="J36" s="12">
        <f t="shared" si="1"/>
        <v>396836834.25999999</v>
      </c>
      <c r="K36" s="25">
        <f t="shared" si="12"/>
        <v>308.5</v>
      </c>
      <c r="L36" s="12">
        <f>G36-F36</f>
        <v>193657609.09999999</v>
      </c>
      <c r="M36" s="25">
        <f t="shared" si="4"/>
        <v>149.19999999999999</v>
      </c>
      <c r="N36" s="4"/>
    </row>
    <row r="37" spans="1:14" x14ac:dyDescent="0.3">
      <c r="A37" s="19" t="s">
        <v>63</v>
      </c>
      <c r="B37" s="20" t="s">
        <v>116</v>
      </c>
      <c r="C37" s="19" t="s">
        <v>88</v>
      </c>
      <c r="D37" s="19" t="s">
        <v>95</v>
      </c>
      <c r="E37" s="11">
        <f>SUM(E38:E42)</f>
        <v>24945099235.560001</v>
      </c>
      <c r="F37" s="37">
        <f>SUM(F38:F42)</f>
        <v>27371619849.84</v>
      </c>
      <c r="G37" s="11">
        <f>SUM(G38:G42)</f>
        <v>30995641108.439999</v>
      </c>
      <c r="H37" s="11">
        <f>SUM(H38:H42)</f>
        <v>30766042773.09</v>
      </c>
      <c r="I37" s="11">
        <f>SUM(I38:I42)</f>
        <v>29103686980.98</v>
      </c>
      <c r="J37" s="11">
        <f t="shared" si="1"/>
        <v>6050541872.8800001</v>
      </c>
      <c r="K37" s="24">
        <f t="shared" si="12"/>
        <v>124.3</v>
      </c>
      <c r="L37" s="11">
        <f t="shared" si="3"/>
        <v>3624021258.5999999</v>
      </c>
      <c r="M37" s="24">
        <f t="shared" si="4"/>
        <v>113.2</v>
      </c>
      <c r="N37" s="4"/>
    </row>
    <row r="38" spans="1:14" x14ac:dyDescent="0.3">
      <c r="A38" s="17" t="s">
        <v>64</v>
      </c>
      <c r="B38" s="21" t="s">
        <v>20</v>
      </c>
      <c r="C38" s="22" t="s">
        <v>88</v>
      </c>
      <c r="D38" s="22" t="s">
        <v>83</v>
      </c>
      <c r="E38" s="12">
        <v>9052879144.8199997</v>
      </c>
      <c r="F38" s="38">
        <v>9927107323.8099995</v>
      </c>
      <c r="G38" s="12">
        <v>10989215676.27</v>
      </c>
      <c r="H38" s="12">
        <v>10163753585.360001</v>
      </c>
      <c r="I38" s="12">
        <v>10218002690.200001</v>
      </c>
      <c r="J38" s="12">
        <f t="shared" si="1"/>
        <v>1936336531.45</v>
      </c>
      <c r="K38" s="25">
        <f t="shared" si="12"/>
        <v>121.4</v>
      </c>
      <c r="L38" s="12">
        <f>G38-F38</f>
        <v>1062108352.46</v>
      </c>
      <c r="M38" s="25">
        <f t="shared" si="4"/>
        <v>110.7</v>
      </c>
      <c r="N38" s="4"/>
    </row>
    <row r="39" spans="1:14" x14ac:dyDescent="0.3">
      <c r="A39" s="17" t="s">
        <v>65</v>
      </c>
      <c r="B39" s="21" t="s">
        <v>21</v>
      </c>
      <c r="C39" s="22" t="s">
        <v>88</v>
      </c>
      <c r="D39" s="22" t="s">
        <v>96</v>
      </c>
      <c r="E39" s="12">
        <v>13433056389.57</v>
      </c>
      <c r="F39" s="38">
        <v>14665172165.860001</v>
      </c>
      <c r="G39" s="12">
        <v>16850252103.34</v>
      </c>
      <c r="H39" s="12">
        <v>17496724818.040001</v>
      </c>
      <c r="I39" s="12">
        <v>15788911614.42</v>
      </c>
      <c r="J39" s="12">
        <f t="shared" si="1"/>
        <v>3417195713.77</v>
      </c>
      <c r="K39" s="25">
        <f t="shared" si="12"/>
        <v>125.4</v>
      </c>
      <c r="L39" s="12">
        <f>G39-F39</f>
        <v>2185079937.48</v>
      </c>
      <c r="M39" s="25">
        <f t="shared" si="4"/>
        <v>114.9</v>
      </c>
      <c r="N39" s="4"/>
    </row>
    <row r="40" spans="1:14" x14ac:dyDescent="0.3">
      <c r="A40" s="17" t="s">
        <v>66</v>
      </c>
      <c r="B40" s="21" t="s">
        <v>107</v>
      </c>
      <c r="C40" s="22" t="s">
        <v>88</v>
      </c>
      <c r="D40" s="22" t="s">
        <v>84</v>
      </c>
      <c r="E40" s="12">
        <v>1198231453.3299999</v>
      </c>
      <c r="F40" s="38">
        <v>1341790626.53</v>
      </c>
      <c r="G40" s="12">
        <v>1423821547.79</v>
      </c>
      <c r="H40" s="12">
        <v>1402296791.9300001</v>
      </c>
      <c r="I40" s="12">
        <v>1397959529.6900001</v>
      </c>
      <c r="J40" s="12">
        <f t="shared" si="1"/>
        <v>225590094.46000001</v>
      </c>
      <c r="K40" s="25">
        <f t="shared" si="12"/>
        <v>118.8</v>
      </c>
      <c r="L40" s="12">
        <f>G40-F40</f>
        <v>82030921.260000005</v>
      </c>
      <c r="M40" s="25">
        <f t="shared" si="4"/>
        <v>106.1</v>
      </c>
      <c r="N40" s="4"/>
    </row>
    <row r="41" spans="1:14" x14ac:dyDescent="0.3">
      <c r="A41" s="17" t="s">
        <v>67</v>
      </c>
      <c r="B41" s="21" t="s">
        <v>108</v>
      </c>
      <c r="C41" s="22" t="s">
        <v>88</v>
      </c>
      <c r="D41" s="22" t="s">
        <v>88</v>
      </c>
      <c r="E41" s="12">
        <v>443456269.43000001</v>
      </c>
      <c r="F41" s="38">
        <v>484504728.62</v>
      </c>
      <c r="G41" s="12">
        <v>584649726.52999997</v>
      </c>
      <c r="H41" s="12">
        <v>564167143.89999998</v>
      </c>
      <c r="I41" s="12">
        <v>564870488.38999999</v>
      </c>
      <c r="J41" s="12">
        <f t="shared" si="1"/>
        <v>141193457.09999999</v>
      </c>
      <c r="K41" s="25">
        <f t="shared" si="12"/>
        <v>131.80000000000001</v>
      </c>
      <c r="L41" s="12">
        <f>G41-F41</f>
        <v>100144997.91</v>
      </c>
      <c r="M41" s="25">
        <f t="shared" si="4"/>
        <v>120.7</v>
      </c>
      <c r="N41" s="4"/>
    </row>
    <row r="42" spans="1:14" x14ac:dyDescent="0.3">
      <c r="A42" s="17" t="s">
        <v>106</v>
      </c>
      <c r="B42" s="21" t="s">
        <v>22</v>
      </c>
      <c r="C42" s="22" t="s">
        <v>88</v>
      </c>
      <c r="D42" s="22" t="s">
        <v>90</v>
      </c>
      <c r="E42" s="12">
        <v>817475978.40999997</v>
      </c>
      <c r="F42" s="38">
        <v>953045005.01999998</v>
      </c>
      <c r="G42" s="12">
        <v>1147702054.51</v>
      </c>
      <c r="H42" s="12">
        <v>1139100433.8599999</v>
      </c>
      <c r="I42" s="12">
        <v>1133942658.28</v>
      </c>
      <c r="J42" s="12">
        <f t="shared" si="1"/>
        <v>330226076.10000002</v>
      </c>
      <c r="K42" s="25">
        <f t="shared" si="12"/>
        <v>140.4</v>
      </c>
      <c r="L42" s="12">
        <f>G42-F42</f>
        <v>194657049.49000001</v>
      </c>
      <c r="M42" s="25">
        <f t="shared" si="4"/>
        <v>120.4</v>
      </c>
      <c r="N42" s="4"/>
    </row>
    <row r="43" spans="1:14" x14ac:dyDescent="0.3">
      <c r="A43" s="19" t="s">
        <v>68</v>
      </c>
      <c r="B43" s="20" t="s">
        <v>117</v>
      </c>
      <c r="C43" s="19" t="s">
        <v>89</v>
      </c>
      <c r="D43" s="19" t="s">
        <v>95</v>
      </c>
      <c r="E43" s="11">
        <f>SUM(E44:E45)</f>
        <v>1731414940.1099999</v>
      </c>
      <c r="F43" s="37">
        <f>SUM(F44:F45)</f>
        <v>1911474568.74</v>
      </c>
      <c r="G43" s="11">
        <f>SUM(G44:G45)</f>
        <v>2055103123.75</v>
      </c>
      <c r="H43" s="11">
        <f t="shared" ref="H43:I43" si="15">SUM(H44:H45)</f>
        <v>1952979986.8699999</v>
      </c>
      <c r="I43" s="11">
        <f t="shared" si="15"/>
        <v>1980375527.54</v>
      </c>
      <c r="J43" s="11">
        <f t="shared" si="1"/>
        <v>323688183.63999999</v>
      </c>
      <c r="K43" s="24">
        <f t="shared" si="12"/>
        <v>118.7</v>
      </c>
      <c r="L43" s="11">
        <f t="shared" si="3"/>
        <v>143628555.00999999</v>
      </c>
      <c r="M43" s="24">
        <f t="shared" si="4"/>
        <v>107.5</v>
      </c>
      <c r="N43" s="4"/>
    </row>
    <row r="44" spans="1:14" x14ac:dyDescent="0.3">
      <c r="A44" s="17" t="s">
        <v>69</v>
      </c>
      <c r="B44" s="21" t="s">
        <v>23</v>
      </c>
      <c r="C44" s="22" t="s">
        <v>89</v>
      </c>
      <c r="D44" s="22" t="s">
        <v>83</v>
      </c>
      <c r="E44" s="12">
        <v>1633725436.1400001</v>
      </c>
      <c r="F44" s="38">
        <v>1806594010.6600001</v>
      </c>
      <c r="G44" s="12">
        <v>1947434180.02</v>
      </c>
      <c r="H44" s="12">
        <v>1837838308.5699999</v>
      </c>
      <c r="I44" s="12">
        <v>1872262032.24</v>
      </c>
      <c r="J44" s="12">
        <f t="shared" si="1"/>
        <v>313708743.88</v>
      </c>
      <c r="K44" s="25">
        <f t="shared" si="12"/>
        <v>119.2</v>
      </c>
      <c r="L44" s="12">
        <f>G44-F44</f>
        <v>140840169.36000001</v>
      </c>
      <c r="M44" s="25">
        <f t="shared" si="4"/>
        <v>107.8</v>
      </c>
      <c r="N44" s="4"/>
    </row>
    <row r="45" spans="1:14" ht="26.25" customHeight="1" x14ac:dyDescent="0.3">
      <c r="A45" s="17" t="s">
        <v>70</v>
      </c>
      <c r="B45" s="21" t="s">
        <v>24</v>
      </c>
      <c r="C45" s="22" t="s">
        <v>89</v>
      </c>
      <c r="D45" s="22" t="s">
        <v>85</v>
      </c>
      <c r="E45" s="12">
        <v>97689503.969999999</v>
      </c>
      <c r="F45" s="38">
        <v>104880558.08</v>
      </c>
      <c r="G45" s="12">
        <v>107668943.73</v>
      </c>
      <c r="H45" s="12">
        <v>115141678.3</v>
      </c>
      <c r="I45" s="12">
        <v>108113495.3</v>
      </c>
      <c r="J45" s="12">
        <f t="shared" si="1"/>
        <v>9979439.7599999998</v>
      </c>
      <c r="K45" s="25">
        <f t="shared" si="12"/>
        <v>110.2</v>
      </c>
      <c r="L45" s="12">
        <f>G45-F45</f>
        <v>2788385.65</v>
      </c>
      <c r="M45" s="25">
        <f t="shared" si="4"/>
        <v>102.7</v>
      </c>
      <c r="N45" s="4"/>
    </row>
    <row r="46" spans="1:14" x14ac:dyDescent="0.3">
      <c r="A46" s="19" t="s">
        <v>71</v>
      </c>
      <c r="B46" s="20" t="s">
        <v>118</v>
      </c>
      <c r="C46" s="19" t="s">
        <v>90</v>
      </c>
      <c r="D46" s="19" t="s">
        <v>95</v>
      </c>
      <c r="E46" s="11">
        <f>E47</f>
        <v>2654365.04</v>
      </c>
      <c r="F46" s="37">
        <f>F47</f>
        <v>7118601.7000000002</v>
      </c>
      <c r="G46" s="11">
        <f>G47</f>
        <v>7135552.9199999999</v>
      </c>
      <c r="H46" s="11">
        <f t="shared" ref="H46:I46" si="16">H47</f>
        <v>7135552.9199999999</v>
      </c>
      <c r="I46" s="11">
        <f t="shared" si="16"/>
        <v>7135552.9199999999</v>
      </c>
      <c r="J46" s="11">
        <f t="shared" si="1"/>
        <v>4481187.88</v>
      </c>
      <c r="K46" s="24">
        <f t="shared" si="12"/>
        <v>268.8</v>
      </c>
      <c r="L46" s="11">
        <f t="shared" si="3"/>
        <v>16951.22</v>
      </c>
      <c r="M46" s="24">
        <f t="shared" si="4"/>
        <v>100.2</v>
      </c>
      <c r="N46" s="4"/>
    </row>
    <row r="47" spans="1:14" x14ac:dyDescent="0.3">
      <c r="A47" s="17" t="s">
        <v>72</v>
      </c>
      <c r="B47" s="21" t="s">
        <v>25</v>
      </c>
      <c r="C47" s="22" t="s">
        <v>90</v>
      </c>
      <c r="D47" s="22" t="s">
        <v>90</v>
      </c>
      <c r="E47" s="12">
        <v>2654365.04</v>
      </c>
      <c r="F47" s="38">
        <v>7118601.7000000002</v>
      </c>
      <c r="G47" s="12">
        <v>7135552.9199999999</v>
      </c>
      <c r="H47" s="12">
        <v>7135552.9199999999</v>
      </c>
      <c r="I47" s="12">
        <v>7135552.9199999999</v>
      </c>
      <c r="J47" s="12">
        <f t="shared" si="1"/>
        <v>4481187.88</v>
      </c>
      <c r="K47" s="25">
        <f t="shared" si="12"/>
        <v>268.8</v>
      </c>
      <c r="L47" s="12">
        <f>G47-F47</f>
        <v>16951.22</v>
      </c>
      <c r="M47" s="25">
        <f t="shared" si="4"/>
        <v>100.2</v>
      </c>
      <c r="N47" s="4"/>
    </row>
    <row r="48" spans="1:14" x14ac:dyDescent="0.3">
      <c r="A48" s="19" t="s">
        <v>73</v>
      </c>
      <c r="B48" s="20" t="s">
        <v>119</v>
      </c>
      <c r="C48" s="19" t="s">
        <v>91</v>
      </c>
      <c r="D48" s="19" t="s">
        <v>95</v>
      </c>
      <c r="E48" s="11">
        <f t="shared" ref="E48:J48" si="17">SUM(E49:E51)</f>
        <v>640588890.75</v>
      </c>
      <c r="F48" s="37">
        <f t="shared" si="17"/>
        <v>832530867.45000005</v>
      </c>
      <c r="G48" s="11">
        <f t="shared" si="17"/>
        <v>1123849909.53</v>
      </c>
      <c r="H48" s="11">
        <f t="shared" si="17"/>
        <v>814550092.47000003</v>
      </c>
      <c r="I48" s="11">
        <f t="shared" si="17"/>
        <v>758444387.32000005</v>
      </c>
      <c r="J48" s="11">
        <f t="shared" si="17"/>
        <v>483261018.77999997</v>
      </c>
      <c r="K48" s="24">
        <f t="shared" si="12"/>
        <v>175.4</v>
      </c>
      <c r="L48" s="11">
        <f>SUM(L49:L51)</f>
        <v>291319042.07999998</v>
      </c>
      <c r="M48" s="24">
        <f t="shared" si="4"/>
        <v>135</v>
      </c>
      <c r="N48" s="4"/>
    </row>
    <row r="49" spans="1:14" x14ac:dyDescent="0.3">
      <c r="A49" s="17" t="s">
        <v>74</v>
      </c>
      <c r="B49" s="21" t="s">
        <v>26</v>
      </c>
      <c r="C49" s="22" t="s">
        <v>91</v>
      </c>
      <c r="D49" s="22" t="s">
        <v>83</v>
      </c>
      <c r="E49" s="12">
        <v>43303209</v>
      </c>
      <c r="F49" s="38">
        <v>46140280</v>
      </c>
      <c r="G49" s="12">
        <v>44075772</v>
      </c>
      <c r="H49" s="12">
        <v>44075772</v>
      </c>
      <c r="I49" s="12">
        <v>44075772</v>
      </c>
      <c r="J49" s="12">
        <f t="shared" si="1"/>
        <v>772563</v>
      </c>
      <c r="K49" s="25">
        <f t="shared" si="12"/>
        <v>101.8</v>
      </c>
      <c r="L49" s="12">
        <f>G49-F49</f>
        <v>-2064508</v>
      </c>
      <c r="M49" s="25">
        <f t="shared" si="4"/>
        <v>95.5</v>
      </c>
      <c r="N49" s="4"/>
    </row>
    <row r="50" spans="1:14" x14ac:dyDescent="0.3">
      <c r="A50" s="17" t="s">
        <v>75</v>
      </c>
      <c r="B50" s="21" t="s">
        <v>27</v>
      </c>
      <c r="C50" s="22" t="s">
        <v>91</v>
      </c>
      <c r="D50" s="22" t="s">
        <v>84</v>
      </c>
      <c r="E50" s="12">
        <v>358083860.99000001</v>
      </c>
      <c r="F50" s="38">
        <v>545578182.45000005</v>
      </c>
      <c r="G50" s="13">
        <v>637448077.52999997</v>
      </c>
      <c r="H50" s="13">
        <v>328164920.47000003</v>
      </c>
      <c r="I50" s="13">
        <v>272165315.31999999</v>
      </c>
      <c r="J50" s="13">
        <f t="shared" si="1"/>
        <v>279364216.54000002</v>
      </c>
      <c r="K50" s="26">
        <f t="shared" si="12"/>
        <v>178</v>
      </c>
      <c r="L50" s="13">
        <f>G50-F50</f>
        <v>91869895.079999998</v>
      </c>
      <c r="M50" s="26">
        <f t="shared" si="4"/>
        <v>116.8</v>
      </c>
      <c r="N50" s="4"/>
    </row>
    <row r="51" spans="1:14" x14ac:dyDescent="0.3">
      <c r="A51" s="17" t="s">
        <v>76</v>
      </c>
      <c r="B51" s="21" t="s">
        <v>28</v>
      </c>
      <c r="C51" s="22" t="s">
        <v>91</v>
      </c>
      <c r="D51" s="22" t="s">
        <v>85</v>
      </c>
      <c r="E51" s="12">
        <v>239201820.75999999</v>
      </c>
      <c r="F51" s="38">
        <v>240812405</v>
      </c>
      <c r="G51" s="13">
        <v>442326060</v>
      </c>
      <c r="H51" s="13">
        <v>442309400</v>
      </c>
      <c r="I51" s="13">
        <v>442203300</v>
      </c>
      <c r="J51" s="13">
        <f t="shared" si="1"/>
        <v>203124239.24000001</v>
      </c>
      <c r="K51" s="26">
        <f t="shared" si="12"/>
        <v>184.9</v>
      </c>
      <c r="L51" s="13">
        <f>G51-F51</f>
        <v>201513655</v>
      </c>
      <c r="M51" s="26">
        <f t="shared" si="4"/>
        <v>183.7</v>
      </c>
      <c r="N51" s="4"/>
    </row>
    <row r="52" spans="1:14" x14ac:dyDescent="0.3">
      <c r="A52" s="19" t="s">
        <v>77</v>
      </c>
      <c r="B52" s="20" t="s">
        <v>120</v>
      </c>
      <c r="C52" s="19" t="s">
        <v>92</v>
      </c>
      <c r="D52" s="19" t="s">
        <v>95</v>
      </c>
      <c r="E52" s="11">
        <f>E53+E54+E55+E56</f>
        <v>2209333247.1300001</v>
      </c>
      <c r="F52" s="37">
        <f>F53+F54+F55+F56</f>
        <v>2214814188.1399999</v>
      </c>
      <c r="G52" s="11">
        <f>SUM(G53:G56)</f>
        <v>2298676568</v>
      </c>
      <c r="H52" s="11">
        <f t="shared" ref="H52:I52" si="18">SUM(H53:H56)</f>
        <v>2159758276.1700001</v>
      </c>
      <c r="I52" s="11">
        <f t="shared" si="18"/>
        <v>1966095256.74</v>
      </c>
      <c r="J52" s="11">
        <f t="shared" si="1"/>
        <v>89343320.870000005</v>
      </c>
      <c r="K52" s="24">
        <f t="shared" ref="K52:K60" si="19">G52/E52*100</f>
        <v>104</v>
      </c>
      <c r="L52" s="11">
        <f t="shared" si="3"/>
        <v>83862379.859999999</v>
      </c>
      <c r="M52" s="24">
        <f t="shared" si="4"/>
        <v>103.8</v>
      </c>
      <c r="N52" s="4"/>
    </row>
    <row r="53" spans="1:14" x14ac:dyDescent="0.3">
      <c r="A53" s="17" t="s">
        <v>104</v>
      </c>
      <c r="B53" s="21" t="s">
        <v>102</v>
      </c>
      <c r="C53" s="22" t="s">
        <v>92</v>
      </c>
      <c r="D53" s="22" t="s">
        <v>83</v>
      </c>
      <c r="E53" s="14">
        <v>194654066.56</v>
      </c>
      <c r="F53" s="39">
        <v>280447338.63999999</v>
      </c>
      <c r="G53" s="14">
        <v>210244131.56999999</v>
      </c>
      <c r="H53" s="14">
        <v>183738988.77000001</v>
      </c>
      <c r="I53" s="14">
        <v>189164388.02000001</v>
      </c>
      <c r="J53" s="14">
        <f t="shared" si="1"/>
        <v>15590065.01</v>
      </c>
      <c r="K53" s="27">
        <f t="shared" si="19"/>
        <v>108</v>
      </c>
      <c r="L53" s="14">
        <f>G53-F53</f>
        <v>-70203207.069999993</v>
      </c>
      <c r="M53" s="27">
        <f t="shared" si="4"/>
        <v>75</v>
      </c>
      <c r="N53" s="4"/>
    </row>
    <row r="54" spans="1:14" x14ac:dyDescent="0.3">
      <c r="A54" s="17" t="s">
        <v>105</v>
      </c>
      <c r="B54" s="21" t="s">
        <v>29</v>
      </c>
      <c r="C54" s="22" t="s">
        <v>92</v>
      </c>
      <c r="D54" s="22" t="s">
        <v>96</v>
      </c>
      <c r="E54" s="12">
        <v>631427082.17999995</v>
      </c>
      <c r="F54" s="38">
        <v>43990853.210000001</v>
      </c>
      <c r="G54" s="12">
        <v>377997013.68000001</v>
      </c>
      <c r="H54" s="12">
        <v>272043909.30000001</v>
      </c>
      <c r="I54" s="12">
        <v>70927092.469999999</v>
      </c>
      <c r="J54" s="12">
        <f t="shared" si="1"/>
        <v>-253430068.5</v>
      </c>
      <c r="K54" s="25">
        <f t="shared" si="19"/>
        <v>59.9</v>
      </c>
      <c r="L54" s="12">
        <f>G54-F54</f>
        <v>334006160.47000003</v>
      </c>
      <c r="M54" s="25">
        <f t="shared" si="4"/>
        <v>859.3</v>
      </c>
      <c r="N54" s="4"/>
    </row>
    <row r="55" spans="1:14" x14ac:dyDescent="0.3">
      <c r="A55" s="17" t="s">
        <v>103</v>
      </c>
      <c r="B55" s="21" t="s">
        <v>109</v>
      </c>
      <c r="C55" s="22" t="s">
        <v>92</v>
      </c>
      <c r="D55" s="22" t="s">
        <v>84</v>
      </c>
      <c r="E55" s="12">
        <v>1348752198.27</v>
      </c>
      <c r="F55" s="38">
        <v>1850829319.4000001</v>
      </c>
      <c r="G55" s="12">
        <v>1672021777.3399999</v>
      </c>
      <c r="H55" s="12">
        <v>1665179061.6900001</v>
      </c>
      <c r="I55" s="12">
        <v>1667590130.8399999</v>
      </c>
      <c r="J55" s="12">
        <f t="shared" si="1"/>
        <v>323269579.06999999</v>
      </c>
      <c r="K55" s="25">
        <f t="shared" si="19"/>
        <v>124</v>
      </c>
      <c r="L55" s="12">
        <f>G55-F55</f>
        <v>-178807542.06</v>
      </c>
      <c r="M55" s="25">
        <f t="shared" si="4"/>
        <v>90.3</v>
      </c>
      <c r="N55" s="4"/>
    </row>
    <row r="56" spans="1:14" ht="37.5" x14ac:dyDescent="0.3">
      <c r="A56" s="17" t="s">
        <v>110</v>
      </c>
      <c r="B56" s="21" t="s">
        <v>30</v>
      </c>
      <c r="C56" s="22" t="s">
        <v>92</v>
      </c>
      <c r="D56" s="22" t="s">
        <v>86</v>
      </c>
      <c r="E56" s="12">
        <v>34499900.119999997</v>
      </c>
      <c r="F56" s="38">
        <v>39546676.890000001</v>
      </c>
      <c r="G56" s="12">
        <v>38413645.409999996</v>
      </c>
      <c r="H56" s="12">
        <v>38796316.409999996</v>
      </c>
      <c r="I56" s="12">
        <v>38413645.409999996</v>
      </c>
      <c r="J56" s="12">
        <f t="shared" si="1"/>
        <v>3913745.29</v>
      </c>
      <c r="K56" s="25">
        <f t="shared" si="19"/>
        <v>111.3</v>
      </c>
      <c r="L56" s="12">
        <f>G56-F56</f>
        <v>-1133031.48</v>
      </c>
      <c r="M56" s="25">
        <f t="shared" si="4"/>
        <v>97.1</v>
      </c>
      <c r="N56" s="4"/>
    </row>
    <row r="57" spans="1:14" x14ac:dyDescent="0.3">
      <c r="A57" s="19" t="s">
        <v>78</v>
      </c>
      <c r="B57" s="20" t="s">
        <v>121</v>
      </c>
      <c r="C57" s="19" t="s">
        <v>93</v>
      </c>
      <c r="D57" s="19" t="s">
        <v>95</v>
      </c>
      <c r="E57" s="11">
        <f>SUM(E58)</f>
        <v>3420485.61</v>
      </c>
      <c r="F57" s="37">
        <f>F58</f>
        <v>3702289.4</v>
      </c>
      <c r="G57" s="11">
        <f>SUM(G58)</f>
        <v>3683595.15</v>
      </c>
      <c r="H57" s="11">
        <f t="shared" ref="H57:I57" si="20">SUM(H58)</f>
        <v>3691845.63</v>
      </c>
      <c r="I57" s="11">
        <f t="shared" si="20"/>
        <v>3691852.43</v>
      </c>
      <c r="J57" s="11">
        <f t="shared" si="1"/>
        <v>263109.53999999998</v>
      </c>
      <c r="K57" s="24">
        <f t="shared" si="19"/>
        <v>107.7</v>
      </c>
      <c r="L57" s="11">
        <f t="shared" si="3"/>
        <v>-18694.25</v>
      </c>
      <c r="M57" s="24">
        <f t="shared" si="4"/>
        <v>99.5</v>
      </c>
      <c r="N57" s="4"/>
    </row>
    <row r="58" spans="1:14" x14ac:dyDescent="0.3">
      <c r="A58" s="17" t="s">
        <v>79</v>
      </c>
      <c r="B58" s="21" t="s">
        <v>31</v>
      </c>
      <c r="C58" s="22" t="s">
        <v>93</v>
      </c>
      <c r="D58" s="22" t="s">
        <v>96</v>
      </c>
      <c r="E58" s="12">
        <v>3420485.61</v>
      </c>
      <c r="F58" s="38">
        <v>3702289.4</v>
      </c>
      <c r="G58" s="12">
        <v>3683595.15</v>
      </c>
      <c r="H58" s="12">
        <v>3691845.63</v>
      </c>
      <c r="I58" s="12">
        <v>3691852.43</v>
      </c>
      <c r="J58" s="12">
        <f t="shared" si="1"/>
        <v>263109.53999999998</v>
      </c>
      <c r="K58" s="25">
        <f t="shared" si="19"/>
        <v>107.7</v>
      </c>
      <c r="L58" s="12">
        <f>G58-F58</f>
        <v>-18694.25</v>
      </c>
      <c r="M58" s="25">
        <f t="shared" si="4"/>
        <v>99.5</v>
      </c>
      <c r="N58" s="4"/>
    </row>
    <row r="59" spans="1:14" ht="40.5" customHeight="1" x14ac:dyDescent="0.3">
      <c r="A59" s="19" t="s">
        <v>80</v>
      </c>
      <c r="B59" s="20" t="s">
        <v>125</v>
      </c>
      <c r="C59" s="19" t="s">
        <v>94</v>
      </c>
      <c r="D59" s="19" t="s">
        <v>95</v>
      </c>
      <c r="E59" s="11">
        <f>E60</f>
        <v>16493660.32</v>
      </c>
      <c r="F59" s="37">
        <f>F60</f>
        <v>499325.56</v>
      </c>
      <c r="G59" s="11">
        <f>G60</f>
        <v>187715651.09999999</v>
      </c>
      <c r="H59" s="11">
        <f t="shared" ref="H59:I59" si="21">H60</f>
        <v>617677971.10000002</v>
      </c>
      <c r="I59" s="11">
        <f t="shared" si="21"/>
        <v>860413134</v>
      </c>
      <c r="J59" s="11">
        <f t="shared" si="1"/>
        <v>171221990.78</v>
      </c>
      <c r="K59" s="24">
        <f t="shared" si="19"/>
        <v>1138.0999999999999</v>
      </c>
      <c r="L59" s="11">
        <f t="shared" si="3"/>
        <v>187216325.53999999</v>
      </c>
      <c r="M59" s="24">
        <f t="shared" si="4"/>
        <v>37593.800000000003</v>
      </c>
      <c r="N59" s="4"/>
    </row>
    <row r="60" spans="1:14" ht="37.5" x14ac:dyDescent="0.3">
      <c r="A60" s="17" t="s">
        <v>81</v>
      </c>
      <c r="B60" s="21" t="s">
        <v>124</v>
      </c>
      <c r="C60" s="22" t="s">
        <v>94</v>
      </c>
      <c r="D60" s="22" t="s">
        <v>83</v>
      </c>
      <c r="E60" s="12">
        <v>16493660.32</v>
      </c>
      <c r="F60" s="38">
        <v>499325.56</v>
      </c>
      <c r="G60" s="12">
        <v>187715651.09999999</v>
      </c>
      <c r="H60" s="12">
        <v>617677971.10000002</v>
      </c>
      <c r="I60" s="12">
        <v>860413134</v>
      </c>
      <c r="J60" s="12">
        <f t="shared" si="1"/>
        <v>171221990.78</v>
      </c>
      <c r="K60" s="25">
        <f t="shared" si="19"/>
        <v>1138.0999999999999</v>
      </c>
      <c r="L60" s="12">
        <f>G60-F60</f>
        <v>187216325.53999999</v>
      </c>
      <c r="M60" s="25">
        <f t="shared" si="4"/>
        <v>37593.800000000003</v>
      </c>
      <c r="N60" s="4"/>
    </row>
    <row r="64" spans="1:14" x14ac:dyDescent="0.3">
      <c r="E64" s="4"/>
    </row>
  </sheetData>
  <customSheetViews>
    <customSheetView guid="{4EF6CA57-C2DB-4824-8B9D-606FE02D271D}" scale="50" showPageBreaks="1" showGridLines="0" fitToPage="1" printArea="1">
      <selection sqref="A1:J1"/>
      <pageMargins left="0.39370078740157483" right="0.39370078740157483" top="0.59055118110236227" bottom="0.15748031496062992" header="0.51181102362204722" footer="0.15748031496062992"/>
      <pageSetup paperSize="9" scale="42" firstPageNumber="24" fitToHeight="0" orientation="landscape" useFirstPageNumber="1" r:id="rId1"/>
    </customSheetView>
    <customSheetView guid="{8F7DC824-71B4-4260-A2D6-1CFD4C82B678}" scale="50" showPageBreaks="1" showGridLines="0" fitToPage="1" printArea="1" topLeftCell="B33">
      <selection activeCell="J40" sqref="J40"/>
      <pageMargins left="0.39370078740157483" right="0.39370078740157483" top="0.59055118110236227" bottom="0.15748031496062992" header="0.51181102362204722" footer="0.15748031496062992"/>
      <pageSetup paperSize="9" scale="42" firstPageNumber="24" fitToHeight="0" orientation="landscape" useFirstPageNumber="1" r:id="rId2"/>
    </customSheetView>
  </customSheetViews>
  <mergeCells count="12">
    <mergeCell ref="A1:M1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9370078740157483" right="0.39370078740157483" top="0.59055118110236227" bottom="0.15748031496062992" header="0.51181102362204722" footer="0.15748031496062992"/>
  <pageSetup paperSize="9" scale="46" firstPageNumber="24" fitToHeight="0" orientation="landscape" useFirstPageNumber="1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Бюджет!SIGN</vt:lpstr>
      <vt:lpstr>Бюджет!Область_печати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Маганёва Екатерина Николаевна</cp:lastModifiedBy>
  <cp:lastPrinted>2021-11-09T11:17:25Z</cp:lastPrinted>
  <dcterms:created xsi:type="dcterms:W3CDTF">2002-03-11T10:22:12Z</dcterms:created>
  <dcterms:modified xsi:type="dcterms:W3CDTF">2025-11-14T10:10:15Z</dcterms:modified>
</cp:coreProperties>
</file>