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720" windowWidth="15480" windowHeight="10755" tabRatio="597"/>
  </bookViews>
  <sheets>
    <sheet name="Ремонты 2014" sheetId="75" r:id="rId1"/>
  </sheets>
  <definedNames>
    <definedName name="_xlnm.Print_Titles" localSheetId="0">'Ремонты 2014'!$6:$9</definedName>
    <definedName name="_xlnm.Print_Area" localSheetId="0">'Ремонты 2014'!$A$2:$K$296</definedName>
  </definedNames>
  <calcPr calcId="124519"/>
</workbook>
</file>

<file path=xl/calcChain.xml><?xml version="1.0" encoding="utf-8"?>
<calcChain xmlns="http://schemas.openxmlformats.org/spreadsheetml/2006/main">
  <c r="H275" i="75"/>
  <c r="H287" l="1"/>
  <c r="F281"/>
  <c r="H281" s="1"/>
  <c r="H285"/>
  <c r="H284"/>
  <c r="H279"/>
  <c r="H278"/>
  <c r="H272"/>
  <c r="F268"/>
  <c r="H268" s="1"/>
  <c r="F266"/>
  <c r="H266" s="1"/>
  <c r="F265"/>
  <c r="H265" s="1"/>
  <c r="K211"/>
  <c r="H47" l="1"/>
  <c r="E43"/>
  <c r="H43" s="1"/>
  <c r="H44"/>
  <c r="H45"/>
  <c r="H46"/>
  <c r="H48"/>
  <c r="H51"/>
  <c r="E55"/>
  <c r="H56"/>
  <c r="H57"/>
  <c r="H59"/>
  <c r="H60"/>
  <c r="H61"/>
  <c r="H55" l="1"/>
  <c r="H89"/>
  <c r="H37" l="1"/>
  <c r="H34"/>
  <c r="H25"/>
  <c r="H16"/>
  <c r="H13"/>
  <c r="H38"/>
  <c r="H17"/>
  <c r="H26"/>
  <c r="H14" l="1"/>
  <c r="H84" l="1"/>
  <c r="H83"/>
  <c r="H82"/>
  <c r="H95" l="1"/>
  <c r="H94"/>
  <c r="H93"/>
  <c r="H104"/>
  <c r="H103"/>
  <c r="E73"/>
  <c r="E72"/>
  <c r="E71"/>
  <c r="E69"/>
  <c r="E65"/>
  <c r="E91"/>
  <c r="H91" s="1"/>
  <c r="E87"/>
  <c r="E76"/>
  <c r="H77"/>
  <c r="E80"/>
  <c r="H101"/>
  <c r="H99"/>
  <c r="H98"/>
  <c r="H88"/>
  <c r="H87" l="1"/>
  <c r="H76"/>
  <c r="H69"/>
  <c r="H80"/>
  <c r="E12" l="1"/>
  <c r="H124" l="1"/>
  <c r="H118"/>
  <c r="E112"/>
  <c r="E110"/>
  <c r="H112" l="1"/>
  <c r="H122" l="1"/>
  <c r="H121"/>
  <c r="H116"/>
  <c r="H115"/>
  <c r="H110"/>
  <c r="E109"/>
  <c r="H109" l="1"/>
  <c r="H39" l="1"/>
  <c r="H35"/>
  <c r="E31"/>
  <c r="H31" s="1"/>
  <c r="K30" l="1"/>
  <c r="H66"/>
  <c r="E23"/>
  <c r="E22"/>
  <c r="H65" l="1"/>
  <c r="K54"/>
  <c r="H23"/>
  <c r="H12"/>
  <c r="H18"/>
  <c r="H22"/>
  <c r="H27"/>
  <c r="K21" l="1"/>
  <c r="K42"/>
  <c r="K11"/>
</calcChain>
</file>

<file path=xl/sharedStrings.xml><?xml version="1.0" encoding="utf-8"?>
<sst xmlns="http://schemas.openxmlformats.org/spreadsheetml/2006/main" count="555" uniqueCount="123">
  <si>
    <t>№ п/п</t>
  </si>
  <si>
    <t>1.</t>
  </si>
  <si>
    <t>Ремонт а/дорог и улиц</t>
  </si>
  <si>
    <t>Наименование объектов</t>
  </si>
  <si>
    <t>Объёмы работ, конструктив дорожной одежды</t>
  </si>
  <si>
    <t>Восстановление асфальтобетонного покрытия методом сплошного асфальтирования (ликвидация колейности) на улицах города Сургута</t>
  </si>
  <si>
    <t xml:space="preserve"> </t>
  </si>
  <si>
    <t>м2</t>
  </si>
  <si>
    <t xml:space="preserve">Устойство нижнего слоя </t>
  </si>
  <si>
    <t xml:space="preserve">Устойство верхнего слоя </t>
  </si>
  <si>
    <t>Процент выполнения по видам работ на текущий день, %.</t>
  </si>
  <si>
    <t>Средний процент  выполнения по  объекту на текущий день, %.</t>
  </si>
  <si>
    <t xml:space="preserve"> 1.1</t>
  </si>
  <si>
    <t xml:space="preserve"> 1.2</t>
  </si>
  <si>
    <t xml:space="preserve"> 1.3</t>
  </si>
  <si>
    <t xml:space="preserve"> 1.5</t>
  </si>
  <si>
    <t xml:space="preserve"> 1.6</t>
  </si>
  <si>
    <t>Демонтаж бортового камня</t>
  </si>
  <si>
    <t>Фрезерование</t>
  </si>
  <si>
    <t>шт</t>
  </si>
  <si>
    <t>шт.</t>
  </si>
  <si>
    <t>м</t>
  </si>
  <si>
    <r>
      <t>12461 м</t>
    </r>
    <r>
      <rPr>
        <sz val="10"/>
        <color theme="1"/>
        <rFont val="Arial Cyr"/>
        <charset val="204"/>
      </rPr>
      <t xml:space="preserve">²                     Нижн. слой - 6 см.                         Верхний слой,                   тип ЩМА-15 - 5 см.  </t>
    </r>
  </si>
  <si>
    <t xml:space="preserve"> 1.4</t>
  </si>
  <si>
    <r>
      <t>17 802 м</t>
    </r>
    <r>
      <rPr>
        <sz val="10"/>
        <color theme="1"/>
        <rFont val="Arial Cyr"/>
        <charset val="204"/>
      </rPr>
      <t xml:space="preserve">²                     Нижн. слой - 6 см.                         Верхний слой,                   тип ЩМА-15 - 5 см.  </t>
    </r>
  </si>
  <si>
    <r>
      <t>14 810 м</t>
    </r>
    <r>
      <rPr>
        <sz val="10"/>
        <color theme="1"/>
        <rFont val="Arial Cyr"/>
        <charset val="204"/>
      </rPr>
      <t xml:space="preserve">²                     Нижн. слой - 6 см.                         Верхний слой,                   тип ЩМА-15 - 5 см.  </t>
    </r>
  </si>
  <si>
    <t>ул. Сосновая</t>
  </si>
  <si>
    <t>ул. Энергостроителей</t>
  </si>
  <si>
    <t>развязка ул. 50 лет ВЛКСМ - ул. Маяковского</t>
  </si>
  <si>
    <t>Мост Югор. тракт - Энгельса (деформац. швы)</t>
  </si>
  <si>
    <t>Асфальтирование нижний слой</t>
  </si>
  <si>
    <t>Асфальтирование верхний слой</t>
  </si>
  <si>
    <r>
      <t xml:space="preserve">Выполнение работ по ремонту дороги               </t>
    </r>
    <r>
      <rPr>
        <b/>
        <u/>
        <sz val="10"/>
        <rFont val="Arial"/>
        <family val="2"/>
        <charset val="204"/>
      </rPr>
      <t>ул. Ленина</t>
    </r>
    <r>
      <rPr>
        <b/>
        <sz val="10"/>
        <rFont val="Arial"/>
        <family val="2"/>
        <charset val="204"/>
      </rPr>
      <t xml:space="preserve"> (участок от 50 лет ВЛКСМ до           ул. Университетская)</t>
    </r>
  </si>
  <si>
    <r>
      <t xml:space="preserve">Выполнение работ по ремонту                                   </t>
    </r>
    <r>
      <rPr>
        <b/>
        <u/>
        <sz val="10"/>
        <rFont val="Arial"/>
        <family val="2"/>
        <charset val="204"/>
      </rPr>
      <t>пр. Набережный</t>
    </r>
    <r>
      <rPr>
        <b/>
        <sz val="10"/>
        <rFont val="Arial"/>
        <family val="2"/>
        <charset val="204"/>
      </rPr>
      <t xml:space="preserve"> (от ул. Кукуевицкого до развязки ТЦ « Ярославна»)</t>
    </r>
  </si>
  <si>
    <r>
      <t>Выполнение работ по ремонту дороги</t>
    </r>
    <r>
      <rPr>
        <b/>
        <u/>
        <sz val="10"/>
        <color theme="1"/>
        <rFont val="Arial"/>
        <family val="2"/>
        <charset val="204"/>
      </rPr>
      <t xml:space="preserve"> Нефтеюганское шоссе</t>
    </r>
    <r>
      <rPr>
        <b/>
        <sz val="10"/>
        <color theme="1"/>
        <rFont val="Arial"/>
        <family val="2"/>
        <charset val="204"/>
      </rPr>
      <t xml:space="preserve"> (Тюменский тракт), от Грибоедовской развязки до развязки в районе пос. Солнечный.</t>
    </r>
  </si>
  <si>
    <r>
      <t>Выполнение работ по ремонту дороги                     по</t>
    </r>
    <r>
      <rPr>
        <b/>
        <u/>
        <sz val="10"/>
        <color theme="1"/>
        <rFont val="Arial"/>
        <family val="2"/>
        <charset val="204"/>
      </rPr>
      <t xml:space="preserve"> ул. Дзержинского</t>
    </r>
    <r>
      <rPr>
        <b/>
        <sz val="10"/>
        <color theme="1"/>
        <rFont val="Arial"/>
        <family val="2"/>
        <charset val="204"/>
      </rPr>
      <t xml:space="preserve"> (от ул. Ленина                                 до пр. Набережный).</t>
    </r>
  </si>
  <si>
    <r>
      <t>9 094 м</t>
    </r>
    <r>
      <rPr>
        <sz val="10"/>
        <color theme="1"/>
        <rFont val="Arial Cyr"/>
        <charset val="204"/>
      </rPr>
      <t xml:space="preserve">²                     Нижн. слой - 6 см.                         Верхний слой,                   тип А - 5 см с добавкой Forta  </t>
    </r>
  </si>
  <si>
    <t>Установка бортового камня</t>
  </si>
  <si>
    <t>Поднятите колодцев</t>
  </si>
  <si>
    <r>
      <t>98 535 м</t>
    </r>
    <r>
      <rPr>
        <sz val="10"/>
        <color theme="1"/>
        <rFont val="Arial Cyr"/>
        <charset val="204"/>
      </rPr>
      <t xml:space="preserve">²                     Нижн. слой - 6 см.                         Верхний слой,                   тип ЩМА-20 - 5 см.  </t>
    </r>
  </si>
  <si>
    <t>км. 13+380 - 16+415  с укреплением обочин шириной 2 метра  (правый проезд)</t>
  </si>
  <si>
    <t>км. 13+380 - 16+415  с укреплением обочин шириной 2 метра (левый проезд)</t>
  </si>
  <si>
    <t>от Грибоедовской развязки до поворота на Белый Яр с укреплением обочин шириной 2 метра    (левый проезд)</t>
  </si>
  <si>
    <t>Устройство обочины  из щебня</t>
  </si>
  <si>
    <t>Нарезка корыта под обочину из щебня</t>
  </si>
  <si>
    <t>Обустройство остановок</t>
  </si>
  <si>
    <r>
      <t xml:space="preserve">Выполнение работ по ремонту дороги по        </t>
    </r>
    <r>
      <rPr>
        <b/>
        <u/>
        <sz val="10"/>
        <rFont val="Arial"/>
        <family val="2"/>
        <charset val="204"/>
      </rPr>
      <t>ул. Профсоюзо</t>
    </r>
    <r>
      <rPr>
        <b/>
        <sz val="10"/>
        <rFont val="Arial"/>
        <family val="2"/>
        <charset val="204"/>
      </rPr>
      <t>в                                                                                 (от ул. Ленина в сторону ул. Лермонтова)</t>
    </r>
  </si>
  <si>
    <t>Выполенные объемы</t>
  </si>
  <si>
    <t>Ед.измерения</t>
  </si>
  <si>
    <t>1.7</t>
  </si>
  <si>
    <r>
      <t>23 855 м</t>
    </r>
    <r>
      <rPr>
        <sz val="10"/>
        <rFont val="Arial Cyr"/>
        <charset val="204"/>
      </rPr>
      <t xml:space="preserve">²                          Нижн. слой - 6 см.                         Верхний слой,                   тип ЩМА-15 - 5 см.  </t>
    </r>
  </si>
  <si>
    <r>
      <t>25 141 м</t>
    </r>
    <r>
      <rPr>
        <sz val="10"/>
        <color theme="1"/>
        <rFont val="Arial Cyr"/>
        <charset val="204"/>
      </rPr>
      <t xml:space="preserve">²                Нижний слой - 6 см.                         Верхний слой,                   тип ЩМА-15 - 5 см.  </t>
    </r>
  </si>
  <si>
    <t>Выполнено за прошедшие сутки</t>
  </si>
  <si>
    <t>Поднятие колодцев</t>
  </si>
  <si>
    <t>Продувка, сварка, заливка швов на плитах ПДН</t>
  </si>
  <si>
    <t>Нарезка температурных швов</t>
  </si>
  <si>
    <t>п.м.</t>
  </si>
  <si>
    <t>Отбор проб для испытаний</t>
  </si>
  <si>
    <t>соответствует</t>
  </si>
  <si>
    <t>Пояснение</t>
  </si>
  <si>
    <t>План на текущий день/ночь</t>
  </si>
  <si>
    <t>устройство верхнего слоя</t>
  </si>
  <si>
    <r>
      <t xml:space="preserve">Выполнение работ по ремонту дороги                      </t>
    </r>
    <r>
      <rPr>
        <b/>
        <u/>
        <sz val="10"/>
        <rFont val="Arial"/>
        <family val="2"/>
        <charset val="204"/>
      </rPr>
      <t xml:space="preserve"> ул. (1 "З") Югорский тракт</t>
    </r>
    <r>
      <rPr>
        <b/>
        <sz val="10"/>
        <rFont val="Arial"/>
        <family val="2"/>
        <charset val="204"/>
      </rPr>
      <t xml:space="preserve"> (от Грибоедовской развязки до улицы Показаньева) </t>
    </r>
  </si>
  <si>
    <t>нанесение дорожной разметки</t>
  </si>
  <si>
    <t>км</t>
  </si>
  <si>
    <t>Нанесение дорожной разметки</t>
  </si>
  <si>
    <t xml:space="preserve">ООО СК "ЮВиС"                         </t>
  </si>
  <si>
    <t xml:space="preserve">Ф№3 "Северавтодор" </t>
  </si>
  <si>
    <t xml:space="preserve">ЗАО "Автодорстрой"         </t>
  </si>
  <si>
    <t xml:space="preserve">ООО СК "ЮВиС"                      </t>
  </si>
  <si>
    <t>Филиал №3 "Северавтодор"</t>
  </si>
  <si>
    <t xml:space="preserve">ЗАО "Автодорстрой"          </t>
  </si>
  <si>
    <t xml:space="preserve">ООО СК "ЮВиС"                     </t>
  </si>
  <si>
    <t>Подрядная организация</t>
  </si>
  <si>
    <t>Информация о ходе выполнения работ по ремонту дорог</t>
  </si>
  <si>
    <t xml:space="preserve"> 1.8</t>
  </si>
  <si>
    <t>Восстановление асфальтобетонного покрытия методом сплошного асфальтирования на улицах города Сургута</t>
  </si>
  <si>
    <t>Всего выполнено на текущую дату</t>
  </si>
  <si>
    <t>ул. Энергетиков (район Старого Сургута)</t>
  </si>
  <si>
    <t>Ул. Майская</t>
  </si>
  <si>
    <t>Ул.Профсоюзов на перекр. с ул. Пушкина</t>
  </si>
  <si>
    <t>ул. Энгельса</t>
  </si>
  <si>
    <t>фрезерование</t>
  </si>
  <si>
    <t>перекресток ул. Островского – ул. Бажова - ул. Студенческая</t>
  </si>
  <si>
    <t>ул. 30 лет Победы (ул. Сибирская – ул. Юности).</t>
  </si>
  <si>
    <t>ул. 30 лет Победы (напротив торгового центра "Союз").</t>
  </si>
  <si>
    <t>перекресток Нефтеюганское шоссе – ул. Островского</t>
  </si>
  <si>
    <t>ул. Мира на перекрестке с ул. Пушкина</t>
  </si>
  <si>
    <t>ул.20-ая, район дома Ленина 29 и перекресток с ул. Энергетиков.</t>
  </si>
  <si>
    <t>перекресток ул. Геологическая пр. Пролетарский</t>
  </si>
  <si>
    <t>Развязка № 3 (Агентство)</t>
  </si>
  <si>
    <t xml:space="preserve"> 1.9</t>
  </si>
  <si>
    <t>ул. Бахилова от Ленина до Бахилова №3</t>
  </si>
  <si>
    <t>Развязка №2 "Ярославна"</t>
  </si>
  <si>
    <t>а/д в пос. Финский</t>
  </si>
  <si>
    <t>ул. М-Карамова (от Храма до ул. Геологическая)</t>
  </si>
  <si>
    <t>перекресток Набережный-Восход - Заячий остров</t>
  </si>
  <si>
    <t>стоянка у магазина "Детский мир"</t>
  </si>
  <si>
    <t>Нефтеюганское шоссе остановка "Горэнерго"</t>
  </si>
  <si>
    <t>ул. Сосновая остановка "СМП"</t>
  </si>
  <si>
    <t>Выполнение работ по ремонту внутриквартальной дороги на участке от ул. Юности  до ул. Сибирской, проходящей мимо МАДОУ д/с №8 "Огонек"</t>
  </si>
  <si>
    <r>
      <t>27000 м</t>
    </r>
    <r>
      <rPr>
        <sz val="10"/>
        <color theme="1"/>
        <rFont val="Arial Cyr"/>
        <charset val="204"/>
      </rPr>
      <t xml:space="preserve">²                     Нижн. слой - 6 см.                         Верхний слой,                   ЩМА-15 см  </t>
    </r>
  </si>
  <si>
    <r>
      <t>10390 м</t>
    </r>
    <r>
      <rPr>
        <sz val="10"/>
        <color theme="1"/>
        <rFont val="Arial Cyr"/>
        <charset val="204"/>
      </rPr>
      <t xml:space="preserve">²                     Нижн. слой - 6 см.                         Верхний слой,                   ЩМА-15 см  </t>
    </r>
  </si>
  <si>
    <t>ооо "Автодорсевер"</t>
  </si>
  <si>
    <t>ООО "ОДС"</t>
  </si>
  <si>
    <t>1.10</t>
  </si>
  <si>
    <t xml:space="preserve"> 1.11</t>
  </si>
  <si>
    <t xml:space="preserve">Выполнение работ по ремонту дорог улиц города Сургута </t>
  </si>
  <si>
    <t>ул. Замятинская</t>
  </si>
  <si>
    <t>ул. Островского (участок от ул. Профсоюзов до Нефтеюганского шоссе)</t>
  </si>
  <si>
    <t>ул. Профсоюзов(участок от ул. Профсоюзов, 22 до ул. Островского)</t>
  </si>
  <si>
    <t>ул. Рыбников (участок от ул. Югорская до ул.Щепеткина)</t>
  </si>
  <si>
    <t>ул. Рыбников (участок от ул. Щепеткина  до речного порта)</t>
  </si>
  <si>
    <r>
      <t>47 191 м</t>
    </r>
    <r>
      <rPr>
        <sz val="10"/>
        <color theme="1"/>
        <rFont val="Arial Cyr"/>
        <charset val="204"/>
      </rPr>
      <t xml:space="preserve">²                     Нижн. слой - 6 см.                         Верхний слой,                   ЩМА-15 см  </t>
    </r>
  </si>
  <si>
    <t xml:space="preserve"> 1.12</t>
  </si>
  <si>
    <t xml:space="preserve">Выполнение работ  по нанесению защитных тонкослойных холодных покрытий на основе литых эмульсионно-минеральных смесей </t>
  </si>
  <si>
    <r>
      <t>152 000 м</t>
    </r>
    <r>
      <rPr>
        <sz val="10"/>
        <rFont val="Calibri"/>
        <family val="2"/>
        <charset val="204"/>
      </rPr>
      <t xml:space="preserve">² </t>
    </r>
  </si>
  <si>
    <t>Югорский тракт ( от Заячего острова до ул. Энергетиков)</t>
  </si>
  <si>
    <t xml:space="preserve">СГМУП "ДорРемТех"        </t>
  </si>
  <si>
    <t>Ул. Киртбая (в районе д. 17)</t>
  </si>
  <si>
    <t>Пр. Пролетарский (в районе д. 18)</t>
  </si>
  <si>
    <t>15.08.2014 г.</t>
  </si>
  <si>
    <t xml:space="preserve">Устройство искусственных неровностей: 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</si>
</sst>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"/>
    <numFmt numFmtId="166" formatCode="0.000"/>
  </numFmts>
  <fonts count="32">
    <font>
      <sz val="10"/>
      <name val="Arial Cyr"/>
      <charset val="204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  <charset val="204"/>
    </font>
    <font>
      <i/>
      <sz val="10"/>
      <name val="Times New Roman"/>
      <family val="1"/>
    </font>
    <font>
      <i/>
      <sz val="10"/>
      <name val="Arial"/>
      <family val="2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b/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  <font>
      <b/>
      <i/>
      <sz val="10"/>
      <color theme="1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b/>
      <sz val="11"/>
      <name val="Times New Roman"/>
      <family val="1"/>
      <charset val="204"/>
    </font>
    <font>
      <i/>
      <sz val="10"/>
      <color theme="1"/>
      <name val="Arial"/>
      <family val="2"/>
      <charset val="204"/>
    </font>
    <font>
      <sz val="10"/>
      <color theme="0" tint="-0.249977111117893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0" tint="-0.249977111117893"/>
      <name val="Arial"/>
      <family val="2"/>
      <charset val="204"/>
    </font>
    <font>
      <sz val="10"/>
      <name val="Calibri"/>
      <family val="2"/>
      <charset val="204"/>
    </font>
    <font>
      <i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/>
    </xf>
    <xf numFmtId="49" fontId="8" fillId="0" borderId="9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center" vertical="center"/>
    </xf>
    <xf numFmtId="0" fontId="3" fillId="0" borderId="46" xfId="0" applyFont="1" applyBorder="1"/>
    <xf numFmtId="164" fontId="1" fillId="0" borderId="48" xfId="0" applyNumberFormat="1" applyFont="1" applyBorder="1" applyAlignment="1">
      <alignment horizontal="center" vertical="center"/>
    </xf>
    <xf numFmtId="164" fontId="1" fillId="0" borderId="49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/>
    <xf numFmtId="9" fontId="20" fillId="0" borderId="1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1" fontId="29" fillId="0" borderId="17" xfId="0" applyNumberFormat="1" applyFont="1" applyFill="1" applyBorder="1" applyAlignment="1">
      <alignment horizontal="center"/>
    </xf>
    <xf numFmtId="16" fontId="8" fillId="0" borderId="4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9" fontId="20" fillId="0" borderId="4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wrapText="1"/>
    </xf>
    <xf numFmtId="0" fontId="14" fillId="0" borderId="10" xfId="0" applyFont="1" applyFill="1" applyBorder="1" applyAlignment="1">
      <alignment horizontal="center" vertical="center" wrapText="1"/>
    </xf>
    <xf numFmtId="9" fontId="20" fillId="0" borderId="10" xfId="0" applyNumberFormat="1" applyFont="1" applyFill="1" applyBorder="1" applyAlignment="1">
      <alignment horizontal="center" vertical="center"/>
    </xf>
    <xf numFmtId="3" fontId="15" fillId="0" borderId="10" xfId="0" applyNumberFormat="1" applyFont="1" applyFill="1" applyBorder="1" applyAlignment="1">
      <alignment horizontal="center" vertical="center"/>
    </xf>
    <xf numFmtId="1" fontId="15" fillId="0" borderId="10" xfId="0" applyNumberFormat="1" applyFont="1" applyFill="1" applyBorder="1" applyAlignment="1">
      <alignment horizontal="center" vertical="center"/>
    </xf>
    <xf numFmtId="1" fontId="15" fillId="0" borderId="19" xfId="0" applyNumberFormat="1" applyFont="1" applyFill="1" applyBorder="1" applyAlignment="1">
      <alignment horizontal="center" vertical="center"/>
    </xf>
    <xf numFmtId="1" fontId="15" fillId="0" borderId="8" xfId="0" applyNumberFormat="1" applyFont="1" applyFill="1" applyBorder="1" applyAlignment="1">
      <alignment horizontal="center" vertical="center"/>
    </xf>
    <xf numFmtId="1" fontId="15" fillId="0" borderId="45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/>
    </xf>
    <xf numFmtId="1" fontId="15" fillId="0" borderId="20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horizontal="center" vertical="center"/>
    </xf>
    <xf numFmtId="1" fontId="15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 wrapText="1"/>
    </xf>
    <xf numFmtId="9" fontId="20" fillId="0" borderId="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center" vertical="center" wrapText="1"/>
    </xf>
    <xf numFmtId="9" fontId="20" fillId="0" borderId="11" xfId="0" applyNumberFormat="1" applyFont="1" applyFill="1" applyBorder="1" applyAlignment="1">
      <alignment horizontal="center" vertical="center"/>
    </xf>
    <xf numFmtId="3" fontId="15" fillId="0" borderId="11" xfId="0" applyNumberFormat="1" applyFont="1" applyFill="1" applyBorder="1" applyAlignment="1">
      <alignment horizontal="center" vertical="center"/>
    </xf>
    <xf numFmtId="1" fontId="15" fillId="0" borderId="11" xfId="0" applyNumberFormat="1" applyFont="1" applyFill="1" applyBorder="1" applyAlignment="1">
      <alignment horizontal="center" vertical="center"/>
    </xf>
    <xf numFmtId="1" fontId="15" fillId="0" borderId="35" xfId="0" applyNumberFormat="1" applyFont="1" applyFill="1" applyBorder="1" applyAlignment="1">
      <alignment horizontal="center" vertical="center"/>
    </xf>
    <xf numFmtId="1" fontId="15" fillId="0" borderId="9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31" fillId="0" borderId="1" xfId="0" applyFont="1" applyFill="1" applyBorder="1"/>
    <xf numFmtId="1" fontId="29" fillId="0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vertical="center" wrapText="1"/>
    </xf>
    <xf numFmtId="1" fontId="29" fillId="0" borderId="7" xfId="0" applyNumberFormat="1" applyFont="1" applyFill="1" applyBorder="1" applyAlignment="1">
      <alignment horizontal="center"/>
    </xf>
    <xf numFmtId="49" fontId="18" fillId="0" borderId="2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16" fontId="8" fillId="0" borderId="36" xfId="0" applyNumberFormat="1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vertical="center" wrapText="1"/>
    </xf>
    <xf numFmtId="4" fontId="15" fillId="0" borderId="8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 wrapText="1"/>
    </xf>
    <xf numFmtId="1" fontId="29" fillId="0" borderId="1" xfId="0" applyNumberFormat="1" applyFont="1" applyFill="1" applyBorder="1" applyAlignment="1">
      <alignment horizontal="center" vertical="center"/>
    </xf>
    <xf numFmtId="166" fontId="29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/>
    <xf numFmtId="0" fontId="27" fillId="0" borderId="2" xfId="0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vertical="center" wrapText="1"/>
    </xf>
    <xf numFmtId="16" fontId="8" fillId="0" borderId="23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3" fontId="15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1" fontId="3" fillId="0" borderId="45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9" fontId="4" fillId="0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9" fontId="4" fillId="0" borderId="20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9" fontId="4" fillId="0" borderId="9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1" fontId="3" fillId="0" borderId="20" xfId="0" applyNumberFormat="1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1" fontId="3" fillId="0" borderId="35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1" fontId="3" fillId="0" borderId="27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5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1" fontId="14" fillId="0" borderId="17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horizontal="center" vertical="center" wrapText="1"/>
    </xf>
    <xf numFmtId="1" fontId="15" fillId="0" borderId="27" xfId="0" applyNumberFormat="1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15" fillId="0" borderId="6" xfId="0" applyNumberFormat="1" applyFont="1" applyFill="1" applyBorder="1" applyAlignment="1">
      <alignment horizontal="center" vertical="center"/>
    </xf>
    <xf numFmtId="1" fontId="15" fillId="0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1" fontId="14" fillId="0" borderId="8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1" fontId="15" fillId="0" borderId="4" xfId="0" applyNumberFormat="1" applyFont="1" applyFill="1" applyBorder="1" applyAlignment="1">
      <alignment horizontal="center" vertical="center" wrapText="1"/>
    </xf>
    <xf numFmtId="1" fontId="14" fillId="0" borderId="25" xfId="0" applyNumberFormat="1" applyFont="1" applyFill="1" applyBorder="1" applyAlignment="1">
      <alignment horizontal="center" vertical="center" wrapText="1"/>
    </xf>
    <xf numFmtId="1" fontId="15" fillId="0" borderId="17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1" fontId="15" fillId="0" borderId="30" xfId="0" applyNumberFormat="1" applyFont="1" applyFill="1" applyBorder="1" applyAlignment="1">
      <alignment horizontal="center" vertical="center"/>
    </xf>
    <xf numFmtId="1" fontId="15" fillId="0" borderId="41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wrapText="1"/>
    </xf>
    <xf numFmtId="0" fontId="14" fillId="0" borderId="6" xfId="0" applyFont="1" applyFill="1" applyBorder="1" applyAlignment="1">
      <alignment horizontal="center" vertical="center" wrapText="1"/>
    </xf>
    <xf numFmtId="3" fontId="15" fillId="0" borderId="6" xfId="0" applyNumberFormat="1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50" xfId="0" applyNumberFormat="1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/>
    <xf numFmtId="0" fontId="17" fillId="0" borderId="1" xfId="0" applyFont="1" applyFill="1" applyBorder="1"/>
    <xf numFmtId="0" fontId="27" fillId="0" borderId="23" xfId="0" applyFont="1" applyFill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wrapText="1"/>
    </xf>
    <xf numFmtId="4" fontId="17" fillId="0" borderId="4" xfId="0" applyNumberFormat="1" applyFont="1" applyFill="1" applyBorder="1" applyAlignment="1">
      <alignment vertical="center" wrapText="1"/>
    </xf>
    <xf numFmtId="0" fontId="27" fillId="0" borderId="38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28" fillId="0" borderId="1" xfId="0" applyFont="1" applyFill="1" applyBorder="1" applyAlignment="1">
      <alignment wrapText="1"/>
    </xf>
    <xf numFmtId="0" fontId="9" fillId="0" borderId="9" xfId="0" applyFont="1" applyFill="1" applyBorder="1" applyAlignment="1">
      <alignment horizontal="center" vertical="center"/>
    </xf>
    <xf numFmtId="0" fontId="3" fillId="0" borderId="9" xfId="0" applyFont="1" applyFill="1" applyBorder="1"/>
    <xf numFmtId="1" fontId="3" fillId="0" borderId="6" xfId="0" applyNumberFormat="1" applyFont="1" applyFill="1" applyBorder="1" applyAlignment="1">
      <alignment horizontal="center" vertical="center"/>
    </xf>
    <xf numFmtId="9" fontId="20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9" fontId="20" fillId="0" borderId="3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165" fontId="13" fillId="0" borderId="40" xfId="0" applyNumberFormat="1" applyFont="1" applyFill="1" applyBorder="1" applyAlignment="1">
      <alignment horizontal="center" vertical="center"/>
    </xf>
    <xf numFmtId="165" fontId="13" fillId="0" borderId="24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3" fillId="0" borderId="37" xfId="0" applyNumberFormat="1" applyFont="1" applyFill="1" applyBorder="1" applyAlignment="1">
      <alignment horizontal="center" vertical="center"/>
    </xf>
    <xf numFmtId="1" fontId="13" fillId="0" borderId="34" xfId="0" applyNumberFormat="1" applyFont="1" applyFill="1" applyBorder="1" applyAlignment="1">
      <alignment horizontal="center" vertical="center"/>
    </xf>
    <xf numFmtId="165" fontId="13" fillId="0" borderId="41" xfId="0" applyNumberFormat="1" applyFont="1" applyFill="1" applyBorder="1" applyAlignment="1">
      <alignment horizontal="center" vertical="center"/>
    </xf>
    <xf numFmtId="165" fontId="21" fillId="0" borderId="40" xfId="0" applyNumberFormat="1" applyFont="1" applyFill="1" applyBorder="1" applyAlignment="1">
      <alignment horizontal="center" vertical="center"/>
    </xf>
    <xf numFmtId="165" fontId="21" fillId="0" borderId="24" xfId="0" applyNumberFormat="1" applyFont="1" applyFill="1" applyBorder="1" applyAlignment="1">
      <alignment horizontal="center" vertical="center"/>
    </xf>
    <xf numFmtId="165" fontId="21" fillId="0" borderId="41" xfId="0" applyNumberFormat="1" applyFont="1" applyFill="1" applyBorder="1" applyAlignment="1">
      <alignment horizontal="center" vertical="center"/>
    </xf>
    <xf numFmtId="165" fontId="21" fillId="0" borderId="29" xfId="0" applyNumberFormat="1" applyFont="1" applyFill="1" applyBorder="1" applyAlignment="1">
      <alignment horizontal="center" vertical="center"/>
    </xf>
    <xf numFmtId="165" fontId="21" fillId="0" borderId="32" xfId="0" applyNumberFormat="1" applyFont="1" applyFill="1" applyBorder="1" applyAlignment="1">
      <alignment horizontal="center" vertical="center"/>
    </xf>
    <xf numFmtId="165" fontId="21" fillId="0" borderId="33" xfId="0" applyNumberFormat="1" applyFont="1" applyFill="1" applyBorder="1" applyAlignment="1">
      <alignment horizontal="center" vertical="center"/>
    </xf>
    <xf numFmtId="165" fontId="13" fillId="0" borderId="29" xfId="0" applyNumberFormat="1" applyFont="1" applyFill="1" applyBorder="1" applyAlignment="1">
      <alignment horizontal="center" vertical="center"/>
    </xf>
    <xf numFmtId="165" fontId="13" fillId="0" borderId="32" xfId="0" applyNumberFormat="1" applyFont="1" applyFill="1" applyBorder="1" applyAlignment="1">
      <alignment horizontal="center" vertical="center"/>
    </xf>
    <xf numFmtId="165" fontId="13" fillId="0" borderId="33" xfId="0" applyNumberFormat="1" applyFont="1" applyFill="1" applyBorder="1" applyAlignment="1">
      <alignment horizontal="center" vertical="center"/>
    </xf>
    <xf numFmtId="165" fontId="13" fillId="0" borderId="10" xfId="0" applyNumberFormat="1" applyFont="1" applyFill="1" applyBorder="1" applyAlignment="1">
      <alignment horizontal="center" vertical="center"/>
    </xf>
    <xf numFmtId="165" fontId="13" fillId="0" borderId="6" xfId="0" applyNumberFormat="1" applyFont="1" applyFill="1" applyBorder="1" applyAlignment="1">
      <alignment horizontal="center" vertical="center"/>
    </xf>
    <xf numFmtId="165" fontId="13" fillId="0" borderId="4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1" fontId="3" fillId="0" borderId="51" xfId="0" applyNumberFormat="1" applyFont="1" applyFill="1" applyBorder="1" applyAlignment="1">
      <alignment horizontal="center" vertical="center" wrapText="1"/>
    </xf>
    <xf numFmtId="1" fontId="3" fillId="0" borderId="37" xfId="0" applyNumberFormat="1" applyFont="1" applyFill="1" applyBorder="1" applyAlignment="1">
      <alignment horizontal="center" vertical="center" wrapText="1"/>
    </xf>
    <xf numFmtId="1" fontId="3" fillId="0" borderId="34" xfId="0" applyNumberFormat="1" applyFont="1" applyFill="1" applyBorder="1" applyAlignment="1">
      <alignment horizontal="center" vertical="center" wrapText="1"/>
    </xf>
    <xf numFmtId="165" fontId="13" fillId="0" borderId="3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top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6"/>
  <sheetViews>
    <sheetView tabSelected="1" view="pageBreakPreview" topLeftCell="A250" zoomScale="85" zoomScaleSheetLayoutView="85" workbookViewId="0">
      <selection activeCell="H277" sqref="H277"/>
    </sheetView>
  </sheetViews>
  <sheetFormatPr defaultRowHeight="15.75"/>
  <cols>
    <col min="1" max="1" width="7.28515625" customWidth="1"/>
    <col min="2" max="2" width="46" style="1" customWidth="1"/>
    <col min="3" max="3" width="17.42578125" style="1" customWidth="1"/>
    <col min="4" max="4" width="7.5703125" style="1" customWidth="1"/>
    <col min="5" max="5" width="16.7109375" style="1" customWidth="1"/>
    <col min="6" max="6" width="14.5703125" style="1" customWidth="1"/>
    <col min="7" max="7" width="12.140625" style="1" customWidth="1"/>
    <col min="8" max="10" width="11.5703125" style="1" customWidth="1"/>
    <col min="11" max="11" width="13.140625" style="1" customWidth="1"/>
  </cols>
  <sheetData>
    <row r="1" spans="1:12" ht="11.25" customHeight="1">
      <c r="B1" s="4"/>
      <c r="C1" s="4"/>
      <c r="D1" s="4"/>
      <c r="E1"/>
      <c r="F1"/>
      <c r="G1"/>
      <c r="H1"/>
      <c r="I1"/>
      <c r="J1"/>
      <c r="K1"/>
    </row>
    <row r="2" spans="1:12">
      <c r="A2" s="255" t="s">
        <v>74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</row>
    <row r="3" spans="1:12" ht="15.75" customHeight="1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</row>
    <row r="4" spans="1:12" ht="15.75" customHeight="1">
      <c r="A4" s="6"/>
      <c r="B4" s="6"/>
      <c r="C4" s="6"/>
      <c r="D4" s="6"/>
      <c r="F4" s="6"/>
      <c r="G4" s="6"/>
      <c r="H4" s="263" t="s">
        <v>121</v>
      </c>
      <c r="I4" s="263"/>
      <c r="J4" s="263"/>
      <c r="K4" s="263"/>
    </row>
    <row r="5" spans="1:12" ht="11.25" customHeight="1" thickBot="1"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ht="16.5" customHeight="1">
      <c r="A6" s="257" t="s">
        <v>0</v>
      </c>
      <c r="B6" s="259" t="s">
        <v>3</v>
      </c>
      <c r="C6" s="261" t="s">
        <v>73</v>
      </c>
      <c r="D6" s="261" t="s">
        <v>48</v>
      </c>
      <c r="E6" s="261" t="s">
        <v>4</v>
      </c>
      <c r="F6" s="261" t="s">
        <v>47</v>
      </c>
      <c r="G6" s="272" t="s">
        <v>52</v>
      </c>
      <c r="H6" s="261" t="s">
        <v>10</v>
      </c>
      <c r="I6" s="266" t="s">
        <v>60</v>
      </c>
      <c r="J6" s="269" t="s">
        <v>59</v>
      </c>
      <c r="K6" s="264" t="s">
        <v>11</v>
      </c>
    </row>
    <row r="7" spans="1:12" ht="16.5" customHeight="1">
      <c r="A7" s="258"/>
      <c r="B7" s="260"/>
      <c r="C7" s="262"/>
      <c r="D7" s="262"/>
      <c r="E7" s="262"/>
      <c r="F7" s="262"/>
      <c r="G7" s="273"/>
      <c r="H7" s="262"/>
      <c r="I7" s="267"/>
      <c r="J7" s="270"/>
      <c r="K7" s="265"/>
    </row>
    <row r="8" spans="1:12" ht="14.25" customHeight="1">
      <c r="A8" s="258"/>
      <c r="B8" s="260"/>
      <c r="C8" s="262"/>
      <c r="D8" s="262"/>
      <c r="E8" s="262"/>
      <c r="F8" s="262"/>
      <c r="G8" s="273"/>
      <c r="H8" s="262"/>
      <c r="I8" s="267"/>
      <c r="J8" s="270"/>
      <c r="K8" s="265"/>
    </row>
    <row r="9" spans="1:12" s="2" customFormat="1" ht="69" customHeight="1">
      <c r="A9" s="258"/>
      <c r="B9" s="260"/>
      <c r="C9" s="262"/>
      <c r="D9" s="262"/>
      <c r="E9" s="262"/>
      <c r="F9" s="262"/>
      <c r="G9" s="274"/>
      <c r="H9" s="262"/>
      <c r="I9" s="268"/>
      <c r="J9" s="271"/>
      <c r="K9" s="265"/>
    </row>
    <row r="10" spans="1:12" s="2" customFormat="1" ht="24.75" customHeight="1" thickBot="1">
      <c r="A10" s="7" t="s">
        <v>1</v>
      </c>
      <c r="B10" s="8" t="s">
        <v>2</v>
      </c>
      <c r="C10" s="9"/>
      <c r="D10" s="8"/>
      <c r="E10" s="9"/>
      <c r="F10" s="9"/>
      <c r="G10" s="9"/>
      <c r="H10" s="9"/>
      <c r="I10" s="12"/>
      <c r="J10" s="11"/>
      <c r="K10" s="10"/>
    </row>
    <row r="11" spans="1:12" s="3" customFormat="1" ht="82.5" customHeight="1">
      <c r="A11" s="105" t="s">
        <v>12</v>
      </c>
      <c r="B11" s="86" t="s">
        <v>32</v>
      </c>
      <c r="C11" s="28" t="s">
        <v>66</v>
      </c>
      <c r="D11" s="106"/>
      <c r="E11" s="107" t="s">
        <v>51</v>
      </c>
      <c r="F11" s="108"/>
      <c r="G11" s="109"/>
      <c r="H11" s="110"/>
      <c r="I11" s="111"/>
      <c r="J11" s="112"/>
      <c r="K11" s="245">
        <f>(H12+H18+H14)/3</f>
        <v>100</v>
      </c>
      <c r="L11" s="275"/>
    </row>
    <row r="12" spans="1:12" s="3" customFormat="1" ht="13.5" customHeight="1">
      <c r="A12" s="93">
        <v>1</v>
      </c>
      <c r="B12" s="34" t="s">
        <v>18</v>
      </c>
      <c r="C12" s="15"/>
      <c r="D12" s="41" t="s">
        <v>7</v>
      </c>
      <c r="E12" s="56">
        <f xml:space="preserve"> 23223+1918</f>
        <v>25141</v>
      </c>
      <c r="F12" s="113">
        <v>25141</v>
      </c>
      <c r="G12" s="114"/>
      <c r="H12" s="114">
        <f>(F12/E12)*100</f>
        <v>100</v>
      </c>
      <c r="I12" s="115"/>
      <c r="J12" s="115"/>
      <c r="K12" s="246"/>
      <c r="L12" s="275"/>
    </row>
    <row r="13" spans="1:12" s="3" customFormat="1" ht="13.5" customHeight="1">
      <c r="A13" s="93">
        <v>2</v>
      </c>
      <c r="B13" s="34" t="s">
        <v>54</v>
      </c>
      <c r="C13" s="15"/>
      <c r="D13" s="116" t="s">
        <v>56</v>
      </c>
      <c r="E13" s="56">
        <v>1280</v>
      </c>
      <c r="F13" s="113">
        <v>1280</v>
      </c>
      <c r="G13" s="114"/>
      <c r="H13" s="114">
        <f>(F13/E13)*100</f>
        <v>100</v>
      </c>
      <c r="I13" s="114"/>
      <c r="J13" s="114"/>
      <c r="K13" s="246"/>
      <c r="L13" s="275"/>
    </row>
    <row r="14" spans="1:12" s="3" customFormat="1" ht="13.5" customHeight="1">
      <c r="A14" s="93">
        <v>3</v>
      </c>
      <c r="B14" s="16" t="s">
        <v>8</v>
      </c>
      <c r="C14" s="15"/>
      <c r="D14" s="116" t="s">
        <v>7</v>
      </c>
      <c r="E14" s="56">
        <v>23223</v>
      </c>
      <c r="F14" s="113">
        <v>23223</v>
      </c>
      <c r="G14" s="117"/>
      <c r="H14" s="114">
        <f>(F14/E14)*100</f>
        <v>100</v>
      </c>
      <c r="I14" s="114"/>
      <c r="J14" s="114"/>
      <c r="K14" s="246"/>
      <c r="L14" s="275"/>
    </row>
    <row r="15" spans="1:12" s="3" customFormat="1" ht="13.5" customHeight="1">
      <c r="A15" s="93">
        <v>4</v>
      </c>
      <c r="B15" s="38" t="s">
        <v>57</v>
      </c>
      <c r="C15" s="118"/>
      <c r="D15" s="116"/>
      <c r="E15" s="17" t="s">
        <v>58</v>
      </c>
      <c r="F15" s="17" t="s">
        <v>58</v>
      </c>
      <c r="G15" s="117"/>
      <c r="H15" s="114"/>
      <c r="I15" s="114"/>
      <c r="J15" s="114"/>
      <c r="K15" s="246"/>
      <c r="L15" s="275"/>
    </row>
    <row r="16" spans="1:12" s="3" customFormat="1" ht="13.5" customHeight="1">
      <c r="A16" s="93">
        <v>5</v>
      </c>
      <c r="B16" s="38" t="s">
        <v>53</v>
      </c>
      <c r="C16" s="118"/>
      <c r="D16" s="116" t="s">
        <v>20</v>
      </c>
      <c r="E16" s="56">
        <v>42</v>
      </c>
      <c r="F16" s="113">
        <v>42</v>
      </c>
      <c r="G16" s="117"/>
      <c r="H16" s="114">
        <f>(F16/E16)*100</f>
        <v>100</v>
      </c>
      <c r="I16" s="114"/>
      <c r="J16" s="114"/>
      <c r="K16" s="246"/>
      <c r="L16" s="275"/>
    </row>
    <row r="17" spans="1:12" s="3" customFormat="1" ht="13.5" customHeight="1">
      <c r="A17" s="93">
        <v>6</v>
      </c>
      <c r="B17" s="34" t="s">
        <v>55</v>
      </c>
      <c r="C17" s="118"/>
      <c r="D17" s="116" t="s">
        <v>56</v>
      </c>
      <c r="E17" s="56">
        <v>470</v>
      </c>
      <c r="F17" s="113">
        <v>470</v>
      </c>
      <c r="G17" s="117"/>
      <c r="H17" s="114">
        <f>(F17/E17)*100</f>
        <v>100</v>
      </c>
      <c r="I17" s="114"/>
      <c r="J17" s="114"/>
      <c r="K17" s="246"/>
      <c r="L17" s="275"/>
    </row>
    <row r="18" spans="1:12" s="3" customFormat="1" ht="12.75" customHeight="1">
      <c r="A18" s="93">
        <v>7</v>
      </c>
      <c r="B18" s="119" t="s">
        <v>9</v>
      </c>
      <c r="C18" s="15"/>
      <c r="D18" s="120" t="s">
        <v>7</v>
      </c>
      <c r="E18" s="62">
        <v>25141</v>
      </c>
      <c r="F18" s="121">
        <v>25141</v>
      </c>
      <c r="G18" s="121"/>
      <c r="H18" s="122">
        <f>(F18/E18)*100</f>
        <v>100</v>
      </c>
      <c r="I18" s="117"/>
      <c r="J18" s="122"/>
      <c r="K18" s="246"/>
      <c r="L18" s="275"/>
    </row>
    <row r="19" spans="1:12" s="3" customFormat="1" ht="12.75" customHeight="1">
      <c r="A19" s="123">
        <v>8</v>
      </c>
      <c r="B19" s="38" t="s">
        <v>57</v>
      </c>
      <c r="C19" s="15"/>
      <c r="D19" s="124"/>
      <c r="E19" s="17" t="s">
        <v>58</v>
      </c>
      <c r="F19" s="17" t="s">
        <v>58</v>
      </c>
      <c r="G19" s="121"/>
      <c r="H19" s="121"/>
      <c r="I19" s="121"/>
      <c r="J19" s="121"/>
      <c r="K19" s="246"/>
      <c r="L19" s="275"/>
    </row>
    <row r="20" spans="1:12" s="3" customFormat="1" ht="12.75" customHeight="1" thickBot="1">
      <c r="A20" s="123">
        <v>9</v>
      </c>
      <c r="B20" s="38" t="s">
        <v>65</v>
      </c>
      <c r="C20" s="125"/>
      <c r="D20" s="126" t="s">
        <v>64</v>
      </c>
      <c r="E20" s="127">
        <v>3.266</v>
      </c>
      <c r="F20" s="127">
        <v>3.266</v>
      </c>
      <c r="G20" s="128"/>
      <c r="H20" s="128">
        <v>100</v>
      </c>
      <c r="I20" s="128"/>
      <c r="J20" s="128"/>
      <c r="K20" s="247"/>
      <c r="L20" s="275"/>
    </row>
    <row r="21" spans="1:12" s="3" customFormat="1" ht="106.5" customHeight="1">
      <c r="A21" s="129" t="s">
        <v>13</v>
      </c>
      <c r="B21" s="106" t="s">
        <v>33</v>
      </c>
      <c r="C21" s="130" t="s">
        <v>67</v>
      </c>
      <c r="D21" s="86"/>
      <c r="E21" s="131" t="s">
        <v>22</v>
      </c>
      <c r="F21" s="36"/>
      <c r="G21" s="132"/>
      <c r="H21" s="133"/>
      <c r="I21" s="248"/>
      <c r="J21" s="251"/>
      <c r="K21" s="254">
        <f>(H22+H27+H23)/3</f>
        <v>100</v>
      </c>
      <c r="L21" s="275"/>
    </row>
    <row r="22" spans="1:12" s="3" customFormat="1" ht="13.5" customHeight="1">
      <c r="A22" s="93">
        <v>1</v>
      </c>
      <c r="B22" s="34" t="s">
        <v>18</v>
      </c>
      <c r="C22" s="15"/>
      <c r="D22" s="41" t="s">
        <v>7</v>
      </c>
      <c r="E22" s="17">
        <f>11512+949</f>
        <v>12461</v>
      </c>
      <c r="F22" s="17">
        <v>12461</v>
      </c>
      <c r="G22" s="37"/>
      <c r="H22" s="19">
        <f>(F22/E22)*100</f>
        <v>100</v>
      </c>
      <c r="I22" s="249"/>
      <c r="J22" s="252"/>
      <c r="K22" s="243"/>
      <c r="L22" s="275"/>
    </row>
    <row r="23" spans="1:12" s="3" customFormat="1" ht="13.5" customHeight="1">
      <c r="A23" s="93">
        <v>2</v>
      </c>
      <c r="B23" s="16" t="s">
        <v>8</v>
      </c>
      <c r="C23" s="118"/>
      <c r="D23" s="41" t="s">
        <v>7</v>
      </c>
      <c r="E23" s="17">
        <f>11512</f>
        <v>11512</v>
      </c>
      <c r="F23" s="19">
        <v>11512</v>
      </c>
      <c r="G23" s="134"/>
      <c r="H23" s="19">
        <f>(F23/E23)*100</f>
        <v>100</v>
      </c>
      <c r="I23" s="249"/>
      <c r="J23" s="252"/>
      <c r="K23" s="243"/>
      <c r="L23" s="275"/>
    </row>
    <row r="24" spans="1:12" s="3" customFormat="1" ht="13.5" customHeight="1">
      <c r="A24" s="93">
        <v>3</v>
      </c>
      <c r="B24" s="38" t="s">
        <v>57</v>
      </c>
      <c r="C24" s="118"/>
      <c r="D24" s="41"/>
      <c r="E24" s="17" t="s">
        <v>58</v>
      </c>
      <c r="F24" s="17" t="s">
        <v>58</v>
      </c>
      <c r="G24" s="134"/>
      <c r="H24" s="19"/>
      <c r="I24" s="249"/>
      <c r="J24" s="252"/>
      <c r="K24" s="243"/>
      <c r="L24" s="275"/>
    </row>
    <row r="25" spans="1:12" s="3" customFormat="1" ht="13.5" customHeight="1">
      <c r="A25" s="93">
        <v>4</v>
      </c>
      <c r="B25" s="38" t="s">
        <v>53</v>
      </c>
      <c r="C25" s="118"/>
      <c r="D25" s="41" t="s">
        <v>20</v>
      </c>
      <c r="E25" s="17">
        <v>27</v>
      </c>
      <c r="F25" s="17">
        <v>27</v>
      </c>
      <c r="G25" s="134"/>
      <c r="H25" s="19">
        <f>(F25/E25)*100</f>
        <v>100</v>
      </c>
      <c r="I25" s="249"/>
      <c r="J25" s="252"/>
      <c r="K25" s="243"/>
      <c r="L25" s="275"/>
    </row>
    <row r="26" spans="1:12" s="3" customFormat="1" ht="13.5" customHeight="1">
      <c r="A26" s="93">
        <v>5</v>
      </c>
      <c r="B26" s="34" t="s">
        <v>55</v>
      </c>
      <c r="C26" s="15"/>
      <c r="D26" s="41" t="s">
        <v>56</v>
      </c>
      <c r="E26" s="215">
        <v>400</v>
      </c>
      <c r="F26" s="17">
        <v>400</v>
      </c>
      <c r="G26" s="134"/>
      <c r="H26" s="19">
        <f>(F26/E26)*100</f>
        <v>100</v>
      </c>
      <c r="I26" s="249"/>
      <c r="J26" s="252"/>
      <c r="K26" s="243"/>
      <c r="L26" s="275"/>
    </row>
    <row r="27" spans="1:12" s="3" customFormat="1" ht="13.5" customHeight="1">
      <c r="A27" s="135">
        <v>6</v>
      </c>
      <c r="B27" s="136" t="s">
        <v>9</v>
      </c>
      <c r="C27" s="137"/>
      <c r="D27" s="41" t="s">
        <v>7</v>
      </c>
      <c r="E27" s="215">
        <v>12461</v>
      </c>
      <c r="F27" s="216">
        <v>12461</v>
      </c>
      <c r="G27" s="134"/>
      <c r="H27" s="19">
        <f>(F27/E27)*100</f>
        <v>100</v>
      </c>
      <c r="I27" s="249"/>
      <c r="J27" s="252"/>
      <c r="K27" s="243"/>
      <c r="L27" s="275"/>
    </row>
    <row r="28" spans="1:12" s="3" customFormat="1" ht="16.5" customHeight="1">
      <c r="A28" s="13">
        <v>7</v>
      </c>
      <c r="B28" s="34" t="s">
        <v>57</v>
      </c>
      <c r="C28" s="15"/>
      <c r="D28" s="41"/>
      <c r="E28" s="17" t="s">
        <v>58</v>
      </c>
      <c r="F28" s="17" t="s">
        <v>58</v>
      </c>
      <c r="G28" s="19"/>
      <c r="H28" s="19"/>
      <c r="I28" s="249"/>
      <c r="J28" s="252"/>
      <c r="K28" s="243"/>
      <c r="L28" s="275"/>
    </row>
    <row r="29" spans="1:12" s="3" customFormat="1" ht="16.5" customHeight="1" thickBot="1">
      <c r="A29" s="138">
        <v>8</v>
      </c>
      <c r="B29" s="139" t="s">
        <v>63</v>
      </c>
      <c r="C29" s="140"/>
      <c r="D29" s="30" t="s">
        <v>64</v>
      </c>
      <c r="E29" s="141">
        <v>2.9510000000000001</v>
      </c>
      <c r="F29" s="141">
        <v>2.9510000000000001</v>
      </c>
      <c r="G29" s="142"/>
      <c r="H29" s="213">
        <v>100</v>
      </c>
      <c r="I29" s="250"/>
      <c r="J29" s="253"/>
      <c r="K29" s="244"/>
      <c r="L29" s="275"/>
    </row>
    <row r="30" spans="1:12" s="3" customFormat="1" ht="130.5" customHeight="1">
      <c r="A30" s="143" t="s">
        <v>14</v>
      </c>
      <c r="B30" s="86" t="s">
        <v>46</v>
      </c>
      <c r="C30" s="28" t="s">
        <v>68</v>
      </c>
      <c r="D30" s="144"/>
      <c r="E30" s="107" t="s">
        <v>24</v>
      </c>
      <c r="F30" s="145"/>
      <c r="G30" s="109"/>
      <c r="H30" s="110"/>
      <c r="I30" s="145" t="s">
        <v>61</v>
      </c>
      <c r="J30" s="146"/>
      <c r="K30" s="242">
        <f>(H31+H35+H39)/3</f>
        <v>100</v>
      </c>
      <c r="L30" s="275"/>
    </row>
    <row r="31" spans="1:12" s="3" customFormat="1" ht="14.25" customHeight="1">
      <c r="A31" s="93">
        <v>1</v>
      </c>
      <c r="B31" s="34" t="s">
        <v>18</v>
      </c>
      <c r="C31" s="15"/>
      <c r="D31" s="41" t="s">
        <v>7</v>
      </c>
      <c r="E31" s="17">
        <f>15612+2190</f>
        <v>17802</v>
      </c>
      <c r="F31" s="17">
        <v>17802</v>
      </c>
      <c r="G31" s="37"/>
      <c r="H31" s="37">
        <f>(F31/E31)*100</f>
        <v>100</v>
      </c>
      <c r="I31" s="19"/>
      <c r="J31" s="37"/>
      <c r="K31" s="243"/>
      <c r="L31" s="275"/>
    </row>
    <row r="32" spans="1:12" s="3" customFormat="1" ht="14.25" customHeight="1">
      <c r="A32" s="93">
        <v>2</v>
      </c>
      <c r="B32" s="34" t="s">
        <v>17</v>
      </c>
      <c r="C32" s="15"/>
      <c r="D32" s="41" t="s">
        <v>21</v>
      </c>
      <c r="E32" s="17">
        <v>1950</v>
      </c>
      <c r="F32" s="17">
        <v>1950</v>
      </c>
      <c r="G32" s="37"/>
      <c r="H32" s="37">
        <v>100</v>
      </c>
      <c r="I32" s="19"/>
      <c r="J32" s="37"/>
      <c r="K32" s="243"/>
      <c r="L32" s="275"/>
    </row>
    <row r="33" spans="1:12" s="3" customFormat="1" ht="14.25" customHeight="1">
      <c r="A33" s="93">
        <v>3</v>
      </c>
      <c r="B33" s="34" t="s">
        <v>37</v>
      </c>
      <c r="C33" s="15"/>
      <c r="D33" s="41" t="s">
        <v>21</v>
      </c>
      <c r="E33" s="17">
        <v>1950</v>
      </c>
      <c r="F33" s="17">
        <v>1950</v>
      </c>
      <c r="G33" s="37"/>
      <c r="H33" s="37">
        <v>100</v>
      </c>
      <c r="I33" s="19"/>
      <c r="J33" s="37"/>
      <c r="K33" s="243"/>
      <c r="L33" s="275"/>
    </row>
    <row r="34" spans="1:12" s="3" customFormat="1" ht="14.25" customHeight="1">
      <c r="A34" s="93">
        <v>4</v>
      </c>
      <c r="B34" s="34" t="s">
        <v>54</v>
      </c>
      <c r="C34" s="15"/>
      <c r="D34" s="41" t="s">
        <v>56</v>
      </c>
      <c r="E34" s="17">
        <v>2376</v>
      </c>
      <c r="F34" s="17">
        <v>2376</v>
      </c>
      <c r="G34" s="37"/>
      <c r="H34" s="37">
        <f>(F34/E34)*100</f>
        <v>100</v>
      </c>
      <c r="I34" s="19"/>
      <c r="J34" s="37"/>
      <c r="K34" s="243"/>
      <c r="L34" s="275"/>
    </row>
    <row r="35" spans="1:12" s="3" customFormat="1" ht="14.25" customHeight="1">
      <c r="A35" s="93">
        <v>5</v>
      </c>
      <c r="B35" s="16" t="s">
        <v>8</v>
      </c>
      <c r="C35" s="15"/>
      <c r="D35" s="41" t="s">
        <v>7</v>
      </c>
      <c r="E35" s="17">
        <v>15612</v>
      </c>
      <c r="F35" s="19">
        <v>15612</v>
      </c>
      <c r="G35" s="37"/>
      <c r="H35" s="37">
        <f>(F35/E35)*100</f>
        <v>100</v>
      </c>
      <c r="I35" s="19"/>
      <c r="J35" s="37"/>
      <c r="K35" s="243"/>
      <c r="L35" s="275"/>
    </row>
    <row r="36" spans="1:12" s="3" customFormat="1" ht="14.25" customHeight="1">
      <c r="A36" s="135">
        <v>6</v>
      </c>
      <c r="B36" s="42" t="s">
        <v>57</v>
      </c>
      <c r="C36" s="137"/>
      <c r="D36" s="41"/>
      <c r="E36" s="17" t="s">
        <v>58</v>
      </c>
      <c r="F36" s="17" t="s">
        <v>58</v>
      </c>
      <c r="G36" s="134"/>
      <c r="H36" s="37"/>
      <c r="I36" s="19"/>
      <c r="J36" s="37"/>
      <c r="K36" s="243"/>
      <c r="L36" s="275"/>
    </row>
    <row r="37" spans="1:12" s="3" customFormat="1" ht="14.25" customHeight="1">
      <c r="A37" s="135">
        <v>7</v>
      </c>
      <c r="B37" s="34" t="s">
        <v>53</v>
      </c>
      <c r="C37" s="137"/>
      <c r="D37" s="41" t="s">
        <v>20</v>
      </c>
      <c r="E37" s="17">
        <v>26</v>
      </c>
      <c r="F37" s="17">
        <v>26</v>
      </c>
      <c r="G37" s="134"/>
      <c r="H37" s="37">
        <f>(F37/E37)*100</f>
        <v>100</v>
      </c>
      <c r="I37" s="19"/>
      <c r="J37" s="37"/>
      <c r="K37" s="243"/>
      <c r="L37" s="275"/>
    </row>
    <row r="38" spans="1:12" s="3" customFormat="1" ht="14.25" customHeight="1">
      <c r="A38" s="135">
        <v>8</v>
      </c>
      <c r="B38" s="34" t="s">
        <v>55</v>
      </c>
      <c r="C38" s="137"/>
      <c r="D38" s="124" t="s">
        <v>56</v>
      </c>
      <c r="E38" s="215">
        <v>387</v>
      </c>
      <c r="F38" s="17">
        <v>0</v>
      </c>
      <c r="G38" s="134"/>
      <c r="H38" s="37">
        <f>(F38/E38)*100</f>
        <v>0</v>
      </c>
      <c r="I38" s="19"/>
      <c r="J38" s="37"/>
      <c r="K38" s="243"/>
      <c r="L38" s="275"/>
    </row>
    <row r="39" spans="1:12" s="3" customFormat="1" ht="14.25" customHeight="1">
      <c r="A39" s="135">
        <v>9</v>
      </c>
      <c r="B39" s="147" t="s">
        <v>9</v>
      </c>
      <c r="C39" s="137"/>
      <c r="D39" s="124" t="s">
        <v>7</v>
      </c>
      <c r="E39" s="215">
        <v>17802</v>
      </c>
      <c r="F39" s="216">
        <v>17802</v>
      </c>
      <c r="G39" s="134" t="s">
        <v>6</v>
      </c>
      <c r="H39" s="134">
        <f>(F39/E39)*100</f>
        <v>100</v>
      </c>
      <c r="I39" s="19"/>
      <c r="J39" s="37"/>
      <c r="K39" s="243"/>
      <c r="L39" s="275"/>
    </row>
    <row r="40" spans="1:12" s="3" customFormat="1" ht="14.25" customHeight="1">
      <c r="A40" s="13">
        <v>10</v>
      </c>
      <c r="B40" s="34" t="s">
        <v>57</v>
      </c>
      <c r="C40" s="15"/>
      <c r="D40" s="41"/>
      <c r="E40" s="17" t="s">
        <v>58</v>
      </c>
      <c r="F40" s="17" t="s">
        <v>58</v>
      </c>
      <c r="G40" s="37"/>
      <c r="H40" s="37"/>
      <c r="I40" s="19"/>
      <c r="J40" s="148"/>
      <c r="K40" s="243"/>
      <c r="L40" s="275"/>
    </row>
    <row r="41" spans="1:12" s="3" customFormat="1" ht="14.25" customHeight="1" thickBot="1">
      <c r="A41" s="149">
        <v>11</v>
      </c>
      <c r="B41" s="139" t="s">
        <v>63</v>
      </c>
      <c r="C41" s="140"/>
      <c r="D41" s="126" t="s">
        <v>64</v>
      </c>
      <c r="E41" s="150">
        <v>2.95</v>
      </c>
      <c r="F41" s="150">
        <v>2.95</v>
      </c>
      <c r="G41" s="22"/>
      <c r="H41" s="22">
        <v>100</v>
      </c>
      <c r="I41" s="151"/>
      <c r="J41" s="152"/>
      <c r="K41" s="244"/>
      <c r="L41" s="275"/>
    </row>
    <row r="42" spans="1:12" s="3" customFormat="1" ht="126.75" customHeight="1">
      <c r="A42" s="143" t="s">
        <v>23</v>
      </c>
      <c r="B42" s="86" t="s">
        <v>62</v>
      </c>
      <c r="C42" s="28" t="s">
        <v>69</v>
      </c>
      <c r="D42" s="153"/>
      <c r="E42" s="29" t="s">
        <v>50</v>
      </c>
      <c r="F42" s="133"/>
      <c r="G42" s="132"/>
      <c r="H42" s="133"/>
      <c r="I42" s="36"/>
      <c r="J42" s="154"/>
      <c r="K42" s="230">
        <f>(H43+H44+H45+H46+H48+H51)/6</f>
        <v>94.558967372318875</v>
      </c>
      <c r="L42" s="275"/>
    </row>
    <row r="43" spans="1:12" s="3" customFormat="1" ht="14.25" customHeight="1">
      <c r="A43" s="93">
        <v>1</v>
      </c>
      <c r="B43" s="34" t="s">
        <v>18</v>
      </c>
      <c r="C43" s="35"/>
      <c r="D43" s="41" t="s">
        <v>7</v>
      </c>
      <c r="E43" s="17">
        <f>22031+1824</f>
        <v>23855</v>
      </c>
      <c r="F43" s="17">
        <v>23855</v>
      </c>
      <c r="G43" s="37"/>
      <c r="H43" s="37">
        <f t="shared" ref="H43:H48" si="0">(F43/E43)*100</f>
        <v>100</v>
      </c>
      <c r="I43" s="19"/>
      <c r="J43" s="19"/>
      <c r="K43" s="231"/>
      <c r="L43" s="275"/>
    </row>
    <row r="44" spans="1:12" s="3" customFormat="1" ht="14.25" customHeight="1">
      <c r="A44" s="93">
        <v>2</v>
      </c>
      <c r="B44" s="34" t="s">
        <v>17</v>
      </c>
      <c r="C44" s="35"/>
      <c r="D44" s="41" t="s">
        <v>21</v>
      </c>
      <c r="E44" s="17">
        <v>3400</v>
      </c>
      <c r="F44" s="17">
        <v>3400</v>
      </c>
      <c r="G44" s="37"/>
      <c r="H44" s="37">
        <f t="shared" si="0"/>
        <v>100</v>
      </c>
      <c r="I44" s="19"/>
      <c r="J44" s="19"/>
      <c r="K44" s="231"/>
      <c r="L44" s="275"/>
    </row>
    <row r="45" spans="1:12" s="3" customFormat="1" ht="14.25" customHeight="1">
      <c r="A45" s="93">
        <v>3</v>
      </c>
      <c r="B45" s="34" t="s">
        <v>37</v>
      </c>
      <c r="C45" s="35"/>
      <c r="D45" s="41" t="s">
        <v>21</v>
      </c>
      <c r="E45" s="17">
        <v>3400</v>
      </c>
      <c r="F45" s="17">
        <v>3400</v>
      </c>
      <c r="G45" s="37"/>
      <c r="H45" s="37">
        <f t="shared" si="0"/>
        <v>100</v>
      </c>
      <c r="I45" s="19"/>
      <c r="J45" s="19"/>
      <c r="K45" s="231"/>
      <c r="L45" s="275"/>
    </row>
    <row r="46" spans="1:12" s="3" customFormat="1" ht="14.25" customHeight="1">
      <c r="A46" s="93">
        <v>4</v>
      </c>
      <c r="B46" s="34" t="s">
        <v>38</v>
      </c>
      <c r="C46" s="155"/>
      <c r="D46" s="41" t="s">
        <v>19</v>
      </c>
      <c r="E46" s="17">
        <v>36</v>
      </c>
      <c r="F46" s="17">
        <v>27</v>
      </c>
      <c r="G46" s="37"/>
      <c r="H46" s="37">
        <f t="shared" si="0"/>
        <v>75</v>
      </c>
      <c r="I46" s="19"/>
      <c r="J46" s="19"/>
      <c r="K46" s="231"/>
      <c r="L46" s="275"/>
    </row>
    <row r="47" spans="1:12" s="3" customFormat="1" ht="14.25" customHeight="1">
      <c r="A47" s="93">
        <v>5</v>
      </c>
      <c r="B47" s="34" t="s">
        <v>54</v>
      </c>
      <c r="C47" s="155"/>
      <c r="D47" s="124" t="s">
        <v>56</v>
      </c>
      <c r="E47" s="17">
        <v>24000</v>
      </c>
      <c r="F47" s="17">
        <v>24000</v>
      </c>
      <c r="G47" s="37"/>
      <c r="H47" s="37">
        <f t="shared" si="0"/>
        <v>100</v>
      </c>
      <c r="I47" s="19"/>
      <c r="J47" s="19"/>
      <c r="K47" s="231"/>
      <c r="L47" s="275"/>
    </row>
    <row r="48" spans="1:12" s="3" customFormat="1" ht="14.25" customHeight="1">
      <c r="A48" s="93">
        <v>6</v>
      </c>
      <c r="B48" s="16" t="s">
        <v>8</v>
      </c>
      <c r="C48" s="155"/>
      <c r="D48" s="41" t="s">
        <v>7</v>
      </c>
      <c r="E48" s="17">
        <v>22031</v>
      </c>
      <c r="F48" s="19">
        <v>22031</v>
      </c>
      <c r="G48" s="37"/>
      <c r="H48" s="37">
        <f t="shared" si="0"/>
        <v>100</v>
      </c>
      <c r="I48" s="19"/>
      <c r="J48" s="19"/>
      <c r="K48" s="231"/>
      <c r="L48" s="275"/>
    </row>
    <row r="49" spans="1:12" s="3" customFormat="1" ht="14.25" customHeight="1">
      <c r="A49" s="93">
        <v>7</v>
      </c>
      <c r="B49" s="34" t="s">
        <v>57</v>
      </c>
      <c r="C49" s="156"/>
      <c r="D49" s="41"/>
      <c r="E49" s="56" t="s">
        <v>58</v>
      </c>
      <c r="F49" s="56" t="s">
        <v>58</v>
      </c>
      <c r="G49" s="37"/>
      <c r="H49" s="37"/>
      <c r="I49" s="19"/>
      <c r="J49" s="19"/>
      <c r="K49" s="231"/>
      <c r="L49" s="275"/>
    </row>
    <row r="50" spans="1:12" s="3" customFormat="1" ht="14.25" customHeight="1">
      <c r="A50" s="93">
        <v>8</v>
      </c>
      <c r="B50" s="34" t="s">
        <v>55</v>
      </c>
      <c r="C50" s="156"/>
      <c r="D50" s="124" t="s">
        <v>56</v>
      </c>
      <c r="E50" s="17">
        <v>800</v>
      </c>
      <c r="F50" s="19">
        <v>800</v>
      </c>
      <c r="G50" s="37"/>
      <c r="H50" s="37">
        <v>100</v>
      </c>
      <c r="I50" s="19"/>
      <c r="J50" s="19"/>
      <c r="K50" s="231"/>
      <c r="L50" s="275"/>
    </row>
    <row r="51" spans="1:12" s="3" customFormat="1" ht="14.25" customHeight="1">
      <c r="A51" s="93">
        <v>9</v>
      </c>
      <c r="B51" s="147" t="s">
        <v>9</v>
      </c>
      <c r="C51" s="156"/>
      <c r="D51" s="41" t="s">
        <v>7</v>
      </c>
      <c r="E51" s="17">
        <v>23855</v>
      </c>
      <c r="F51" s="19">
        <v>22031</v>
      </c>
      <c r="G51" s="37" t="s">
        <v>6</v>
      </c>
      <c r="H51" s="37">
        <f>(F51/E51)*100</f>
        <v>92.353804233913223</v>
      </c>
      <c r="I51" s="19"/>
      <c r="J51" s="19"/>
      <c r="K51" s="231"/>
      <c r="L51" s="275"/>
    </row>
    <row r="52" spans="1:12" s="3" customFormat="1" ht="14.25" customHeight="1">
      <c r="A52" s="93">
        <v>10</v>
      </c>
      <c r="B52" s="34" t="s">
        <v>57</v>
      </c>
      <c r="C52" s="155"/>
      <c r="D52" s="30"/>
      <c r="E52" s="157"/>
      <c r="F52" s="31"/>
      <c r="G52" s="37"/>
      <c r="H52" s="19"/>
      <c r="I52" s="19"/>
      <c r="J52" s="19"/>
      <c r="K52" s="231"/>
      <c r="L52" s="275"/>
    </row>
    <row r="53" spans="1:12" s="3" customFormat="1" ht="14.25" customHeight="1" thickBot="1">
      <c r="A53" s="138">
        <v>11</v>
      </c>
      <c r="B53" s="139" t="s">
        <v>63</v>
      </c>
      <c r="C53" s="158"/>
      <c r="D53" s="30" t="s">
        <v>64</v>
      </c>
      <c r="E53" s="159">
        <v>2.95</v>
      </c>
      <c r="F53" s="159">
        <v>0</v>
      </c>
      <c r="G53" s="22"/>
      <c r="H53" s="151">
        <v>0</v>
      </c>
      <c r="I53" s="151"/>
      <c r="J53" s="151"/>
      <c r="K53" s="235"/>
      <c r="L53" s="275"/>
    </row>
    <row r="54" spans="1:12" s="3" customFormat="1" ht="76.5" customHeight="1">
      <c r="A54" s="160" t="s">
        <v>15</v>
      </c>
      <c r="B54" s="161" t="s">
        <v>35</v>
      </c>
      <c r="C54" s="28" t="s">
        <v>70</v>
      </c>
      <c r="D54" s="162"/>
      <c r="E54" s="107" t="s">
        <v>25</v>
      </c>
      <c r="F54" s="145"/>
      <c r="G54" s="163"/>
      <c r="H54" s="164"/>
      <c r="I54" s="111"/>
      <c r="J54" s="165"/>
      <c r="K54" s="242">
        <f>(H55+H57+H61)/3</f>
        <v>100</v>
      </c>
      <c r="L54" s="275"/>
    </row>
    <row r="55" spans="1:12" s="3" customFormat="1" ht="14.25" customHeight="1">
      <c r="A55" s="53">
        <v>1</v>
      </c>
      <c r="B55" s="54" t="s">
        <v>18</v>
      </c>
      <c r="C55" s="155"/>
      <c r="D55" s="21" t="s">
        <v>7</v>
      </c>
      <c r="E55" s="56">
        <f>12279+2531</f>
        <v>14810</v>
      </c>
      <c r="F55" s="56">
        <v>14810</v>
      </c>
      <c r="G55" s="57"/>
      <c r="H55" s="57">
        <f>(F55/E55)*100</f>
        <v>100</v>
      </c>
      <c r="I55" s="58"/>
      <c r="J55" s="57"/>
      <c r="K55" s="243"/>
      <c r="L55" s="275"/>
    </row>
    <row r="56" spans="1:12" s="3" customFormat="1" ht="14.25" customHeight="1">
      <c r="A56" s="53">
        <v>2</v>
      </c>
      <c r="B56" s="34" t="s">
        <v>54</v>
      </c>
      <c r="C56" s="155"/>
      <c r="D56" s="21" t="s">
        <v>56</v>
      </c>
      <c r="E56" s="56">
        <v>775</v>
      </c>
      <c r="F56" s="56">
        <v>775</v>
      </c>
      <c r="G56" s="57"/>
      <c r="H56" s="57">
        <f>(F56/E56)*100</f>
        <v>100</v>
      </c>
      <c r="I56" s="58"/>
      <c r="J56" s="57"/>
      <c r="K56" s="243"/>
      <c r="L56" s="275"/>
    </row>
    <row r="57" spans="1:12" s="3" customFormat="1" ht="14.25" customHeight="1">
      <c r="A57" s="53">
        <v>3</v>
      </c>
      <c r="B57" s="54" t="s">
        <v>8</v>
      </c>
      <c r="C57" s="155"/>
      <c r="D57" s="21" t="s">
        <v>7</v>
      </c>
      <c r="E57" s="56">
        <v>12279</v>
      </c>
      <c r="F57" s="58">
        <v>12279</v>
      </c>
      <c r="G57" s="57"/>
      <c r="H57" s="57">
        <f>(F57/E57)*100</f>
        <v>100</v>
      </c>
      <c r="I57" s="58"/>
      <c r="J57" s="57"/>
      <c r="K57" s="243"/>
      <c r="L57" s="275"/>
    </row>
    <row r="58" spans="1:12" s="3" customFormat="1" ht="14.25" customHeight="1">
      <c r="A58" s="59">
        <v>4</v>
      </c>
      <c r="B58" s="34" t="s">
        <v>57</v>
      </c>
      <c r="C58" s="155"/>
      <c r="D58" s="21"/>
      <c r="E58" s="56" t="s">
        <v>58</v>
      </c>
      <c r="F58" s="58" t="s">
        <v>58</v>
      </c>
      <c r="G58" s="63"/>
      <c r="H58" s="57"/>
      <c r="I58" s="58"/>
      <c r="J58" s="57"/>
      <c r="K58" s="243"/>
      <c r="L58" s="275"/>
    </row>
    <row r="59" spans="1:12" s="3" customFormat="1" ht="14.25" customHeight="1">
      <c r="A59" s="59">
        <v>5</v>
      </c>
      <c r="B59" s="38" t="s">
        <v>53</v>
      </c>
      <c r="C59" s="155"/>
      <c r="D59" s="21" t="s">
        <v>20</v>
      </c>
      <c r="E59" s="56">
        <v>14</v>
      </c>
      <c r="F59" s="56">
        <v>14</v>
      </c>
      <c r="G59" s="63"/>
      <c r="H59" s="57">
        <f>(F59/E59)*100</f>
        <v>100</v>
      </c>
      <c r="I59" s="58"/>
      <c r="J59" s="57"/>
      <c r="K59" s="243"/>
      <c r="L59" s="275"/>
    </row>
    <row r="60" spans="1:12" s="3" customFormat="1" ht="15.75" customHeight="1">
      <c r="A60" s="59">
        <v>6</v>
      </c>
      <c r="B60" s="34" t="s">
        <v>55</v>
      </c>
      <c r="C60" s="155"/>
      <c r="D60" s="214" t="s">
        <v>56</v>
      </c>
      <c r="E60" s="62">
        <v>350</v>
      </c>
      <c r="F60" s="56">
        <v>350</v>
      </c>
      <c r="G60" s="63"/>
      <c r="H60" s="57">
        <f>(F60/E60)*100</f>
        <v>100</v>
      </c>
      <c r="I60" s="166"/>
      <c r="J60" s="57"/>
      <c r="K60" s="243"/>
      <c r="L60" s="275"/>
    </row>
    <row r="61" spans="1:12" s="3" customFormat="1" ht="14.25" customHeight="1">
      <c r="A61" s="59">
        <v>7</v>
      </c>
      <c r="B61" s="167" t="s">
        <v>9</v>
      </c>
      <c r="C61" s="168"/>
      <c r="D61" s="214" t="s">
        <v>7</v>
      </c>
      <c r="E61" s="62">
        <v>14810</v>
      </c>
      <c r="F61" s="52">
        <v>14810</v>
      </c>
      <c r="G61" s="63" t="s">
        <v>6</v>
      </c>
      <c r="H61" s="63">
        <f>(F61/E61)*100</f>
        <v>100</v>
      </c>
      <c r="I61" s="58"/>
      <c r="J61" s="57"/>
      <c r="K61" s="243"/>
      <c r="L61" s="275"/>
    </row>
    <row r="62" spans="1:12" s="3" customFormat="1" ht="14.25" customHeight="1">
      <c r="A62" s="53">
        <v>8</v>
      </c>
      <c r="B62" s="34" t="s">
        <v>57</v>
      </c>
      <c r="C62" s="155"/>
      <c r="D62" s="21"/>
      <c r="E62" s="56" t="s">
        <v>58</v>
      </c>
      <c r="F62" s="56" t="s">
        <v>58</v>
      </c>
      <c r="G62" s="57"/>
      <c r="H62" s="57"/>
      <c r="I62" s="58"/>
      <c r="J62" s="169"/>
      <c r="K62" s="243"/>
      <c r="L62" s="275"/>
    </row>
    <row r="63" spans="1:12" s="3" customFormat="1" ht="14.25" customHeight="1" thickBot="1">
      <c r="A63" s="170">
        <v>9</v>
      </c>
      <c r="B63" s="171" t="s">
        <v>63</v>
      </c>
      <c r="C63" s="168"/>
      <c r="D63" s="70" t="s">
        <v>64</v>
      </c>
      <c r="E63" s="172">
        <v>2.4900000000000002</v>
      </c>
      <c r="F63" s="172">
        <v>2.4900000000000002</v>
      </c>
      <c r="G63" s="78"/>
      <c r="H63" s="78">
        <v>100</v>
      </c>
      <c r="I63" s="173"/>
      <c r="J63" s="174"/>
      <c r="K63" s="244"/>
      <c r="L63" s="275"/>
    </row>
    <row r="64" spans="1:12" s="3" customFormat="1" ht="129" customHeight="1">
      <c r="A64" s="175" t="s">
        <v>16</v>
      </c>
      <c r="B64" s="162" t="s">
        <v>34</v>
      </c>
      <c r="C64" s="130" t="s">
        <v>71</v>
      </c>
      <c r="D64" s="144"/>
      <c r="E64" s="107" t="s">
        <v>39</v>
      </c>
      <c r="F64" s="176"/>
      <c r="G64" s="177"/>
      <c r="H64" s="176"/>
      <c r="I64" s="178"/>
      <c r="J64" s="179"/>
      <c r="K64" s="239">
        <v>72</v>
      </c>
      <c r="L64" s="275"/>
    </row>
    <row r="65" spans="1:12" s="3" customFormat="1" ht="14.25" customHeight="1">
      <c r="A65" s="53">
        <v>1</v>
      </c>
      <c r="B65" s="54" t="s">
        <v>18</v>
      </c>
      <c r="C65" s="55"/>
      <c r="D65" s="21" t="s">
        <v>7</v>
      </c>
      <c r="E65" s="56">
        <f>33559+31269+33083</f>
        <v>97911</v>
      </c>
      <c r="F65" s="56">
        <v>97911</v>
      </c>
      <c r="G65" s="57"/>
      <c r="H65" s="57">
        <f>(F65/E65)*100</f>
        <v>100</v>
      </c>
      <c r="I65" s="58"/>
      <c r="J65" s="57"/>
      <c r="K65" s="240"/>
      <c r="L65" s="275"/>
    </row>
    <row r="66" spans="1:12" s="3" customFormat="1" ht="14.25" customHeight="1">
      <c r="A66" s="59">
        <v>2</v>
      </c>
      <c r="B66" s="60" t="s">
        <v>8</v>
      </c>
      <c r="C66" s="61"/>
      <c r="D66" s="214" t="s">
        <v>7</v>
      </c>
      <c r="E66" s="62">
        <v>97911</v>
      </c>
      <c r="F66" s="52">
        <v>74884</v>
      </c>
      <c r="G66" s="63"/>
      <c r="H66" s="63">
        <f>(F66/E66)*100</f>
        <v>76.481702770883757</v>
      </c>
      <c r="I66" s="58"/>
      <c r="J66" s="57"/>
      <c r="K66" s="240"/>
      <c r="L66" s="275"/>
    </row>
    <row r="67" spans="1:12" s="3" customFormat="1" ht="14.25" customHeight="1">
      <c r="A67" s="59"/>
      <c r="B67" s="34" t="s">
        <v>55</v>
      </c>
      <c r="C67" s="61"/>
      <c r="D67" s="214"/>
      <c r="E67" s="62">
        <v>2200</v>
      </c>
      <c r="F67" s="52">
        <v>1324</v>
      </c>
      <c r="G67" s="63"/>
      <c r="H67" s="63">
        <v>60</v>
      </c>
      <c r="I67" s="58"/>
      <c r="J67" s="57"/>
      <c r="K67" s="240"/>
      <c r="L67" s="275"/>
    </row>
    <row r="68" spans="1:12" s="3" customFormat="1" ht="14.25" customHeight="1">
      <c r="A68" s="59">
        <v>3</v>
      </c>
      <c r="B68" s="34" t="s">
        <v>57</v>
      </c>
      <c r="C68" s="61"/>
      <c r="D68" s="214"/>
      <c r="E68" s="62"/>
      <c r="F68" s="52"/>
      <c r="G68" s="63"/>
      <c r="H68" s="63"/>
      <c r="I68" s="58"/>
      <c r="J68" s="57"/>
      <c r="K68" s="240"/>
      <c r="L68" s="275"/>
    </row>
    <row r="69" spans="1:12" s="3" customFormat="1" ht="14.25" customHeight="1">
      <c r="A69" s="64">
        <v>4</v>
      </c>
      <c r="B69" s="54" t="s">
        <v>9</v>
      </c>
      <c r="C69" s="55"/>
      <c r="D69" s="21" t="s">
        <v>7</v>
      </c>
      <c r="E69" s="56">
        <f>33559+31269+33083</f>
        <v>97911</v>
      </c>
      <c r="F69" s="58">
        <v>64828</v>
      </c>
      <c r="G69" s="58" t="s">
        <v>6</v>
      </c>
      <c r="H69" s="57">
        <f>(F69/E69)*100</f>
        <v>66.211150943203521</v>
      </c>
      <c r="I69" s="58"/>
      <c r="J69" s="57"/>
      <c r="K69" s="240"/>
      <c r="L69" s="275"/>
    </row>
    <row r="70" spans="1:12" s="3" customFormat="1" ht="14.25" customHeight="1">
      <c r="A70" s="65">
        <v>5</v>
      </c>
      <c r="B70" s="34" t="s">
        <v>57</v>
      </c>
      <c r="C70" s="66"/>
      <c r="D70" s="21"/>
      <c r="E70" s="67"/>
      <c r="F70" s="68"/>
      <c r="G70" s="68"/>
      <c r="H70" s="180"/>
      <c r="I70" s="58"/>
      <c r="J70" s="57"/>
      <c r="K70" s="240"/>
      <c r="L70" s="275"/>
    </row>
    <row r="71" spans="1:12" s="3" customFormat="1" ht="14.25" customHeight="1">
      <c r="A71" s="65">
        <v>6</v>
      </c>
      <c r="B71" s="69" t="s">
        <v>44</v>
      </c>
      <c r="C71" s="66"/>
      <c r="D71" s="70" t="s">
        <v>7</v>
      </c>
      <c r="E71" s="67">
        <f>5426+5439+6750</f>
        <v>17615</v>
      </c>
      <c r="F71" s="68">
        <v>0</v>
      </c>
      <c r="G71" s="68"/>
      <c r="H71" s="180">
        <v>0</v>
      </c>
      <c r="I71" s="58"/>
      <c r="J71" s="57"/>
      <c r="K71" s="240"/>
      <c r="L71" s="275"/>
    </row>
    <row r="72" spans="1:12" s="3" customFormat="1" ht="14.25" customHeight="1">
      <c r="A72" s="64">
        <v>7</v>
      </c>
      <c r="B72" s="54" t="s">
        <v>43</v>
      </c>
      <c r="C72" s="55"/>
      <c r="D72" s="214" t="s">
        <v>7</v>
      </c>
      <c r="E72" s="56">
        <f>5426+5439+6750</f>
        <v>17615</v>
      </c>
      <c r="F72" s="58">
        <v>0</v>
      </c>
      <c r="G72" s="58"/>
      <c r="H72" s="57">
        <v>0</v>
      </c>
      <c r="I72" s="58"/>
      <c r="J72" s="57"/>
      <c r="K72" s="240"/>
      <c r="L72" s="275"/>
    </row>
    <row r="73" spans="1:12" s="3" customFormat="1" ht="14.25" customHeight="1">
      <c r="A73" s="64">
        <v>8</v>
      </c>
      <c r="B73" s="54" t="s">
        <v>45</v>
      </c>
      <c r="C73" s="55"/>
      <c r="D73" s="21" t="s">
        <v>7</v>
      </c>
      <c r="E73" s="56">
        <f>288+168+168</f>
        <v>624</v>
      </c>
      <c r="F73" s="58">
        <v>0</v>
      </c>
      <c r="G73" s="58"/>
      <c r="H73" s="57">
        <v>0</v>
      </c>
      <c r="I73" s="58"/>
      <c r="J73" s="169"/>
      <c r="K73" s="240"/>
      <c r="L73" s="275"/>
    </row>
    <row r="74" spans="1:12" s="3" customFormat="1" ht="14.25" customHeight="1" thickBot="1">
      <c r="A74" s="72">
        <v>9</v>
      </c>
      <c r="B74" s="73" t="s">
        <v>63</v>
      </c>
      <c r="C74" s="74"/>
      <c r="D74" s="75" t="s">
        <v>64</v>
      </c>
      <c r="E74" s="181">
        <v>20.643000000000001</v>
      </c>
      <c r="F74" s="77">
        <v>0</v>
      </c>
      <c r="G74" s="182"/>
      <c r="H74" s="182">
        <v>0</v>
      </c>
      <c r="I74" s="77"/>
      <c r="J74" s="183"/>
      <c r="K74" s="241"/>
      <c r="L74" s="275"/>
    </row>
    <row r="75" spans="1:12" s="3" customFormat="1" ht="62.25" customHeight="1">
      <c r="A75" s="65"/>
      <c r="B75" s="184" t="s">
        <v>40</v>
      </c>
      <c r="C75" s="185"/>
      <c r="D75" s="70"/>
      <c r="E75" s="186"/>
      <c r="F75" s="173"/>
      <c r="G75" s="78"/>
      <c r="H75" s="68"/>
      <c r="I75" s="178"/>
      <c r="J75" s="174"/>
      <c r="K75" s="239">
        <v>89.5</v>
      </c>
      <c r="L75" s="275"/>
    </row>
    <row r="76" spans="1:12" s="3" customFormat="1" ht="14.25" customHeight="1">
      <c r="A76" s="53">
        <v>1</v>
      </c>
      <c r="B76" s="54" t="s">
        <v>18</v>
      </c>
      <c r="C76" s="55"/>
      <c r="D76" s="21" t="s">
        <v>7</v>
      </c>
      <c r="E76" s="56">
        <f>31861+1698</f>
        <v>33559</v>
      </c>
      <c r="F76" s="56">
        <v>33559</v>
      </c>
      <c r="G76" s="57"/>
      <c r="H76" s="57">
        <f>(F76/E76)*100</f>
        <v>100</v>
      </c>
      <c r="I76" s="58"/>
      <c r="J76" s="57"/>
      <c r="K76" s="240"/>
      <c r="L76" s="275"/>
    </row>
    <row r="77" spans="1:12" s="3" customFormat="1" ht="14.25" customHeight="1">
      <c r="A77" s="53">
        <v>2</v>
      </c>
      <c r="B77" s="54" t="s">
        <v>8</v>
      </c>
      <c r="C77" s="55"/>
      <c r="D77" s="21" t="s">
        <v>7</v>
      </c>
      <c r="E77" s="56">
        <v>31861</v>
      </c>
      <c r="F77" s="58">
        <v>31861</v>
      </c>
      <c r="G77" s="57"/>
      <c r="H77" s="57">
        <f>(F77/E77)*100</f>
        <v>100</v>
      </c>
      <c r="I77" s="58"/>
      <c r="J77" s="57"/>
      <c r="K77" s="240"/>
      <c r="L77" s="275"/>
    </row>
    <row r="78" spans="1:12" s="3" customFormat="1" ht="14.25" customHeight="1">
      <c r="A78" s="59">
        <v>3</v>
      </c>
      <c r="B78" s="34" t="s">
        <v>55</v>
      </c>
      <c r="C78" s="61"/>
      <c r="D78" s="214" t="s">
        <v>56</v>
      </c>
      <c r="E78" s="62">
        <v>1476</v>
      </c>
      <c r="F78" s="58">
        <v>600</v>
      </c>
      <c r="G78" s="63"/>
      <c r="H78" s="63">
        <v>41</v>
      </c>
      <c r="I78" s="58"/>
      <c r="J78" s="57"/>
      <c r="K78" s="240"/>
      <c r="L78" s="275"/>
    </row>
    <row r="79" spans="1:12" s="3" customFormat="1" ht="14.25" customHeight="1">
      <c r="A79" s="59">
        <v>4</v>
      </c>
      <c r="B79" s="34" t="s">
        <v>57</v>
      </c>
      <c r="C79" s="61"/>
      <c r="D79" s="214"/>
      <c r="E79" s="62"/>
      <c r="F79" s="52"/>
      <c r="G79" s="63"/>
      <c r="H79" s="63"/>
      <c r="I79" s="58"/>
      <c r="J79" s="57"/>
      <c r="K79" s="240"/>
      <c r="L79" s="275"/>
    </row>
    <row r="80" spans="1:12" s="3" customFormat="1" ht="14.25" customHeight="1">
      <c r="A80" s="59">
        <v>5</v>
      </c>
      <c r="B80" s="167" t="s">
        <v>9</v>
      </c>
      <c r="C80" s="61"/>
      <c r="D80" s="214" t="s">
        <v>7</v>
      </c>
      <c r="E80" s="62">
        <f>31861+1698</f>
        <v>33559</v>
      </c>
      <c r="F80" s="52">
        <v>33559</v>
      </c>
      <c r="G80" s="63" t="s">
        <v>6</v>
      </c>
      <c r="H80" s="63">
        <f>(F80/E80)*100</f>
        <v>100</v>
      </c>
      <c r="I80" s="58"/>
      <c r="J80" s="57"/>
      <c r="K80" s="240"/>
      <c r="L80" s="275"/>
    </row>
    <row r="81" spans="1:12" s="3" customFormat="1" ht="14.25" customHeight="1">
      <c r="A81" s="59">
        <v>6</v>
      </c>
      <c r="B81" s="34" t="s">
        <v>57</v>
      </c>
      <c r="C81" s="61"/>
      <c r="D81" s="214"/>
      <c r="E81" s="62"/>
      <c r="F81" s="52"/>
      <c r="G81" s="63"/>
      <c r="H81" s="63"/>
      <c r="I81" s="58"/>
      <c r="J81" s="57"/>
      <c r="K81" s="240"/>
      <c r="L81" s="275"/>
    </row>
    <row r="82" spans="1:12" s="3" customFormat="1" ht="14.25" customHeight="1">
      <c r="A82" s="64">
        <v>7</v>
      </c>
      <c r="B82" s="54" t="s">
        <v>44</v>
      </c>
      <c r="C82" s="55"/>
      <c r="D82" s="214" t="s">
        <v>7</v>
      </c>
      <c r="E82" s="56">
        <v>5426</v>
      </c>
      <c r="F82" s="58">
        <v>0</v>
      </c>
      <c r="G82" s="58"/>
      <c r="H82" s="63">
        <f>(F82/E82)*100</f>
        <v>0</v>
      </c>
      <c r="I82" s="58"/>
      <c r="J82" s="57"/>
      <c r="K82" s="240"/>
      <c r="L82" s="275"/>
    </row>
    <row r="83" spans="1:12" s="3" customFormat="1" ht="14.25" customHeight="1">
      <c r="A83" s="64">
        <v>8</v>
      </c>
      <c r="B83" s="54" t="s">
        <v>43</v>
      </c>
      <c r="C83" s="55"/>
      <c r="D83" s="214" t="s">
        <v>7</v>
      </c>
      <c r="E83" s="56">
        <v>5426</v>
      </c>
      <c r="F83" s="58">
        <v>0</v>
      </c>
      <c r="G83" s="58"/>
      <c r="H83" s="57">
        <f>(F83/E83)*100</f>
        <v>0</v>
      </c>
      <c r="I83" s="58"/>
      <c r="J83" s="57"/>
      <c r="K83" s="240"/>
      <c r="L83" s="275"/>
    </row>
    <row r="84" spans="1:12" s="3" customFormat="1" ht="14.25" customHeight="1">
      <c r="A84" s="64">
        <v>9</v>
      </c>
      <c r="B84" s="54" t="s">
        <v>45</v>
      </c>
      <c r="C84" s="55"/>
      <c r="D84" s="21" t="s">
        <v>7</v>
      </c>
      <c r="E84" s="56">
        <v>288</v>
      </c>
      <c r="F84" s="58">
        <v>288</v>
      </c>
      <c r="G84" s="58"/>
      <c r="H84" s="57">
        <f>(F84/E84)*100</f>
        <v>100</v>
      </c>
      <c r="I84" s="58"/>
      <c r="J84" s="169"/>
      <c r="K84" s="240"/>
      <c r="L84" s="275"/>
    </row>
    <row r="85" spans="1:12" s="3" customFormat="1" ht="14.25" customHeight="1" thickBot="1">
      <c r="A85" s="187">
        <v>10</v>
      </c>
      <c r="B85" s="188" t="s">
        <v>63</v>
      </c>
      <c r="C85" s="185"/>
      <c r="D85" s="70" t="s">
        <v>64</v>
      </c>
      <c r="E85" s="186"/>
      <c r="F85" s="173"/>
      <c r="G85" s="78"/>
      <c r="H85" s="78"/>
      <c r="I85" s="189"/>
      <c r="J85" s="174"/>
      <c r="K85" s="241"/>
      <c r="L85" s="275"/>
    </row>
    <row r="86" spans="1:12" s="3" customFormat="1" ht="60.75" customHeight="1">
      <c r="A86" s="43"/>
      <c r="B86" s="44" t="s">
        <v>41</v>
      </c>
      <c r="C86" s="45"/>
      <c r="D86" s="46"/>
      <c r="E86" s="47"/>
      <c r="F86" s="48"/>
      <c r="G86" s="49"/>
      <c r="H86" s="50"/>
      <c r="I86" s="51"/>
      <c r="J86" s="52"/>
      <c r="K86" s="236">
        <v>89.5</v>
      </c>
      <c r="L86" s="275"/>
    </row>
    <row r="87" spans="1:12" s="3" customFormat="1" ht="14.25" customHeight="1">
      <c r="A87" s="53">
        <v>1</v>
      </c>
      <c r="B87" s="54" t="s">
        <v>18</v>
      </c>
      <c r="C87" s="55"/>
      <c r="D87" s="21" t="s">
        <v>7</v>
      </c>
      <c r="E87" s="56">
        <f>29923+1346</f>
        <v>31269</v>
      </c>
      <c r="F87" s="56">
        <v>31269</v>
      </c>
      <c r="G87" s="57"/>
      <c r="H87" s="57">
        <f>(F87/E87)*100</f>
        <v>100</v>
      </c>
      <c r="I87" s="58"/>
      <c r="J87" s="58"/>
      <c r="K87" s="237"/>
      <c r="L87" s="275"/>
    </row>
    <row r="88" spans="1:12" s="3" customFormat="1" ht="14.25" customHeight="1">
      <c r="A88" s="59">
        <v>2</v>
      </c>
      <c r="B88" s="60" t="s">
        <v>8</v>
      </c>
      <c r="C88" s="61"/>
      <c r="D88" s="214" t="s">
        <v>7</v>
      </c>
      <c r="E88" s="62">
        <v>29923</v>
      </c>
      <c r="F88" s="52">
        <v>29923</v>
      </c>
      <c r="G88" s="63"/>
      <c r="H88" s="63">
        <f>(F88/E88)*100</f>
        <v>100</v>
      </c>
      <c r="I88" s="58"/>
      <c r="J88" s="58"/>
      <c r="K88" s="237"/>
      <c r="L88" s="275"/>
    </row>
    <row r="89" spans="1:12" s="3" customFormat="1" ht="14.25" customHeight="1">
      <c r="A89" s="59"/>
      <c r="B89" s="34" t="s">
        <v>55</v>
      </c>
      <c r="C89" s="61"/>
      <c r="D89" s="214" t="s">
        <v>56</v>
      </c>
      <c r="E89" s="62">
        <v>724</v>
      </c>
      <c r="F89" s="52">
        <v>724</v>
      </c>
      <c r="G89" s="63"/>
      <c r="H89" s="63">
        <f>(F89/E89)*100</f>
        <v>100</v>
      </c>
      <c r="I89" s="58"/>
      <c r="J89" s="58"/>
      <c r="K89" s="237"/>
      <c r="L89" s="275"/>
    </row>
    <row r="90" spans="1:12" s="3" customFormat="1" ht="14.25" customHeight="1">
      <c r="A90" s="59">
        <v>3</v>
      </c>
      <c r="B90" s="34" t="s">
        <v>57</v>
      </c>
      <c r="C90" s="61"/>
      <c r="D90" s="214"/>
      <c r="E90" s="62"/>
      <c r="F90" s="52"/>
      <c r="G90" s="63"/>
      <c r="H90" s="63"/>
      <c r="I90" s="58"/>
      <c r="J90" s="58"/>
      <c r="K90" s="237"/>
      <c r="L90" s="275"/>
    </row>
    <row r="91" spans="1:12" s="3" customFormat="1" ht="14.25" customHeight="1">
      <c r="A91" s="64">
        <v>4</v>
      </c>
      <c r="B91" s="54" t="s">
        <v>9</v>
      </c>
      <c r="C91" s="55"/>
      <c r="D91" s="21" t="s">
        <v>7</v>
      </c>
      <c r="E91" s="56">
        <f>29923+1346</f>
        <v>31269</v>
      </c>
      <c r="F91" s="58">
        <v>31269</v>
      </c>
      <c r="G91" s="58" t="s">
        <v>6</v>
      </c>
      <c r="H91" s="57">
        <f>(F91/E91)*100</f>
        <v>100</v>
      </c>
      <c r="I91" s="58"/>
      <c r="J91" s="58"/>
      <c r="K91" s="237"/>
      <c r="L91" s="275"/>
    </row>
    <row r="92" spans="1:12" s="3" customFormat="1" ht="14.25" customHeight="1">
      <c r="A92" s="65">
        <v>5</v>
      </c>
      <c r="B92" s="34" t="s">
        <v>57</v>
      </c>
      <c r="C92" s="66"/>
      <c r="D92" s="21"/>
      <c r="E92" s="67"/>
      <c r="F92" s="58"/>
      <c r="G92" s="68"/>
      <c r="H92" s="57"/>
      <c r="I92" s="58"/>
      <c r="J92" s="58"/>
      <c r="K92" s="237"/>
      <c r="L92" s="275"/>
    </row>
    <row r="93" spans="1:12" s="3" customFormat="1" ht="14.25" customHeight="1">
      <c r="A93" s="65">
        <v>6</v>
      </c>
      <c r="B93" s="69" t="s">
        <v>44</v>
      </c>
      <c r="C93" s="66"/>
      <c r="D93" s="70" t="s">
        <v>7</v>
      </c>
      <c r="E93" s="67">
        <v>5439</v>
      </c>
      <c r="F93" s="58">
        <v>0</v>
      </c>
      <c r="G93" s="68"/>
      <c r="H93" s="57">
        <f>(F93/E93)*100</f>
        <v>0</v>
      </c>
      <c r="I93" s="58"/>
      <c r="J93" s="58"/>
      <c r="K93" s="237"/>
      <c r="L93" s="275"/>
    </row>
    <row r="94" spans="1:12" s="3" customFormat="1" ht="14.25" customHeight="1">
      <c r="A94" s="64">
        <v>7</v>
      </c>
      <c r="B94" s="54" t="s">
        <v>43</v>
      </c>
      <c r="C94" s="34"/>
      <c r="D94" s="214" t="s">
        <v>7</v>
      </c>
      <c r="E94" s="56">
        <v>5439</v>
      </c>
      <c r="F94" s="58">
        <v>0</v>
      </c>
      <c r="G94" s="58"/>
      <c r="H94" s="57">
        <f>(F94/E94)*100</f>
        <v>0</v>
      </c>
      <c r="I94" s="58"/>
      <c r="J94" s="58"/>
      <c r="K94" s="237"/>
      <c r="L94" s="275"/>
    </row>
    <row r="95" spans="1:12" s="3" customFormat="1" ht="14.25" customHeight="1">
      <c r="A95" s="71">
        <v>8</v>
      </c>
      <c r="B95" s="54" t="s">
        <v>45</v>
      </c>
      <c r="C95" s="55"/>
      <c r="D95" s="21" t="s">
        <v>7</v>
      </c>
      <c r="E95" s="56">
        <v>168</v>
      </c>
      <c r="F95" s="58">
        <v>84</v>
      </c>
      <c r="G95" s="58"/>
      <c r="H95" s="57">
        <f>(F95/E95)*100</f>
        <v>50</v>
      </c>
      <c r="I95" s="58"/>
      <c r="J95" s="58"/>
      <c r="K95" s="237"/>
      <c r="L95" s="275"/>
    </row>
    <row r="96" spans="1:12" s="3" customFormat="1" ht="14.25" customHeight="1" thickBot="1">
      <c r="A96" s="72">
        <v>9</v>
      </c>
      <c r="B96" s="73" t="s">
        <v>63</v>
      </c>
      <c r="C96" s="74"/>
      <c r="D96" s="75" t="s">
        <v>64</v>
      </c>
      <c r="E96" s="76"/>
      <c r="F96" s="77"/>
      <c r="G96" s="77"/>
      <c r="H96" s="78"/>
      <c r="I96" s="79"/>
      <c r="J96" s="79"/>
      <c r="K96" s="238"/>
      <c r="L96" s="275"/>
    </row>
    <row r="97" spans="1:12" s="3" customFormat="1" ht="43.5" customHeight="1">
      <c r="A97" s="187"/>
      <c r="B97" s="184" t="s">
        <v>42</v>
      </c>
      <c r="C97" s="185"/>
      <c r="D97" s="70"/>
      <c r="E97" s="186"/>
      <c r="F97" s="173"/>
      <c r="G97" s="78"/>
      <c r="H97" s="50"/>
      <c r="I97" s="51"/>
      <c r="J97" s="68"/>
      <c r="K97" s="236">
        <v>43.5</v>
      </c>
      <c r="L97" s="275"/>
    </row>
    <row r="98" spans="1:12" s="3" customFormat="1" ht="14.25" customHeight="1">
      <c r="A98" s="53">
        <v>1</v>
      </c>
      <c r="B98" s="54" t="s">
        <v>18</v>
      </c>
      <c r="C98" s="55"/>
      <c r="D98" s="21" t="s">
        <v>7</v>
      </c>
      <c r="E98" s="56">
        <v>33083</v>
      </c>
      <c r="F98" s="56">
        <v>33083</v>
      </c>
      <c r="G98" s="57"/>
      <c r="H98" s="57">
        <f>(F98/E98)*100</f>
        <v>100</v>
      </c>
      <c r="I98" s="58"/>
      <c r="J98" s="58"/>
      <c r="K98" s="237"/>
      <c r="L98" s="275"/>
    </row>
    <row r="99" spans="1:12" s="3" customFormat="1" ht="14.25" customHeight="1">
      <c r="A99" s="59">
        <v>2</v>
      </c>
      <c r="B99" s="60" t="s">
        <v>8</v>
      </c>
      <c r="C99" s="61"/>
      <c r="D99" s="214" t="s">
        <v>7</v>
      </c>
      <c r="E99" s="62">
        <v>33083</v>
      </c>
      <c r="F99" s="52">
        <v>13100</v>
      </c>
      <c r="G99" s="63"/>
      <c r="H99" s="63">
        <f>(F99/E99)*100</f>
        <v>39.597376295982833</v>
      </c>
      <c r="I99" s="58"/>
      <c r="J99" s="58"/>
      <c r="K99" s="237"/>
      <c r="L99" s="275"/>
    </row>
    <row r="100" spans="1:12" s="3" customFormat="1" ht="14.25" customHeight="1">
      <c r="A100" s="59">
        <v>3</v>
      </c>
      <c r="B100" s="34" t="s">
        <v>57</v>
      </c>
      <c r="C100" s="61"/>
      <c r="D100" s="214"/>
      <c r="E100" s="62"/>
      <c r="F100" s="52"/>
      <c r="G100" s="63"/>
      <c r="H100" s="63"/>
      <c r="I100" s="58"/>
      <c r="J100" s="58"/>
      <c r="K100" s="237"/>
      <c r="L100" s="275"/>
    </row>
    <row r="101" spans="1:12" s="3" customFormat="1" ht="14.25" customHeight="1">
      <c r="A101" s="64">
        <v>4</v>
      </c>
      <c r="B101" s="54" t="s">
        <v>9</v>
      </c>
      <c r="C101" s="55"/>
      <c r="D101" s="21" t="s">
        <v>7</v>
      </c>
      <c r="E101" s="56">
        <v>33083</v>
      </c>
      <c r="F101" s="58">
        <v>0</v>
      </c>
      <c r="G101" s="58" t="s">
        <v>6</v>
      </c>
      <c r="H101" s="57">
        <f>(F101/E101)*100</f>
        <v>0</v>
      </c>
      <c r="I101" s="58"/>
      <c r="J101" s="58"/>
      <c r="K101" s="237"/>
      <c r="L101" s="275"/>
    </row>
    <row r="102" spans="1:12" s="3" customFormat="1" ht="14.25" customHeight="1">
      <c r="A102" s="65">
        <v>5</v>
      </c>
      <c r="B102" s="34" t="s">
        <v>57</v>
      </c>
      <c r="C102" s="66"/>
      <c r="D102" s="70"/>
      <c r="E102" s="67"/>
      <c r="F102" s="58"/>
      <c r="G102" s="68"/>
      <c r="H102" s="57"/>
      <c r="I102" s="58"/>
      <c r="J102" s="58"/>
      <c r="K102" s="237"/>
      <c r="L102" s="275"/>
    </row>
    <row r="103" spans="1:12" s="3" customFormat="1" ht="14.25" customHeight="1">
      <c r="A103" s="65">
        <v>6</v>
      </c>
      <c r="B103" s="69" t="s">
        <v>44</v>
      </c>
      <c r="C103" s="66"/>
      <c r="D103" s="70" t="s">
        <v>7</v>
      </c>
      <c r="E103" s="67">
        <v>6750</v>
      </c>
      <c r="F103" s="56">
        <v>0</v>
      </c>
      <c r="G103" s="68"/>
      <c r="H103" s="57">
        <f>(F103/E103)*100</f>
        <v>0</v>
      </c>
      <c r="I103" s="58"/>
      <c r="J103" s="58"/>
      <c r="K103" s="237"/>
      <c r="L103" s="275"/>
    </row>
    <row r="104" spans="1:12" s="3" customFormat="1" ht="14.25" customHeight="1">
      <c r="A104" s="64">
        <v>7</v>
      </c>
      <c r="B104" s="54" t="s">
        <v>43</v>
      </c>
      <c r="C104" s="55"/>
      <c r="D104" s="214" t="s">
        <v>7</v>
      </c>
      <c r="E104" s="56">
        <v>6750</v>
      </c>
      <c r="F104" s="56">
        <v>0</v>
      </c>
      <c r="G104" s="58"/>
      <c r="H104" s="57">
        <f>(F104/E104)*100</f>
        <v>0</v>
      </c>
      <c r="I104" s="58"/>
      <c r="J104" s="58"/>
      <c r="K104" s="237"/>
      <c r="L104" s="275"/>
    </row>
    <row r="105" spans="1:12" s="3" customFormat="1" ht="14.25" customHeight="1">
      <c r="A105" s="64">
        <v>8</v>
      </c>
      <c r="B105" s="54" t="s">
        <v>45</v>
      </c>
      <c r="C105" s="55"/>
      <c r="D105" s="21" t="s">
        <v>7</v>
      </c>
      <c r="E105" s="56">
        <v>168</v>
      </c>
      <c r="F105" s="56">
        <v>0</v>
      </c>
      <c r="G105" s="58"/>
      <c r="H105" s="58">
        <v>0</v>
      </c>
      <c r="I105" s="58"/>
      <c r="J105" s="58"/>
      <c r="K105" s="237"/>
      <c r="L105" s="275"/>
    </row>
    <row r="106" spans="1:12" s="3" customFormat="1" ht="14.25" customHeight="1" thickBot="1">
      <c r="A106" s="190">
        <v>9</v>
      </c>
      <c r="B106" s="69" t="s">
        <v>63</v>
      </c>
      <c r="C106" s="185"/>
      <c r="D106" s="39" t="s">
        <v>64</v>
      </c>
      <c r="E106" s="67"/>
      <c r="F106" s="67"/>
      <c r="G106" s="180"/>
      <c r="H106" s="78"/>
      <c r="I106" s="79"/>
      <c r="J106" s="52"/>
      <c r="K106" s="238"/>
      <c r="L106" s="275"/>
    </row>
    <row r="107" spans="1:12" s="3" customFormat="1" ht="138" customHeight="1">
      <c r="A107" s="191" t="s">
        <v>49</v>
      </c>
      <c r="B107" s="106" t="s">
        <v>5</v>
      </c>
      <c r="C107" s="130" t="s">
        <v>72</v>
      </c>
      <c r="D107" s="144"/>
      <c r="E107" s="92" t="s">
        <v>36</v>
      </c>
      <c r="F107" s="192">
        <v>8782</v>
      </c>
      <c r="G107" s="193"/>
      <c r="H107" s="145"/>
      <c r="I107" s="112"/>
      <c r="J107" s="154"/>
      <c r="K107" s="230">
        <v>95</v>
      </c>
      <c r="L107" s="275"/>
    </row>
    <row r="108" spans="1:12" s="3" customFormat="1" ht="14.25" customHeight="1">
      <c r="A108" s="194">
        <v>1</v>
      </c>
      <c r="B108" s="80" t="s">
        <v>26</v>
      </c>
      <c r="C108" s="15"/>
      <c r="D108" s="16"/>
      <c r="E108" s="195"/>
      <c r="F108" s="19"/>
      <c r="G108" s="37"/>
      <c r="H108" s="37"/>
      <c r="I108" s="19"/>
      <c r="J108" s="19"/>
      <c r="K108" s="231"/>
      <c r="L108" s="275"/>
    </row>
    <row r="109" spans="1:12" s="3" customFormat="1" ht="14.25" customHeight="1">
      <c r="A109" s="93"/>
      <c r="B109" s="16" t="s">
        <v>18</v>
      </c>
      <c r="C109" s="15"/>
      <c r="D109" s="21" t="s">
        <v>7</v>
      </c>
      <c r="E109" s="56">
        <f>3627+1348</f>
        <v>4975</v>
      </c>
      <c r="F109" s="19">
        <v>4975</v>
      </c>
      <c r="G109" s="37"/>
      <c r="H109" s="37">
        <f>(F109/E109)*100</f>
        <v>100</v>
      </c>
      <c r="I109" s="19"/>
      <c r="J109" s="19"/>
      <c r="K109" s="231"/>
      <c r="L109" s="275"/>
    </row>
    <row r="110" spans="1:12" s="3" customFormat="1" ht="14.25" customHeight="1">
      <c r="A110" s="93"/>
      <c r="B110" s="34" t="s">
        <v>30</v>
      </c>
      <c r="C110" s="15"/>
      <c r="D110" s="21" t="s">
        <v>7</v>
      </c>
      <c r="E110" s="56">
        <f>3627+1348</f>
        <v>4975</v>
      </c>
      <c r="F110" s="19">
        <v>4975</v>
      </c>
      <c r="G110" s="37"/>
      <c r="H110" s="37">
        <f>(F110/E110)*100</f>
        <v>100</v>
      </c>
      <c r="I110" s="19"/>
      <c r="J110" s="19"/>
      <c r="K110" s="231"/>
      <c r="L110" s="275"/>
    </row>
    <row r="111" spans="1:12" s="3" customFormat="1" ht="14.25" customHeight="1">
      <c r="A111" s="93"/>
      <c r="B111" s="34" t="s">
        <v>57</v>
      </c>
      <c r="C111" s="15"/>
      <c r="D111" s="16"/>
      <c r="E111" s="19" t="s">
        <v>58</v>
      </c>
      <c r="F111" s="19" t="s">
        <v>58</v>
      </c>
      <c r="G111" s="37"/>
      <c r="H111" s="37"/>
      <c r="I111" s="19"/>
      <c r="J111" s="19"/>
      <c r="K111" s="231"/>
      <c r="L111" s="275"/>
    </row>
    <row r="112" spans="1:12" s="3" customFormat="1" ht="14.25" customHeight="1">
      <c r="A112" s="93"/>
      <c r="B112" s="34" t="s">
        <v>31</v>
      </c>
      <c r="C112" s="15"/>
      <c r="D112" s="21" t="s">
        <v>7</v>
      </c>
      <c r="E112" s="56">
        <f>3627+1348</f>
        <v>4975</v>
      </c>
      <c r="F112" s="19">
        <v>4975</v>
      </c>
      <c r="G112" s="37"/>
      <c r="H112" s="37">
        <f>(F112/E112)*100</f>
        <v>100</v>
      </c>
      <c r="I112" s="19"/>
      <c r="J112" s="19"/>
      <c r="K112" s="231"/>
      <c r="L112" s="275"/>
    </row>
    <row r="113" spans="1:12" s="3" customFormat="1" ht="14.25" customHeight="1">
      <c r="A113" s="93"/>
      <c r="B113" s="34" t="s">
        <v>57</v>
      </c>
      <c r="C113" s="15"/>
      <c r="D113" s="16"/>
      <c r="E113" s="19" t="s">
        <v>58</v>
      </c>
      <c r="F113" s="19" t="s">
        <v>58</v>
      </c>
      <c r="G113" s="37"/>
      <c r="H113" s="37"/>
      <c r="I113" s="19"/>
      <c r="J113" s="19"/>
      <c r="K113" s="231"/>
      <c r="L113" s="275"/>
    </row>
    <row r="114" spans="1:12" s="3" customFormat="1" ht="17.25" customHeight="1">
      <c r="A114" s="194">
        <v>2</v>
      </c>
      <c r="B114" s="196" t="s">
        <v>27</v>
      </c>
      <c r="C114" s="15"/>
      <c r="D114" s="16"/>
      <c r="E114" s="195"/>
      <c r="F114" s="19"/>
      <c r="G114" s="37"/>
      <c r="H114" s="37"/>
      <c r="I114" s="19"/>
      <c r="J114" s="19"/>
      <c r="K114" s="231"/>
      <c r="L114" s="275"/>
    </row>
    <row r="115" spans="1:12" s="3" customFormat="1" ht="15" customHeight="1">
      <c r="A115" s="93"/>
      <c r="B115" s="16" t="s">
        <v>18</v>
      </c>
      <c r="C115" s="15"/>
      <c r="D115" s="21" t="s">
        <v>7</v>
      </c>
      <c r="E115" s="56">
        <v>2345</v>
      </c>
      <c r="F115" s="19">
        <v>2345</v>
      </c>
      <c r="G115" s="37"/>
      <c r="H115" s="37">
        <f>(F115/E115)*100</f>
        <v>100</v>
      </c>
      <c r="I115" s="19"/>
      <c r="J115" s="19"/>
      <c r="K115" s="231"/>
      <c r="L115" s="275"/>
    </row>
    <row r="116" spans="1:12" s="3" customFormat="1" ht="15" customHeight="1">
      <c r="A116" s="93"/>
      <c r="B116" s="34" t="s">
        <v>30</v>
      </c>
      <c r="C116" s="15"/>
      <c r="D116" s="21" t="s">
        <v>7</v>
      </c>
      <c r="E116" s="56">
        <v>2345</v>
      </c>
      <c r="F116" s="19">
        <v>2345</v>
      </c>
      <c r="G116" s="37"/>
      <c r="H116" s="37">
        <f>(F116/E116)*100</f>
        <v>100</v>
      </c>
      <c r="I116" s="19"/>
      <c r="J116" s="19"/>
      <c r="K116" s="231"/>
      <c r="L116" s="275"/>
    </row>
    <row r="117" spans="1:12" s="3" customFormat="1" ht="15" customHeight="1">
      <c r="A117" s="93"/>
      <c r="B117" s="34" t="s">
        <v>57</v>
      </c>
      <c r="C117" s="15"/>
      <c r="D117" s="16"/>
      <c r="E117" s="19" t="s">
        <v>58</v>
      </c>
      <c r="F117" s="19" t="s">
        <v>58</v>
      </c>
      <c r="G117" s="37"/>
      <c r="H117" s="37"/>
      <c r="I117" s="19"/>
      <c r="J117" s="19"/>
      <c r="K117" s="231"/>
      <c r="L117" s="275"/>
    </row>
    <row r="118" spans="1:12" s="3" customFormat="1" ht="15" customHeight="1">
      <c r="A118" s="93"/>
      <c r="B118" s="34" t="s">
        <v>31</v>
      </c>
      <c r="C118" s="15"/>
      <c r="D118" s="21" t="s">
        <v>7</v>
      </c>
      <c r="E118" s="56">
        <v>2345</v>
      </c>
      <c r="F118" s="19">
        <v>2345</v>
      </c>
      <c r="G118" s="37"/>
      <c r="H118" s="37">
        <f>(F118/E118)*100</f>
        <v>100</v>
      </c>
      <c r="I118" s="19"/>
      <c r="J118" s="19"/>
      <c r="K118" s="231"/>
      <c r="L118" s="275"/>
    </row>
    <row r="119" spans="1:12" s="3" customFormat="1" ht="15" customHeight="1">
      <c r="A119" s="93"/>
      <c r="B119" s="34" t="s">
        <v>57</v>
      </c>
      <c r="C119" s="15"/>
      <c r="D119" s="16"/>
      <c r="E119" s="19" t="s">
        <v>58</v>
      </c>
      <c r="F119" s="19" t="s">
        <v>58</v>
      </c>
      <c r="G119" s="37"/>
      <c r="H119" s="37"/>
      <c r="I119" s="19"/>
      <c r="J119" s="19"/>
      <c r="K119" s="231"/>
      <c r="L119" s="275"/>
    </row>
    <row r="120" spans="1:12" s="3" customFormat="1" ht="49.5" customHeight="1">
      <c r="A120" s="194">
        <v>3</v>
      </c>
      <c r="B120" s="196" t="s">
        <v>28</v>
      </c>
      <c r="C120" s="15"/>
      <c r="D120" s="16"/>
      <c r="E120" s="195"/>
      <c r="F120" s="19"/>
      <c r="G120" s="37"/>
      <c r="H120" s="37"/>
      <c r="I120" s="154"/>
      <c r="J120" s="19"/>
      <c r="K120" s="231"/>
      <c r="L120" s="275"/>
    </row>
    <row r="121" spans="1:12" s="3" customFormat="1" ht="15.75" customHeight="1">
      <c r="A121" s="93"/>
      <c r="B121" s="16" t="s">
        <v>18</v>
      </c>
      <c r="C121" s="15"/>
      <c r="D121" s="21" t="s">
        <v>7</v>
      </c>
      <c r="E121" s="56">
        <v>1462</v>
      </c>
      <c r="F121" s="19">
        <v>1462</v>
      </c>
      <c r="G121" s="37"/>
      <c r="H121" s="37">
        <f>(F121/E121)*100</f>
        <v>100</v>
      </c>
      <c r="I121" s="19"/>
      <c r="J121" s="19"/>
      <c r="K121" s="231"/>
      <c r="L121" s="275"/>
    </row>
    <row r="122" spans="1:12" s="3" customFormat="1" ht="15.75" customHeight="1">
      <c r="A122" s="93"/>
      <c r="B122" s="34" t="s">
        <v>30</v>
      </c>
      <c r="C122" s="15"/>
      <c r="D122" s="21" t="s">
        <v>7</v>
      </c>
      <c r="E122" s="56">
        <v>1462</v>
      </c>
      <c r="F122" s="19">
        <v>1462</v>
      </c>
      <c r="G122" s="37"/>
      <c r="H122" s="37">
        <f>(F122/E122)*100</f>
        <v>100</v>
      </c>
      <c r="I122" s="19"/>
      <c r="J122" s="19"/>
      <c r="K122" s="231"/>
      <c r="L122" s="275"/>
    </row>
    <row r="123" spans="1:12" s="3" customFormat="1" ht="15.75" customHeight="1">
      <c r="A123" s="93"/>
      <c r="B123" s="34" t="s">
        <v>57</v>
      </c>
      <c r="C123" s="15"/>
      <c r="D123" s="16"/>
      <c r="E123" s="19" t="s">
        <v>58</v>
      </c>
      <c r="F123" s="19" t="s">
        <v>58</v>
      </c>
      <c r="G123" s="37"/>
      <c r="H123" s="37"/>
      <c r="I123" s="19"/>
      <c r="J123" s="19"/>
      <c r="K123" s="231"/>
      <c r="L123" s="275"/>
    </row>
    <row r="124" spans="1:12" s="3" customFormat="1" ht="38.25" customHeight="1">
      <c r="A124" s="93"/>
      <c r="B124" s="34" t="s">
        <v>31</v>
      </c>
      <c r="C124" s="15"/>
      <c r="D124" s="21" t="s">
        <v>7</v>
      </c>
      <c r="E124" s="56">
        <v>1462</v>
      </c>
      <c r="F124" s="19">
        <v>1462</v>
      </c>
      <c r="G124" s="37"/>
      <c r="H124" s="37">
        <f>(F124/E124)*100</f>
        <v>100</v>
      </c>
      <c r="I124" s="154"/>
      <c r="J124" s="19"/>
      <c r="K124" s="231"/>
      <c r="L124" s="275"/>
    </row>
    <row r="125" spans="1:12" s="3" customFormat="1" ht="15.75" customHeight="1">
      <c r="A125" s="93"/>
      <c r="B125" s="34" t="s">
        <v>57</v>
      </c>
      <c r="C125" s="15"/>
      <c r="D125" s="16"/>
      <c r="E125" s="19" t="s">
        <v>58</v>
      </c>
      <c r="F125" s="19" t="s">
        <v>58</v>
      </c>
      <c r="G125" s="37"/>
      <c r="H125" s="37"/>
      <c r="I125" s="19"/>
      <c r="J125" s="19"/>
      <c r="K125" s="231"/>
      <c r="L125" s="275"/>
    </row>
    <row r="126" spans="1:12" s="3" customFormat="1" ht="15.75" customHeight="1">
      <c r="A126" s="194">
        <v>4</v>
      </c>
      <c r="B126" s="80" t="s">
        <v>29</v>
      </c>
      <c r="C126" s="15"/>
      <c r="D126" s="16"/>
      <c r="E126" s="17"/>
      <c r="F126" s="19"/>
      <c r="G126" s="37"/>
      <c r="H126" s="37"/>
      <c r="I126" s="19"/>
      <c r="J126" s="19"/>
      <c r="K126" s="231"/>
      <c r="L126" s="275"/>
    </row>
    <row r="127" spans="1:12" s="3" customFormat="1" ht="15.75" customHeight="1">
      <c r="A127" s="194"/>
      <c r="B127" s="16" t="s">
        <v>18</v>
      </c>
      <c r="C127" s="15"/>
      <c r="D127" s="21" t="s">
        <v>7</v>
      </c>
      <c r="E127" s="17">
        <v>312</v>
      </c>
      <c r="F127" s="19">
        <v>0</v>
      </c>
      <c r="G127" s="37"/>
      <c r="H127" s="37">
        <v>0</v>
      </c>
      <c r="I127" s="19"/>
      <c r="J127" s="19"/>
      <c r="K127" s="231"/>
      <c r="L127" s="275"/>
    </row>
    <row r="128" spans="1:12" s="3" customFormat="1" ht="15.75" customHeight="1">
      <c r="A128" s="194"/>
      <c r="B128" s="16" t="s">
        <v>30</v>
      </c>
      <c r="C128" s="15"/>
      <c r="D128" s="21" t="s">
        <v>7</v>
      </c>
      <c r="E128" s="17">
        <v>312</v>
      </c>
      <c r="F128" s="19">
        <v>0</v>
      </c>
      <c r="G128" s="37"/>
      <c r="H128" s="37">
        <v>0</v>
      </c>
      <c r="I128" s="19"/>
      <c r="J128" s="19"/>
      <c r="K128" s="231"/>
      <c r="L128" s="275"/>
    </row>
    <row r="129" spans="1:12" s="3" customFormat="1" ht="15.75" customHeight="1">
      <c r="A129" s="194"/>
      <c r="B129" s="34" t="s">
        <v>57</v>
      </c>
      <c r="C129" s="15"/>
      <c r="D129" s="16"/>
      <c r="E129" s="17"/>
      <c r="F129" s="19"/>
      <c r="G129" s="37"/>
      <c r="H129" s="37"/>
      <c r="I129" s="19"/>
      <c r="J129" s="19"/>
      <c r="K129" s="231"/>
      <c r="L129" s="275"/>
    </row>
    <row r="130" spans="1:12" s="3" customFormat="1" ht="15.75" customHeight="1">
      <c r="A130" s="194"/>
      <c r="B130" s="16" t="s">
        <v>31</v>
      </c>
      <c r="C130" s="15"/>
      <c r="D130" s="21" t="s">
        <v>7</v>
      </c>
      <c r="E130" s="17">
        <v>312</v>
      </c>
      <c r="F130" s="19">
        <v>0</v>
      </c>
      <c r="G130" s="37"/>
      <c r="H130" s="37">
        <v>0</v>
      </c>
      <c r="I130" s="19"/>
      <c r="J130" s="19"/>
      <c r="K130" s="231"/>
      <c r="L130" s="275"/>
    </row>
    <row r="131" spans="1:12" s="3" customFormat="1" ht="15.75" customHeight="1" thickBot="1">
      <c r="A131" s="194"/>
      <c r="B131" s="34" t="s">
        <v>57</v>
      </c>
      <c r="C131" s="125"/>
      <c r="D131" s="119"/>
      <c r="E131" s="157"/>
      <c r="F131" s="31"/>
      <c r="G131" s="32"/>
      <c r="H131" s="32"/>
      <c r="I131" s="19"/>
      <c r="J131" s="19"/>
      <c r="K131" s="231"/>
      <c r="L131" s="275"/>
    </row>
    <row r="132" spans="1:12" s="3" customFormat="1" ht="62.25" customHeight="1">
      <c r="A132" s="175" t="s">
        <v>75</v>
      </c>
      <c r="B132" s="162" t="s">
        <v>76</v>
      </c>
      <c r="C132" s="40" t="s">
        <v>72</v>
      </c>
      <c r="D132" s="119"/>
      <c r="E132" s="92" t="s">
        <v>101</v>
      </c>
      <c r="F132" s="31"/>
      <c r="G132" s="32"/>
      <c r="H132" s="32"/>
      <c r="I132" s="19"/>
      <c r="J132" s="19"/>
      <c r="K132" s="232">
        <v>56</v>
      </c>
      <c r="L132" s="275"/>
    </row>
    <row r="133" spans="1:12" s="3" customFormat="1" ht="15.75" customHeight="1">
      <c r="A133" s="143"/>
      <c r="B133" s="197" t="s">
        <v>77</v>
      </c>
      <c r="C133" s="198"/>
      <c r="D133" s="119"/>
      <c r="E133" s="157"/>
      <c r="F133" s="31"/>
      <c r="G133" s="32"/>
      <c r="H133" s="32"/>
      <c r="I133" s="19"/>
      <c r="J133" s="19"/>
      <c r="K133" s="232"/>
      <c r="L133" s="275"/>
    </row>
    <row r="134" spans="1:12" s="3" customFormat="1" ht="15.75" customHeight="1">
      <c r="A134" s="143"/>
      <c r="B134" s="199" t="s">
        <v>18</v>
      </c>
      <c r="C134" s="198"/>
      <c r="D134" s="21" t="s">
        <v>7</v>
      </c>
      <c r="E134" s="157">
        <v>27000</v>
      </c>
      <c r="F134" s="31">
        <v>22878</v>
      </c>
      <c r="G134" s="32"/>
      <c r="H134" s="32">
        <v>85</v>
      </c>
      <c r="I134" s="19"/>
      <c r="J134" s="19"/>
      <c r="K134" s="232"/>
      <c r="L134" s="275"/>
    </row>
    <row r="135" spans="1:12" s="3" customFormat="1" ht="15.75" customHeight="1">
      <c r="A135" s="143"/>
      <c r="B135" s="199" t="s">
        <v>30</v>
      </c>
      <c r="C135" s="198"/>
      <c r="D135" s="21" t="s">
        <v>7</v>
      </c>
      <c r="E135" s="157">
        <v>27000</v>
      </c>
      <c r="F135" s="31">
        <v>15866</v>
      </c>
      <c r="G135" s="32"/>
      <c r="H135" s="32">
        <v>59</v>
      </c>
      <c r="I135" s="19"/>
      <c r="J135" s="19"/>
      <c r="K135" s="232"/>
      <c r="L135" s="275"/>
    </row>
    <row r="136" spans="1:12" s="3" customFormat="1" ht="15.75" customHeight="1">
      <c r="A136" s="143"/>
      <c r="B136" s="199" t="s">
        <v>57</v>
      </c>
      <c r="C136" s="198"/>
      <c r="D136" s="119"/>
      <c r="E136" s="157"/>
      <c r="F136" s="31"/>
      <c r="G136" s="32"/>
      <c r="H136" s="32"/>
      <c r="I136" s="19"/>
      <c r="J136" s="19"/>
      <c r="K136" s="232"/>
      <c r="L136" s="275"/>
    </row>
    <row r="137" spans="1:12" s="3" customFormat="1" ht="15.75" customHeight="1">
      <c r="A137" s="143"/>
      <c r="B137" s="200" t="s">
        <v>31</v>
      </c>
      <c r="C137" s="198"/>
      <c r="D137" s="21" t="s">
        <v>7</v>
      </c>
      <c r="E137" s="157">
        <v>27000</v>
      </c>
      <c r="F137" s="31">
        <v>15077</v>
      </c>
      <c r="G137" s="32"/>
      <c r="H137" s="32">
        <v>56</v>
      </c>
      <c r="I137" s="19"/>
      <c r="J137" s="19"/>
      <c r="K137" s="232"/>
      <c r="L137" s="275"/>
    </row>
    <row r="138" spans="1:12" s="3" customFormat="1" ht="15.75" customHeight="1">
      <c r="A138" s="143"/>
      <c r="B138" s="199" t="s">
        <v>57</v>
      </c>
      <c r="C138" s="198"/>
      <c r="D138" s="119"/>
      <c r="E138" s="157"/>
      <c r="F138" s="31"/>
      <c r="G138" s="32"/>
      <c r="H138" s="32"/>
      <c r="I138" s="19"/>
      <c r="J138" s="19"/>
      <c r="K138" s="232"/>
      <c r="L138" s="275"/>
    </row>
    <row r="139" spans="1:12" s="3" customFormat="1" ht="15.75" customHeight="1">
      <c r="A139" s="123">
        <v>1</v>
      </c>
      <c r="B139" s="86" t="s">
        <v>78</v>
      </c>
      <c r="C139" s="198"/>
      <c r="D139" s="119"/>
      <c r="E139" s="157"/>
      <c r="F139" s="31"/>
      <c r="G139" s="32"/>
      <c r="H139" s="32"/>
      <c r="I139" s="19"/>
      <c r="J139" s="19"/>
      <c r="K139" s="232"/>
      <c r="L139" s="275"/>
    </row>
    <row r="140" spans="1:12" s="3" customFormat="1" ht="15.75" customHeight="1">
      <c r="A140" s="123"/>
      <c r="B140" s="14" t="s">
        <v>18</v>
      </c>
      <c r="C140" s="198"/>
      <c r="D140" s="21" t="s">
        <v>7</v>
      </c>
      <c r="E140" s="157">
        <v>3740</v>
      </c>
      <c r="F140" s="31">
        <v>3740</v>
      </c>
      <c r="G140" s="32"/>
      <c r="H140" s="32">
        <v>100</v>
      </c>
      <c r="I140" s="19"/>
      <c r="J140" s="19"/>
      <c r="K140" s="232"/>
      <c r="L140" s="275"/>
    </row>
    <row r="141" spans="1:12" s="3" customFormat="1" ht="15.75" customHeight="1">
      <c r="A141" s="123"/>
      <c r="B141" s="14" t="s">
        <v>30</v>
      </c>
      <c r="C141" s="198"/>
      <c r="D141" s="21" t="s">
        <v>7</v>
      </c>
      <c r="E141" s="157">
        <v>3740</v>
      </c>
      <c r="F141" s="31">
        <v>3740</v>
      </c>
      <c r="G141" s="32"/>
      <c r="H141" s="32">
        <v>100</v>
      </c>
      <c r="I141" s="19"/>
      <c r="J141" s="19"/>
      <c r="K141" s="232"/>
      <c r="L141" s="275"/>
    </row>
    <row r="142" spans="1:12" s="3" customFormat="1" ht="15.75" customHeight="1">
      <c r="A142" s="123"/>
      <c r="B142" s="14" t="s">
        <v>57</v>
      </c>
      <c r="C142" s="198"/>
      <c r="D142" s="119"/>
      <c r="E142" s="19" t="s">
        <v>58</v>
      </c>
      <c r="F142" s="19" t="s">
        <v>58</v>
      </c>
      <c r="G142" s="32"/>
      <c r="H142" s="32"/>
      <c r="I142" s="19"/>
      <c r="J142" s="19"/>
      <c r="K142" s="232"/>
      <c r="L142" s="275"/>
    </row>
    <row r="143" spans="1:12" s="3" customFormat="1" ht="15.75" customHeight="1">
      <c r="A143" s="123"/>
      <c r="B143" s="99" t="s">
        <v>31</v>
      </c>
      <c r="C143" s="198"/>
      <c r="D143" s="21" t="s">
        <v>7</v>
      </c>
      <c r="E143" s="157">
        <v>3740</v>
      </c>
      <c r="F143" s="31">
        <v>3740</v>
      </c>
      <c r="G143" s="32"/>
      <c r="H143" s="32">
        <v>100</v>
      </c>
      <c r="I143" s="19"/>
      <c r="J143" s="19"/>
      <c r="K143" s="232"/>
      <c r="L143" s="275"/>
    </row>
    <row r="144" spans="1:12" s="3" customFormat="1" ht="15.75" customHeight="1">
      <c r="A144" s="123"/>
      <c r="B144" s="14" t="s">
        <v>57</v>
      </c>
      <c r="C144" s="198"/>
      <c r="D144" s="119"/>
      <c r="E144" s="19" t="s">
        <v>58</v>
      </c>
      <c r="F144" s="19" t="s">
        <v>58</v>
      </c>
      <c r="G144" s="32"/>
      <c r="H144" s="32"/>
      <c r="I144" s="19"/>
      <c r="J144" s="19"/>
      <c r="K144" s="232"/>
      <c r="L144" s="275"/>
    </row>
    <row r="145" spans="1:12" s="3" customFormat="1" ht="15.75" customHeight="1">
      <c r="A145" s="123">
        <v>2</v>
      </c>
      <c r="B145" s="86" t="s">
        <v>79</v>
      </c>
      <c r="C145" s="198"/>
      <c r="D145" s="119"/>
      <c r="E145" s="157"/>
      <c r="F145" s="31"/>
      <c r="G145" s="32"/>
      <c r="H145" s="32"/>
      <c r="I145" s="19"/>
      <c r="J145" s="19"/>
      <c r="K145" s="232"/>
      <c r="L145" s="275"/>
    </row>
    <row r="146" spans="1:12" s="3" customFormat="1" ht="15.75" customHeight="1">
      <c r="A146" s="123"/>
      <c r="B146" s="14" t="s">
        <v>18</v>
      </c>
      <c r="C146" s="198"/>
      <c r="D146" s="21" t="s">
        <v>7</v>
      </c>
      <c r="E146" s="157">
        <v>4019</v>
      </c>
      <c r="F146" s="31">
        <v>4019</v>
      </c>
      <c r="G146" s="32"/>
      <c r="H146" s="32">
        <v>100</v>
      </c>
      <c r="I146" s="19"/>
      <c r="J146" s="19"/>
      <c r="K146" s="232"/>
      <c r="L146" s="275"/>
    </row>
    <row r="147" spans="1:12" s="3" customFormat="1" ht="15.75" customHeight="1">
      <c r="A147" s="123"/>
      <c r="B147" s="14" t="s">
        <v>30</v>
      </c>
      <c r="C147" s="198"/>
      <c r="D147" s="21" t="s">
        <v>7</v>
      </c>
      <c r="E147" s="157">
        <v>4019</v>
      </c>
      <c r="F147" s="31">
        <v>4019</v>
      </c>
      <c r="G147" s="32"/>
      <c r="H147" s="32">
        <v>100</v>
      </c>
      <c r="I147" s="19"/>
      <c r="J147" s="19"/>
      <c r="K147" s="232"/>
      <c r="L147" s="275"/>
    </row>
    <row r="148" spans="1:12" s="3" customFormat="1" ht="15.75" customHeight="1">
      <c r="A148" s="123"/>
      <c r="B148" s="14" t="s">
        <v>57</v>
      </c>
      <c r="C148" s="198"/>
      <c r="D148" s="119"/>
      <c r="E148" s="19" t="s">
        <v>58</v>
      </c>
      <c r="F148" s="19" t="s">
        <v>58</v>
      </c>
      <c r="G148" s="32"/>
      <c r="H148" s="32"/>
      <c r="I148" s="19"/>
      <c r="J148" s="19"/>
      <c r="K148" s="232"/>
      <c r="L148" s="275"/>
    </row>
    <row r="149" spans="1:12" s="3" customFormat="1" ht="15.75" customHeight="1">
      <c r="A149" s="123"/>
      <c r="B149" s="99" t="s">
        <v>31</v>
      </c>
      <c r="C149" s="198"/>
      <c r="D149" s="21" t="s">
        <v>7</v>
      </c>
      <c r="E149" s="157">
        <v>4019</v>
      </c>
      <c r="F149" s="31">
        <v>4019</v>
      </c>
      <c r="G149" s="32"/>
      <c r="H149" s="32">
        <v>100</v>
      </c>
      <c r="I149" s="19"/>
      <c r="J149" s="19"/>
      <c r="K149" s="232"/>
      <c r="L149" s="275"/>
    </row>
    <row r="150" spans="1:12" s="3" customFormat="1" ht="15.75" customHeight="1">
      <c r="A150" s="123"/>
      <c r="B150" s="14" t="s">
        <v>57</v>
      </c>
      <c r="C150" s="198"/>
      <c r="D150" s="119"/>
      <c r="E150" s="19" t="s">
        <v>58</v>
      </c>
      <c r="F150" s="19" t="s">
        <v>58</v>
      </c>
      <c r="G150" s="32"/>
      <c r="H150" s="32"/>
      <c r="I150" s="19"/>
      <c r="J150" s="19"/>
      <c r="K150" s="232"/>
      <c r="L150" s="275"/>
    </row>
    <row r="151" spans="1:12" s="3" customFormat="1" ht="15.75" customHeight="1">
      <c r="A151" s="190">
        <v>3</v>
      </c>
      <c r="B151" s="201" t="s">
        <v>80</v>
      </c>
      <c r="C151" s="198"/>
      <c r="D151" s="119"/>
      <c r="E151" s="157"/>
      <c r="F151" s="31"/>
      <c r="G151" s="32"/>
      <c r="H151" s="32"/>
      <c r="I151" s="19"/>
      <c r="J151" s="19"/>
      <c r="K151" s="232"/>
      <c r="L151" s="275"/>
    </row>
    <row r="152" spans="1:12" s="3" customFormat="1" ht="15.75" customHeight="1">
      <c r="A152" s="190"/>
      <c r="B152" s="83" t="s">
        <v>18</v>
      </c>
      <c r="C152" s="198"/>
      <c r="D152" s="21" t="s">
        <v>7</v>
      </c>
      <c r="E152" s="157">
        <v>1500</v>
      </c>
      <c r="F152" s="31">
        <v>1500</v>
      </c>
      <c r="G152" s="32"/>
      <c r="H152" s="32">
        <v>100</v>
      </c>
      <c r="I152" s="19"/>
      <c r="J152" s="19"/>
      <c r="K152" s="232"/>
      <c r="L152" s="275"/>
    </row>
    <row r="153" spans="1:12" s="3" customFormat="1" ht="15.75" customHeight="1">
      <c r="A153" s="190"/>
      <c r="B153" s="14" t="s">
        <v>30</v>
      </c>
      <c r="C153" s="198"/>
      <c r="D153" s="21" t="s">
        <v>7</v>
      </c>
      <c r="E153" s="157">
        <v>1500</v>
      </c>
      <c r="F153" s="31">
        <v>1500</v>
      </c>
      <c r="G153" s="32"/>
      <c r="H153" s="32">
        <v>100</v>
      </c>
      <c r="I153" s="19"/>
      <c r="J153" s="19"/>
      <c r="K153" s="232"/>
      <c r="L153" s="275"/>
    </row>
    <row r="154" spans="1:12" s="3" customFormat="1" ht="15.75" customHeight="1">
      <c r="A154" s="190"/>
      <c r="B154" s="14" t="s">
        <v>57</v>
      </c>
      <c r="C154" s="198"/>
      <c r="D154" s="119"/>
      <c r="E154" s="19" t="s">
        <v>58</v>
      </c>
      <c r="F154" s="19" t="s">
        <v>58</v>
      </c>
      <c r="G154" s="32"/>
      <c r="H154" s="32"/>
      <c r="I154" s="19"/>
      <c r="J154" s="19"/>
      <c r="K154" s="232"/>
      <c r="L154" s="275"/>
    </row>
    <row r="155" spans="1:12" s="3" customFormat="1" ht="15.75" customHeight="1">
      <c r="A155" s="190"/>
      <c r="B155" s="99" t="s">
        <v>31</v>
      </c>
      <c r="C155" s="198"/>
      <c r="D155" s="21" t="s">
        <v>7</v>
      </c>
      <c r="E155" s="157">
        <v>1500</v>
      </c>
      <c r="F155" s="31">
        <v>1500</v>
      </c>
      <c r="G155" s="32"/>
      <c r="H155" s="32">
        <v>100</v>
      </c>
      <c r="I155" s="19"/>
      <c r="J155" s="19"/>
      <c r="K155" s="232"/>
      <c r="L155" s="275"/>
    </row>
    <row r="156" spans="1:12" s="3" customFormat="1" ht="15.75" customHeight="1">
      <c r="A156" s="190"/>
      <c r="B156" s="14" t="s">
        <v>57</v>
      </c>
      <c r="C156" s="198"/>
      <c r="D156" s="119"/>
      <c r="E156" s="19" t="s">
        <v>58</v>
      </c>
      <c r="F156" s="19" t="s">
        <v>58</v>
      </c>
      <c r="G156" s="32"/>
      <c r="H156" s="32"/>
      <c r="I156" s="19"/>
      <c r="J156" s="19"/>
      <c r="K156" s="232"/>
      <c r="L156" s="275"/>
    </row>
    <row r="157" spans="1:12" s="3" customFormat="1" ht="15.75" customHeight="1">
      <c r="A157" s="53">
        <v>4</v>
      </c>
      <c r="B157" s="196" t="s">
        <v>81</v>
      </c>
      <c r="C157" s="198"/>
      <c r="D157" s="119"/>
      <c r="E157" s="157"/>
      <c r="F157" s="31"/>
      <c r="G157" s="32"/>
      <c r="H157" s="32"/>
      <c r="I157" s="19"/>
      <c r="J157" s="19"/>
      <c r="K157" s="232"/>
      <c r="L157" s="275"/>
    </row>
    <row r="158" spans="1:12" s="3" customFormat="1" ht="15.75" customHeight="1">
      <c r="A158" s="94"/>
      <c r="B158" s="83" t="s">
        <v>82</v>
      </c>
      <c r="C158" s="198"/>
      <c r="D158" s="21" t="s">
        <v>7</v>
      </c>
      <c r="E158" s="157">
        <v>3100</v>
      </c>
      <c r="F158" s="31">
        <v>0</v>
      </c>
      <c r="G158" s="32"/>
      <c r="H158" s="32">
        <v>0</v>
      </c>
      <c r="I158" s="19"/>
      <c r="J158" s="19"/>
      <c r="K158" s="232"/>
      <c r="L158" s="275"/>
    </row>
    <row r="159" spans="1:12" s="3" customFormat="1" ht="15.75" customHeight="1">
      <c r="A159" s="94"/>
      <c r="B159" s="14" t="s">
        <v>30</v>
      </c>
      <c r="C159" s="198"/>
      <c r="D159" s="21" t="s">
        <v>7</v>
      </c>
      <c r="E159" s="157">
        <v>3100</v>
      </c>
      <c r="F159" s="31">
        <v>0</v>
      </c>
      <c r="G159" s="32"/>
      <c r="H159" s="32">
        <v>0</v>
      </c>
      <c r="I159" s="19"/>
      <c r="J159" s="19"/>
      <c r="K159" s="232"/>
      <c r="L159" s="275"/>
    </row>
    <row r="160" spans="1:12" s="3" customFormat="1" ht="15.75" customHeight="1">
      <c r="A160" s="202"/>
      <c r="B160" s="14" t="s">
        <v>57</v>
      </c>
      <c r="C160" s="198"/>
      <c r="D160" s="119"/>
      <c r="E160" s="157"/>
      <c r="F160" s="31"/>
      <c r="G160" s="32"/>
      <c r="H160" s="32"/>
      <c r="I160" s="19"/>
      <c r="J160" s="19"/>
      <c r="K160" s="232"/>
      <c r="L160" s="275"/>
    </row>
    <row r="161" spans="1:12" s="3" customFormat="1" ht="15.75" customHeight="1">
      <c r="A161" s="202"/>
      <c r="B161" s="99" t="s">
        <v>31</v>
      </c>
      <c r="C161" s="198"/>
      <c r="D161" s="21" t="s">
        <v>7</v>
      </c>
      <c r="E161" s="157">
        <v>3100</v>
      </c>
      <c r="F161" s="31">
        <v>0</v>
      </c>
      <c r="G161" s="32"/>
      <c r="H161" s="32">
        <v>0</v>
      </c>
      <c r="I161" s="19"/>
      <c r="J161" s="19"/>
      <c r="K161" s="232"/>
      <c r="L161" s="275"/>
    </row>
    <row r="162" spans="1:12" s="3" customFormat="1" ht="15.75" customHeight="1">
      <c r="A162" s="202"/>
      <c r="B162" s="14" t="s">
        <v>57</v>
      </c>
      <c r="C162" s="198"/>
      <c r="D162" s="119"/>
      <c r="E162" s="157"/>
      <c r="F162" s="31"/>
      <c r="G162" s="32"/>
      <c r="H162" s="32"/>
      <c r="I162" s="19"/>
      <c r="J162" s="19"/>
      <c r="K162" s="232"/>
      <c r="L162" s="275"/>
    </row>
    <row r="163" spans="1:12" s="3" customFormat="1" ht="29.25" customHeight="1">
      <c r="A163" s="53">
        <v>5</v>
      </c>
      <c r="B163" s="196" t="s">
        <v>83</v>
      </c>
      <c r="C163" s="198"/>
      <c r="D163" s="119"/>
      <c r="E163" s="157"/>
      <c r="F163" s="31"/>
      <c r="G163" s="32"/>
      <c r="H163" s="32"/>
      <c r="I163" s="19"/>
      <c r="J163" s="19"/>
      <c r="K163" s="232"/>
      <c r="L163" s="275"/>
    </row>
    <row r="164" spans="1:12" s="3" customFormat="1" ht="15.75" customHeight="1">
      <c r="A164" s="94"/>
      <c r="B164" s="83" t="s">
        <v>82</v>
      </c>
      <c r="C164" s="198"/>
      <c r="D164" s="21" t="s">
        <v>7</v>
      </c>
      <c r="E164" s="157">
        <v>1170</v>
      </c>
      <c r="F164" s="31">
        <v>1170</v>
      </c>
      <c r="G164" s="32"/>
      <c r="H164" s="32">
        <v>100</v>
      </c>
      <c r="I164" s="19"/>
      <c r="J164" s="19"/>
      <c r="K164" s="232"/>
      <c r="L164" s="275"/>
    </row>
    <row r="165" spans="1:12" s="3" customFormat="1" ht="15.75" customHeight="1">
      <c r="A165" s="94"/>
      <c r="B165" s="14" t="s">
        <v>30</v>
      </c>
      <c r="C165" s="198"/>
      <c r="D165" s="21" t="s">
        <v>7</v>
      </c>
      <c r="E165" s="157">
        <v>1170</v>
      </c>
      <c r="F165" s="31">
        <v>0</v>
      </c>
      <c r="G165" s="32"/>
      <c r="H165" s="32">
        <v>0</v>
      </c>
      <c r="I165" s="19"/>
      <c r="J165" s="19"/>
      <c r="K165" s="232"/>
      <c r="L165" s="275"/>
    </row>
    <row r="166" spans="1:12" s="3" customFormat="1" ht="15.75" customHeight="1">
      <c r="A166" s="94"/>
      <c r="B166" s="14" t="s">
        <v>57</v>
      </c>
      <c r="C166" s="198"/>
      <c r="D166" s="119"/>
      <c r="E166" s="157"/>
      <c r="F166" s="31"/>
      <c r="G166" s="32"/>
      <c r="H166" s="32"/>
      <c r="I166" s="19"/>
      <c r="J166" s="19"/>
      <c r="K166" s="232"/>
      <c r="L166" s="275"/>
    </row>
    <row r="167" spans="1:12" s="3" customFormat="1" ht="15.75" customHeight="1">
      <c r="A167" s="94"/>
      <c r="B167" s="99" t="s">
        <v>31</v>
      </c>
      <c r="C167" s="198"/>
      <c r="D167" s="21" t="s">
        <v>7</v>
      </c>
      <c r="E167" s="157">
        <v>1170</v>
      </c>
      <c r="F167" s="31">
        <v>0</v>
      </c>
      <c r="G167" s="32"/>
      <c r="H167" s="32">
        <v>0</v>
      </c>
      <c r="I167" s="19"/>
      <c r="J167" s="19"/>
      <c r="K167" s="232"/>
      <c r="L167" s="275"/>
    </row>
    <row r="168" spans="1:12" s="3" customFormat="1" ht="15.75" customHeight="1">
      <c r="A168" s="94"/>
      <c r="B168" s="14" t="s">
        <v>57</v>
      </c>
      <c r="C168" s="198"/>
      <c r="D168" s="119"/>
      <c r="E168" s="157"/>
      <c r="F168" s="31"/>
      <c r="G168" s="32"/>
      <c r="H168" s="32"/>
      <c r="I168" s="19"/>
      <c r="J168" s="19"/>
      <c r="K168" s="232"/>
      <c r="L168" s="275"/>
    </row>
    <row r="169" spans="1:12" s="3" customFormat="1" ht="15.75" customHeight="1">
      <c r="A169" s="53">
        <v>6</v>
      </c>
      <c r="B169" s="203" t="s">
        <v>84</v>
      </c>
      <c r="C169" s="198"/>
      <c r="D169" s="119"/>
      <c r="E169" s="157"/>
      <c r="F169" s="31"/>
      <c r="G169" s="32"/>
      <c r="H169" s="32"/>
      <c r="I169" s="19"/>
      <c r="J169" s="19"/>
      <c r="K169" s="232"/>
      <c r="L169" s="275"/>
    </row>
    <row r="170" spans="1:12" s="3" customFormat="1" ht="15.75" customHeight="1">
      <c r="A170" s="94"/>
      <c r="B170" s="83" t="s">
        <v>18</v>
      </c>
      <c r="C170" s="198"/>
      <c r="D170" s="21" t="s">
        <v>7</v>
      </c>
      <c r="E170" s="157">
        <v>3753</v>
      </c>
      <c r="F170" s="31">
        <v>3753</v>
      </c>
      <c r="G170" s="32"/>
      <c r="H170" s="32">
        <v>100</v>
      </c>
      <c r="I170" s="19"/>
      <c r="J170" s="19"/>
      <c r="K170" s="232"/>
      <c r="L170" s="275"/>
    </row>
    <row r="171" spans="1:12" s="3" customFormat="1" ht="15.75" customHeight="1">
      <c r="A171" s="94"/>
      <c r="B171" s="14" t="s">
        <v>30</v>
      </c>
      <c r="C171" s="198"/>
      <c r="D171" s="21" t="s">
        <v>7</v>
      </c>
      <c r="E171" s="157">
        <v>3753</v>
      </c>
      <c r="F171" s="31">
        <v>3753</v>
      </c>
      <c r="G171" s="32"/>
      <c r="H171" s="32">
        <v>100</v>
      </c>
      <c r="I171" s="19"/>
      <c r="J171" s="19"/>
      <c r="K171" s="232"/>
      <c r="L171" s="275"/>
    </row>
    <row r="172" spans="1:12" s="3" customFormat="1" ht="15.75" customHeight="1">
      <c r="A172" s="94"/>
      <c r="B172" s="14" t="s">
        <v>57</v>
      </c>
      <c r="C172" s="198"/>
      <c r="D172" s="119"/>
      <c r="E172" s="157"/>
      <c r="F172" s="31"/>
      <c r="G172" s="32"/>
      <c r="H172" s="32"/>
      <c r="I172" s="19"/>
      <c r="J172" s="19"/>
      <c r="K172" s="232"/>
      <c r="L172" s="275"/>
    </row>
    <row r="173" spans="1:12" s="3" customFormat="1" ht="15.75" customHeight="1">
      <c r="A173" s="94"/>
      <c r="B173" s="99" t="s">
        <v>31</v>
      </c>
      <c r="C173" s="198"/>
      <c r="D173" s="21" t="s">
        <v>7</v>
      </c>
      <c r="E173" s="157">
        <v>3753</v>
      </c>
      <c r="F173" s="31">
        <v>3753</v>
      </c>
      <c r="G173" s="32"/>
      <c r="H173" s="32">
        <v>100</v>
      </c>
      <c r="I173" s="19"/>
      <c r="J173" s="19"/>
      <c r="K173" s="232"/>
      <c r="L173" s="275"/>
    </row>
    <row r="174" spans="1:12" s="3" customFormat="1" ht="15.75" customHeight="1">
      <c r="A174" s="94"/>
      <c r="B174" s="14" t="s">
        <v>57</v>
      </c>
      <c r="C174" s="198"/>
      <c r="D174" s="119"/>
      <c r="E174" s="157"/>
      <c r="F174" s="31"/>
      <c r="G174" s="32"/>
      <c r="H174" s="32"/>
      <c r="I174" s="19"/>
      <c r="J174" s="19"/>
      <c r="K174" s="232"/>
      <c r="L174" s="275"/>
    </row>
    <row r="175" spans="1:12" s="3" customFormat="1" ht="26.25" customHeight="1">
      <c r="A175" s="53">
        <v>7</v>
      </c>
      <c r="B175" s="204" t="s">
        <v>85</v>
      </c>
      <c r="C175" s="198"/>
      <c r="D175" s="119"/>
      <c r="E175" s="157"/>
      <c r="F175" s="31"/>
      <c r="G175" s="32"/>
      <c r="H175" s="32"/>
      <c r="I175" s="19"/>
      <c r="J175" s="19"/>
      <c r="K175" s="232"/>
      <c r="L175" s="275"/>
    </row>
    <row r="176" spans="1:12" s="3" customFormat="1" ht="15.75" customHeight="1">
      <c r="A176" s="94"/>
      <c r="B176" s="83" t="s">
        <v>18</v>
      </c>
      <c r="C176" s="198"/>
      <c r="D176" s="21" t="s">
        <v>7</v>
      </c>
      <c r="E176" s="157">
        <v>789</v>
      </c>
      <c r="F176" s="31">
        <v>789</v>
      </c>
      <c r="G176" s="32"/>
      <c r="H176" s="32">
        <v>100</v>
      </c>
      <c r="I176" s="19"/>
      <c r="J176" s="19"/>
      <c r="K176" s="232"/>
      <c r="L176" s="275"/>
    </row>
    <row r="177" spans="1:12" s="3" customFormat="1" ht="15.75" customHeight="1">
      <c r="A177" s="94"/>
      <c r="B177" s="14" t="s">
        <v>30</v>
      </c>
      <c r="C177" s="198"/>
      <c r="D177" s="21" t="s">
        <v>7</v>
      </c>
      <c r="E177" s="157">
        <v>789</v>
      </c>
      <c r="F177" s="31">
        <v>789</v>
      </c>
      <c r="G177" s="32"/>
      <c r="H177" s="32">
        <v>100</v>
      </c>
      <c r="I177" s="19"/>
      <c r="J177" s="19"/>
      <c r="K177" s="232"/>
      <c r="L177" s="275"/>
    </row>
    <row r="178" spans="1:12" s="3" customFormat="1" ht="15.75" customHeight="1">
      <c r="A178" s="94"/>
      <c r="B178" s="14" t="s">
        <v>57</v>
      </c>
      <c r="C178" s="198"/>
      <c r="D178" s="119"/>
      <c r="E178" s="157"/>
      <c r="F178" s="31"/>
      <c r="G178" s="32"/>
      <c r="H178" s="32"/>
      <c r="I178" s="19"/>
      <c r="J178" s="19"/>
      <c r="K178" s="232"/>
      <c r="L178" s="275"/>
    </row>
    <row r="179" spans="1:12" s="3" customFormat="1" ht="15.75" customHeight="1">
      <c r="A179" s="94"/>
      <c r="B179" s="99" t="s">
        <v>31</v>
      </c>
      <c r="C179" s="198"/>
      <c r="D179" s="21" t="s">
        <v>7</v>
      </c>
      <c r="E179" s="157">
        <v>789</v>
      </c>
      <c r="F179" s="31">
        <v>0</v>
      </c>
      <c r="G179" s="32"/>
      <c r="H179" s="32">
        <v>0</v>
      </c>
      <c r="I179" s="19"/>
      <c r="J179" s="19"/>
      <c r="K179" s="232"/>
      <c r="L179" s="275"/>
    </row>
    <row r="180" spans="1:12" s="3" customFormat="1" ht="15.75" customHeight="1">
      <c r="A180" s="94"/>
      <c r="B180" s="14" t="s">
        <v>57</v>
      </c>
      <c r="C180" s="198"/>
      <c r="D180" s="119"/>
      <c r="E180" s="157"/>
      <c r="F180" s="31"/>
      <c r="G180" s="32"/>
      <c r="H180" s="32"/>
      <c r="I180" s="19"/>
      <c r="J180" s="19"/>
      <c r="K180" s="232"/>
      <c r="L180" s="275"/>
    </row>
    <row r="181" spans="1:12" s="3" customFormat="1" ht="25.5" customHeight="1">
      <c r="A181" s="53">
        <v>8</v>
      </c>
      <c r="B181" s="204" t="s">
        <v>86</v>
      </c>
      <c r="C181" s="198"/>
      <c r="D181" s="119"/>
      <c r="E181" s="157"/>
      <c r="F181" s="31"/>
      <c r="G181" s="32"/>
      <c r="H181" s="32"/>
      <c r="I181" s="19"/>
      <c r="J181" s="19"/>
      <c r="K181" s="232"/>
      <c r="L181" s="275"/>
    </row>
    <row r="182" spans="1:12" s="3" customFormat="1" ht="15.75" customHeight="1">
      <c r="A182" s="94"/>
      <c r="B182" s="83" t="s">
        <v>18</v>
      </c>
      <c r="C182" s="198"/>
      <c r="D182" s="21" t="s">
        <v>7</v>
      </c>
      <c r="E182" s="157">
        <v>1141</v>
      </c>
      <c r="F182" s="31">
        <v>0</v>
      </c>
      <c r="G182" s="32"/>
      <c r="H182" s="32">
        <v>0</v>
      </c>
      <c r="I182" s="19"/>
      <c r="J182" s="19"/>
      <c r="K182" s="232"/>
      <c r="L182" s="275"/>
    </row>
    <row r="183" spans="1:12" s="3" customFormat="1" ht="15.75" customHeight="1">
      <c r="A183" s="94"/>
      <c r="B183" s="14" t="s">
        <v>30</v>
      </c>
      <c r="C183" s="198"/>
      <c r="D183" s="21" t="s">
        <v>7</v>
      </c>
      <c r="E183" s="157">
        <v>1141</v>
      </c>
      <c r="F183" s="31">
        <v>0</v>
      </c>
      <c r="G183" s="32"/>
      <c r="H183" s="32">
        <v>0</v>
      </c>
      <c r="I183" s="19"/>
      <c r="J183" s="19"/>
      <c r="K183" s="232"/>
      <c r="L183" s="275"/>
    </row>
    <row r="184" spans="1:12" s="3" customFormat="1" ht="15.75" customHeight="1">
      <c r="A184" s="94"/>
      <c r="B184" s="14" t="s">
        <v>57</v>
      </c>
      <c r="C184" s="198"/>
      <c r="D184" s="119"/>
      <c r="E184" s="157"/>
      <c r="F184" s="31"/>
      <c r="G184" s="32"/>
      <c r="H184" s="32"/>
      <c r="I184" s="19"/>
      <c r="J184" s="19"/>
      <c r="K184" s="232"/>
      <c r="L184" s="275"/>
    </row>
    <row r="185" spans="1:12" s="3" customFormat="1" ht="15.75" customHeight="1">
      <c r="A185" s="94"/>
      <c r="B185" s="99" t="s">
        <v>31</v>
      </c>
      <c r="C185" s="198"/>
      <c r="D185" s="21" t="s">
        <v>7</v>
      </c>
      <c r="E185" s="157">
        <v>1141</v>
      </c>
      <c r="F185" s="31">
        <v>0</v>
      </c>
      <c r="G185" s="32"/>
      <c r="H185" s="32">
        <v>0</v>
      </c>
      <c r="I185" s="19"/>
      <c r="J185" s="19"/>
      <c r="K185" s="232"/>
      <c r="L185" s="275"/>
    </row>
    <row r="186" spans="1:12" s="3" customFormat="1" ht="15.75" customHeight="1">
      <c r="A186" s="94"/>
      <c r="B186" s="14" t="s">
        <v>57</v>
      </c>
      <c r="C186" s="198"/>
      <c r="D186" s="119"/>
      <c r="E186" s="157"/>
      <c r="F186" s="31"/>
      <c r="G186" s="32"/>
      <c r="H186" s="32"/>
      <c r="I186" s="19"/>
      <c r="J186" s="19"/>
      <c r="K186" s="232"/>
      <c r="L186" s="275"/>
    </row>
    <row r="187" spans="1:12" s="3" customFormat="1" ht="15.75" customHeight="1">
      <c r="A187" s="53">
        <v>9</v>
      </c>
      <c r="B187" s="204" t="s">
        <v>87</v>
      </c>
      <c r="C187" s="198"/>
      <c r="D187" s="119"/>
      <c r="E187" s="157"/>
      <c r="F187" s="31"/>
      <c r="G187" s="32"/>
      <c r="H187" s="32"/>
      <c r="I187" s="19"/>
      <c r="J187" s="19"/>
      <c r="K187" s="232"/>
      <c r="L187" s="275"/>
    </row>
    <row r="188" spans="1:12" s="3" customFormat="1" ht="15.75" customHeight="1">
      <c r="A188" s="94"/>
      <c r="B188" s="83" t="s">
        <v>18</v>
      </c>
      <c r="C188" s="198"/>
      <c r="D188" s="21" t="s">
        <v>7</v>
      </c>
      <c r="E188" s="157">
        <v>2065</v>
      </c>
      <c r="F188" s="31">
        <v>2065</v>
      </c>
      <c r="G188" s="32"/>
      <c r="H188" s="32">
        <v>100</v>
      </c>
      <c r="I188" s="19"/>
      <c r="J188" s="19"/>
      <c r="K188" s="232"/>
      <c r="L188" s="275"/>
    </row>
    <row r="189" spans="1:12" s="3" customFormat="1" ht="15.75" customHeight="1">
      <c r="A189" s="94"/>
      <c r="B189" s="14" t="s">
        <v>30</v>
      </c>
      <c r="C189" s="198"/>
      <c r="D189" s="21" t="s">
        <v>7</v>
      </c>
      <c r="E189" s="157">
        <v>2065</v>
      </c>
      <c r="F189" s="31">
        <v>2065</v>
      </c>
      <c r="G189" s="32"/>
      <c r="H189" s="32">
        <v>100</v>
      </c>
      <c r="I189" s="19"/>
      <c r="J189" s="19"/>
      <c r="K189" s="232"/>
      <c r="L189" s="275"/>
    </row>
    <row r="190" spans="1:12" s="3" customFormat="1" ht="15.75" customHeight="1">
      <c r="A190" s="94"/>
      <c r="B190" s="14" t="s">
        <v>57</v>
      </c>
      <c r="C190" s="198"/>
      <c r="D190" s="119"/>
      <c r="E190" s="157" t="s">
        <v>58</v>
      </c>
      <c r="F190" s="157" t="s">
        <v>58</v>
      </c>
      <c r="G190" s="32"/>
      <c r="H190" s="32"/>
      <c r="I190" s="19"/>
      <c r="J190" s="19"/>
      <c r="K190" s="232"/>
      <c r="L190" s="275"/>
    </row>
    <row r="191" spans="1:12" s="3" customFormat="1" ht="15.75" customHeight="1">
      <c r="A191" s="94"/>
      <c r="B191" s="99" t="s">
        <v>31</v>
      </c>
      <c r="C191" s="198"/>
      <c r="D191" s="21" t="s">
        <v>7</v>
      </c>
      <c r="E191" s="157">
        <v>2065</v>
      </c>
      <c r="F191" s="31">
        <v>2065</v>
      </c>
      <c r="G191" s="32"/>
      <c r="H191" s="32">
        <v>100</v>
      </c>
      <c r="I191" s="19"/>
      <c r="J191" s="19"/>
      <c r="K191" s="232"/>
      <c r="L191" s="275"/>
    </row>
    <row r="192" spans="1:12" s="3" customFormat="1" ht="15" customHeight="1">
      <c r="A192" s="94"/>
      <c r="B192" s="14" t="s">
        <v>57</v>
      </c>
      <c r="C192" s="198"/>
      <c r="D192" s="119"/>
      <c r="E192" s="157" t="s">
        <v>58</v>
      </c>
      <c r="F192" s="157" t="s">
        <v>58</v>
      </c>
      <c r="G192" s="32"/>
      <c r="H192" s="32"/>
      <c r="I192" s="19"/>
      <c r="J192" s="19"/>
      <c r="K192" s="232"/>
      <c r="L192" s="275"/>
    </row>
    <row r="193" spans="1:12" s="3" customFormat="1" ht="27" customHeight="1">
      <c r="A193" s="93">
        <v>10</v>
      </c>
      <c r="B193" s="205" t="s">
        <v>88</v>
      </c>
      <c r="C193" s="36"/>
      <c r="D193" s="38"/>
      <c r="E193" s="157"/>
      <c r="F193" s="31"/>
      <c r="G193" s="32"/>
      <c r="H193" s="32"/>
      <c r="I193" s="19"/>
      <c r="J193" s="19"/>
      <c r="K193" s="232"/>
      <c r="L193" s="275"/>
    </row>
    <row r="194" spans="1:12" s="3" customFormat="1" ht="15.75" customHeight="1">
      <c r="A194" s="93"/>
      <c r="B194" s="14" t="s">
        <v>18</v>
      </c>
      <c r="C194" s="36"/>
      <c r="D194" s="41" t="s">
        <v>7</v>
      </c>
      <c r="E194" s="157">
        <v>520</v>
      </c>
      <c r="F194" s="31">
        <v>520</v>
      </c>
      <c r="G194" s="32"/>
      <c r="H194" s="32">
        <v>100</v>
      </c>
      <c r="I194" s="19"/>
      <c r="J194" s="19"/>
      <c r="K194" s="232"/>
      <c r="L194" s="275"/>
    </row>
    <row r="195" spans="1:12" s="3" customFormat="1" ht="15.75" customHeight="1">
      <c r="A195" s="93"/>
      <c r="B195" s="14" t="s">
        <v>30</v>
      </c>
      <c r="C195" s="36"/>
      <c r="D195" s="41" t="s">
        <v>7</v>
      </c>
      <c r="E195" s="157">
        <v>520</v>
      </c>
      <c r="F195" s="31">
        <v>0</v>
      </c>
      <c r="G195" s="32"/>
      <c r="H195" s="32">
        <v>0</v>
      </c>
      <c r="I195" s="19"/>
      <c r="J195" s="19"/>
      <c r="K195" s="232"/>
      <c r="L195" s="275"/>
    </row>
    <row r="196" spans="1:12" s="3" customFormat="1" ht="15.75" customHeight="1">
      <c r="A196" s="93"/>
      <c r="B196" s="14" t="s">
        <v>57</v>
      </c>
      <c r="C196" s="36"/>
      <c r="D196" s="38"/>
      <c r="E196" s="157"/>
      <c r="F196" s="157"/>
      <c r="G196" s="32"/>
      <c r="H196" s="32"/>
      <c r="I196" s="19"/>
      <c r="J196" s="19"/>
      <c r="K196" s="232"/>
      <c r="L196" s="275"/>
    </row>
    <row r="197" spans="1:12" s="3" customFormat="1" ht="15.75" customHeight="1">
      <c r="A197" s="93"/>
      <c r="B197" s="99" t="s">
        <v>31</v>
      </c>
      <c r="C197" s="36"/>
      <c r="D197" s="41" t="s">
        <v>7</v>
      </c>
      <c r="E197" s="157">
        <v>520</v>
      </c>
      <c r="F197" s="31">
        <v>0</v>
      </c>
      <c r="G197" s="32"/>
      <c r="H197" s="32">
        <v>0</v>
      </c>
      <c r="I197" s="19"/>
      <c r="J197" s="19"/>
      <c r="K197" s="232"/>
      <c r="L197" s="275"/>
    </row>
    <row r="198" spans="1:12" s="3" customFormat="1" ht="15.75" customHeight="1">
      <c r="A198" s="93"/>
      <c r="B198" s="14" t="s">
        <v>57</v>
      </c>
      <c r="C198" s="36"/>
      <c r="D198" s="38"/>
      <c r="E198" s="157"/>
      <c r="F198" s="157"/>
      <c r="G198" s="32"/>
      <c r="H198" s="32"/>
      <c r="I198" s="19"/>
      <c r="J198" s="19"/>
      <c r="K198" s="232"/>
      <c r="L198" s="275"/>
    </row>
    <row r="199" spans="1:12" s="3" customFormat="1" ht="15.75" customHeight="1">
      <c r="A199" s="53">
        <v>11</v>
      </c>
      <c r="B199" s="206" t="s">
        <v>89</v>
      </c>
      <c r="C199" s="198"/>
      <c r="D199" s="119"/>
      <c r="E199" s="157"/>
      <c r="F199" s="31"/>
      <c r="G199" s="32"/>
      <c r="H199" s="32"/>
      <c r="I199" s="19"/>
      <c r="J199" s="19"/>
      <c r="K199" s="232"/>
      <c r="L199" s="275"/>
    </row>
    <row r="200" spans="1:12" s="3" customFormat="1" ht="15.75" customHeight="1">
      <c r="A200" s="94"/>
      <c r="B200" s="83" t="s">
        <v>18</v>
      </c>
      <c r="C200" s="198"/>
      <c r="D200" s="21" t="s">
        <v>7</v>
      </c>
      <c r="E200" s="157">
        <v>622</v>
      </c>
      <c r="F200" s="31">
        <v>622</v>
      </c>
      <c r="G200" s="32"/>
      <c r="H200" s="32">
        <v>100</v>
      </c>
      <c r="I200" s="19"/>
      <c r="J200" s="19"/>
      <c r="K200" s="232"/>
      <c r="L200" s="275"/>
    </row>
    <row r="201" spans="1:12" s="3" customFormat="1" ht="15.75" customHeight="1">
      <c r="A201" s="94"/>
      <c r="B201" s="14" t="s">
        <v>30</v>
      </c>
      <c r="C201" s="15"/>
      <c r="D201" s="21" t="s">
        <v>7</v>
      </c>
      <c r="E201" s="17">
        <v>622</v>
      </c>
      <c r="F201" s="19">
        <v>0</v>
      </c>
      <c r="G201" s="37"/>
      <c r="H201" s="37">
        <v>0</v>
      </c>
      <c r="I201" s="19"/>
      <c r="J201" s="19"/>
      <c r="K201" s="232"/>
      <c r="L201" s="275"/>
    </row>
    <row r="202" spans="1:12" s="3" customFormat="1" ht="15.75" customHeight="1">
      <c r="A202" s="94"/>
      <c r="B202" s="14" t="s">
        <v>57</v>
      </c>
      <c r="C202" s="15"/>
      <c r="D202" s="16"/>
      <c r="E202" s="17"/>
      <c r="F202" s="19"/>
      <c r="G202" s="37"/>
      <c r="H202" s="37"/>
      <c r="I202" s="19"/>
      <c r="J202" s="19"/>
      <c r="K202" s="232"/>
      <c r="L202" s="275"/>
    </row>
    <row r="203" spans="1:12" s="3" customFormat="1" ht="15.75" customHeight="1">
      <c r="A203" s="94"/>
      <c r="B203" s="99" t="s">
        <v>31</v>
      </c>
      <c r="C203" s="15"/>
      <c r="D203" s="21" t="s">
        <v>7</v>
      </c>
      <c r="E203" s="17">
        <v>622</v>
      </c>
      <c r="F203" s="19">
        <v>0</v>
      </c>
      <c r="G203" s="37"/>
      <c r="H203" s="37">
        <v>0</v>
      </c>
      <c r="I203" s="19"/>
      <c r="J203" s="19"/>
      <c r="K203" s="232"/>
      <c r="L203" s="275"/>
    </row>
    <row r="204" spans="1:12" s="3" customFormat="1" ht="15.75" customHeight="1">
      <c r="A204" s="94"/>
      <c r="B204" s="14" t="s">
        <v>57</v>
      </c>
      <c r="C204" s="15"/>
      <c r="D204" s="16"/>
      <c r="E204" s="17"/>
      <c r="F204" s="19"/>
      <c r="G204" s="37"/>
      <c r="H204" s="37"/>
      <c r="I204" s="19"/>
      <c r="J204" s="19"/>
      <c r="K204" s="232"/>
      <c r="L204" s="275"/>
    </row>
    <row r="205" spans="1:12" s="3" customFormat="1" ht="15.75" customHeight="1">
      <c r="A205" s="53">
        <v>12</v>
      </c>
      <c r="B205" s="206" t="s">
        <v>90</v>
      </c>
      <c r="C205" s="15"/>
      <c r="D205" s="16"/>
      <c r="E205" s="17"/>
      <c r="F205" s="19"/>
      <c r="G205" s="37"/>
      <c r="H205" s="37"/>
      <c r="I205" s="19"/>
      <c r="J205" s="19"/>
      <c r="K205" s="232"/>
      <c r="L205" s="275"/>
    </row>
    <row r="206" spans="1:12" s="3" customFormat="1" ht="15.75" customHeight="1">
      <c r="A206" s="94"/>
      <c r="B206" s="83" t="s">
        <v>18</v>
      </c>
      <c r="C206" s="15"/>
      <c r="D206" s="21" t="s">
        <v>7</v>
      </c>
      <c r="E206" s="88">
        <v>4700</v>
      </c>
      <c r="F206" s="19">
        <v>4700</v>
      </c>
      <c r="G206" s="37"/>
      <c r="H206" s="37">
        <v>100</v>
      </c>
      <c r="I206" s="19"/>
      <c r="J206" s="19"/>
      <c r="K206" s="232"/>
      <c r="L206" s="275"/>
    </row>
    <row r="207" spans="1:12" s="3" customFormat="1" ht="15.75" customHeight="1">
      <c r="A207" s="94"/>
      <c r="B207" s="14" t="s">
        <v>30</v>
      </c>
      <c r="C207" s="15"/>
      <c r="D207" s="21" t="s">
        <v>7</v>
      </c>
      <c r="E207" s="88">
        <v>4700</v>
      </c>
      <c r="F207" s="19">
        <v>0</v>
      </c>
      <c r="G207" s="37"/>
      <c r="H207" s="37">
        <v>0</v>
      </c>
      <c r="I207" s="19"/>
      <c r="J207" s="19"/>
      <c r="K207" s="232"/>
      <c r="L207" s="275"/>
    </row>
    <row r="208" spans="1:12" s="3" customFormat="1" ht="15.75" customHeight="1">
      <c r="A208" s="207"/>
      <c r="B208" s="14" t="s">
        <v>57</v>
      </c>
      <c r="C208" s="15"/>
      <c r="D208" s="16"/>
      <c r="E208" s="17"/>
      <c r="F208" s="19"/>
      <c r="G208" s="37"/>
      <c r="H208" s="37"/>
      <c r="I208" s="19"/>
      <c r="J208" s="19"/>
      <c r="K208" s="232"/>
      <c r="L208" s="275"/>
    </row>
    <row r="209" spans="1:12" s="3" customFormat="1" ht="15.75" customHeight="1">
      <c r="A209" s="207"/>
      <c r="B209" s="20" t="s">
        <v>31</v>
      </c>
      <c r="C209" s="15"/>
      <c r="D209" s="21" t="s">
        <v>7</v>
      </c>
      <c r="E209" s="88">
        <v>4700</v>
      </c>
      <c r="F209" s="19">
        <v>0</v>
      </c>
      <c r="G209" s="37"/>
      <c r="H209" s="37">
        <v>0</v>
      </c>
      <c r="I209" s="19"/>
      <c r="J209" s="19"/>
      <c r="K209" s="232"/>
      <c r="L209" s="275"/>
    </row>
    <row r="210" spans="1:12" s="3" customFormat="1" ht="15.75" customHeight="1" thickBot="1">
      <c r="A210" s="208"/>
      <c r="B210" s="24" t="s">
        <v>57</v>
      </c>
      <c r="C210" s="15"/>
      <c r="D210" s="16"/>
      <c r="E210" s="17"/>
      <c r="F210" s="19"/>
      <c r="G210" s="37"/>
      <c r="H210" s="37"/>
      <c r="I210" s="19"/>
      <c r="J210" s="19"/>
      <c r="K210" s="232"/>
      <c r="L210" s="275"/>
    </row>
    <row r="211" spans="1:12" s="3" customFormat="1" ht="51.75" customHeight="1">
      <c r="A211" s="175" t="s">
        <v>91</v>
      </c>
      <c r="B211" s="162" t="s">
        <v>76</v>
      </c>
      <c r="C211" s="35" t="s">
        <v>103</v>
      </c>
      <c r="D211" s="16"/>
      <c r="E211" s="92" t="s">
        <v>102</v>
      </c>
      <c r="F211" s="19"/>
      <c r="G211" s="37"/>
      <c r="H211" s="37"/>
      <c r="I211" s="19"/>
      <c r="J211" s="19"/>
      <c r="K211" s="233">
        <f>H213</f>
        <v>82</v>
      </c>
      <c r="L211" s="275"/>
    </row>
    <row r="212" spans="1:12" s="3" customFormat="1" ht="15.75" customHeight="1">
      <c r="A212" s="160"/>
      <c r="B212" s="197" t="s">
        <v>77</v>
      </c>
      <c r="C212" s="15"/>
      <c r="D212" s="16"/>
      <c r="E212" s="17"/>
      <c r="F212" s="19"/>
      <c r="G212" s="37"/>
      <c r="H212" s="37"/>
      <c r="I212" s="19"/>
      <c r="J212" s="19"/>
      <c r="K212" s="233"/>
      <c r="L212" s="275"/>
    </row>
    <row r="213" spans="1:12" s="3" customFormat="1" ht="15.75" customHeight="1">
      <c r="A213" s="160"/>
      <c r="B213" s="199" t="s">
        <v>18</v>
      </c>
      <c r="C213" s="15"/>
      <c r="D213" s="21" t="s">
        <v>7</v>
      </c>
      <c r="E213" s="17">
        <v>10390</v>
      </c>
      <c r="F213" s="19">
        <v>8480</v>
      </c>
      <c r="G213" s="37"/>
      <c r="H213" s="37">
        <v>82</v>
      </c>
      <c r="I213" s="19"/>
      <c r="J213" s="19"/>
      <c r="K213" s="233"/>
      <c r="L213" s="275"/>
    </row>
    <row r="214" spans="1:12" s="3" customFormat="1" ht="15.75" customHeight="1">
      <c r="A214" s="160"/>
      <c r="B214" s="199" t="s">
        <v>30</v>
      </c>
      <c r="C214" s="15"/>
      <c r="D214" s="21" t="s">
        <v>7</v>
      </c>
      <c r="E214" s="17">
        <v>10390</v>
      </c>
      <c r="F214" s="19">
        <v>8480</v>
      </c>
      <c r="G214" s="37"/>
      <c r="H214" s="37">
        <v>82</v>
      </c>
      <c r="I214" s="19"/>
      <c r="J214" s="19"/>
      <c r="K214" s="233"/>
      <c r="L214" s="275"/>
    </row>
    <row r="215" spans="1:12" s="3" customFormat="1" ht="15.75" customHeight="1">
      <c r="A215" s="160"/>
      <c r="B215" s="199" t="s">
        <v>57</v>
      </c>
      <c r="C215" s="15"/>
      <c r="D215" s="16"/>
      <c r="E215" s="17"/>
      <c r="F215" s="19"/>
      <c r="G215" s="37"/>
      <c r="H215" s="37"/>
      <c r="I215" s="19"/>
      <c r="J215" s="19"/>
      <c r="K215" s="233"/>
      <c r="L215" s="275"/>
    </row>
    <row r="216" spans="1:12" s="3" customFormat="1" ht="15.75" customHeight="1">
      <c r="A216" s="160"/>
      <c r="B216" s="200" t="s">
        <v>31</v>
      </c>
      <c r="C216" s="15"/>
      <c r="D216" s="21" t="s">
        <v>7</v>
      </c>
      <c r="E216" s="17">
        <v>10390</v>
      </c>
      <c r="F216" s="19">
        <v>0</v>
      </c>
      <c r="G216" s="37"/>
      <c r="H216" s="37">
        <v>0</v>
      </c>
      <c r="I216" s="19"/>
      <c r="J216" s="19"/>
      <c r="K216" s="233"/>
      <c r="L216" s="275"/>
    </row>
    <row r="217" spans="1:12" s="3" customFormat="1" ht="15.75" customHeight="1">
      <c r="A217" s="93">
        <v>1</v>
      </c>
      <c r="B217" s="205" t="s">
        <v>92</v>
      </c>
      <c r="C217" s="15"/>
      <c r="D217" s="16"/>
      <c r="E217" s="17"/>
      <c r="F217" s="19"/>
      <c r="G217" s="37"/>
      <c r="H217" s="37"/>
      <c r="I217" s="19"/>
      <c r="J217" s="19"/>
      <c r="K217" s="233"/>
      <c r="L217" s="275"/>
    </row>
    <row r="218" spans="1:12" s="3" customFormat="1" ht="15.75" customHeight="1">
      <c r="A218" s="94"/>
      <c r="B218" s="83" t="s">
        <v>18</v>
      </c>
      <c r="C218" s="15"/>
      <c r="D218" s="21" t="s">
        <v>7</v>
      </c>
      <c r="E218" s="17">
        <v>2772</v>
      </c>
      <c r="F218" s="19">
        <v>2772</v>
      </c>
      <c r="G218" s="37"/>
      <c r="H218" s="37">
        <v>100</v>
      </c>
      <c r="I218" s="19"/>
      <c r="J218" s="19"/>
      <c r="K218" s="233"/>
      <c r="L218" s="275"/>
    </row>
    <row r="219" spans="1:12" s="3" customFormat="1" ht="15.75" customHeight="1">
      <c r="A219" s="94"/>
      <c r="B219" s="14" t="s">
        <v>30</v>
      </c>
      <c r="C219" s="15"/>
      <c r="D219" s="21" t="s">
        <v>7</v>
      </c>
      <c r="E219" s="17">
        <v>2772</v>
      </c>
      <c r="F219" s="19">
        <v>2772</v>
      </c>
      <c r="G219" s="37"/>
      <c r="H219" s="37">
        <v>100</v>
      </c>
      <c r="I219" s="19"/>
      <c r="J219" s="19"/>
      <c r="K219" s="233"/>
      <c r="L219" s="275"/>
    </row>
    <row r="220" spans="1:12" s="3" customFormat="1" ht="15.75" customHeight="1">
      <c r="A220" s="94"/>
      <c r="B220" s="14" t="s">
        <v>57</v>
      </c>
      <c r="C220" s="15"/>
      <c r="D220" s="16"/>
      <c r="E220" s="17"/>
      <c r="F220" s="19"/>
      <c r="G220" s="37"/>
      <c r="H220" s="37"/>
      <c r="I220" s="19"/>
      <c r="J220" s="19"/>
      <c r="K220" s="233"/>
      <c r="L220" s="275"/>
    </row>
    <row r="221" spans="1:12" s="3" customFormat="1" ht="15.75" customHeight="1">
      <c r="A221" s="94"/>
      <c r="B221" s="20" t="s">
        <v>31</v>
      </c>
      <c r="C221" s="15"/>
      <c r="D221" s="21" t="s">
        <v>7</v>
      </c>
      <c r="E221" s="17">
        <v>2772</v>
      </c>
      <c r="F221" s="19">
        <v>2772</v>
      </c>
      <c r="G221" s="37"/>
      <c r="H221" s="37">
        <v>100</v>
      </c>
      <c r="I221" s="19"/>
      <c r="J221" s="19"/>
      <c r="K221" s="233"/>
      <c r="L221" s="275"/>
    </row>
    <row r="222" spans="1:12" s="3" customFormat="1" ht="15.75" customHeight="1">
      <c r="A222" s="94"/>
      <c r="B222" s="14" t="s">
        <v>57</v>
      </c>
      <c r="C222" s="15"/>
      <c r="D222" s="16"/>
      <c r="E222" s="17"/>
      <c r="F222" s="19"/>
      <c r="G222" s="37"/>
      <c r="H222" s="37"/>
      <c r="I222" s="19"/>
      <c r="J222" s="19"/>
      <c r="K222" s="233"/>
      <c r="L222" s="275"/>
    </row>
    <row r="223" spans="1:12" s="3" customFormat="1" ht="15.75" customHeight="1">
      <c r="A223" s="93">
        <v>2</v>
      </c>
      <c r="B223" s="86" t="s">
        <v>93</v>
      </c>
      <c r="C223" s="15"/>
      <c r="D223" s="16"/>
      <c r="E223" s="17"/>
      <c r="F223" s="19"/>
      <c r="G223" s="37"/>
      <c r="H223" s="37"/>
      <c r="I223" s="19"/>
      <c r="J223" s="19"/>
      <c r="K223" s="233"/>
      <c r="L223" s="275"/>
    </row>
    <row r="224" spans="1:12" s="3" customFormat="1" ht="15.75" customHeight="1">
      <c r="A224" s="94"/>
      <c r="B224" s="83" t="s">
        <v>18</v>
      </c>
      <c r="C224" s="15"/>
      <c r="D224" s="21" t="s">
        <v>7</v>
      </c>
      <c r="E224" s="17">
        <v>640</v>
      </c>
      <c r="F224" s="19">
        <v>0</v>
      </c>
      <c r="G224" s="37"/>
      <c r="H224" s="37">
        <v>0</v>
      </c>
      <c r="I224" s="19"/>
      <c r="J224" s="19"/>
      <c r="K224" s="233"/>
      <c r="L224" s="275"/>
    </row>
    <row r="225" spans="1:12" s="3" customFormat="1" ht="15.75" customHeight="1">
      <c r="A225" s="94"/>
      <c r="B225" s="14" t="s">
        <v>30</v>
      </c>
      <c r="C225" s="15"/>
      <c r="D225" s="21" t="s">
        <v>7</v>
      </c>
      <c r="E225" s="17">
        <v>640</v>
      </c>
      <c r="F225" s="19">
        <v>0</v>
      </c>
      <c r="G225" s="37"/>
      <c r="H225" s="37">
        <v>0</v>
      </c>
      <c r="I225" s="19"/>
      <c r="J225" s="19"/>
      <c r="K225" s="233"/>
      <c r="L225" s="275"/>
    </row>
    <row r="226" spans="1:12" s="3" customFormat="1" ht="15.75" customHeight="1">
      <c r="A226" s="94"/>
      <c r="B226" s="14" t="s">
        <v>57</v>
      </c>
      <c r="C226" s="15"/>
      <c r="D226" s="16"/>
      <c r="E226" s="17"/>
      <c r="F226" s="19"/>
      <c r="G226" s="37"/>
      <c r="H226" s="37"/>
      <c r="I226" s="19"/>
      <c r="J226" s="19"/>
      <c r="K226" s="233"/>
      <c r="L226" s="275"/>
    </row>
    <row r="227" spans="1:12" s="3" customFormat="1" ht="15.75" customHeight="1">
      <c r="A227" s="94"/>
      <c r="B227" s="20" t="s">
        <v>31</v>
      </c>
      <c r="C227" s="15"/>
      <c r="D227" s="21" t="s">
        <v>7</v>
      </c>
      <c r="E227" s="17">
        <v>640</v>
      </c>
      <c r="F227" s="19">
        <v>0</v>
      </c>
      <c r="G227" s="37"/>
      <c r="H227" s="37">
        <v>0</v>
      </c>
      <c r="I227" s="19"/>
      <c r="J227" s="19"/>
      <c r="K227" s="233"/>
      <c r="L227" s="275"/>
    </row>
    <row r="228" spans="1:12" s="3" customFormat="1" ht="15.75" customHeight="1">
      <c r="A228" s="94"/>
      <c r="B228" s="14" t="s">
        <v>57</v>
      </c>
      <c r="C228" s="15"/>
      <c r="D228" s="16"/>
      <c r="E228" s="17"/>
      <c r="F228" s="19"/>
      <c r="G228" s="37"/>
      <c r="H228" s="37"/>
      <c r="I228" s="19"/>
      <c r="J228" s="19"/>
      <c r="K228" s="233"/>
      <c r="L228" s="275"/>
    </row>
    <row r="229" spans="1:12" s="3" customFormat="1" ht="15.75" customHeight="1">
      <c r="A229" s="93">
        <v>3</v>
      </c>
      <c r="B229" s="86" t="s">
        <v>94</v>
      </c>
      <c r="C229" s="15"/>
      <c r="D229" s="16"/>
      <c r="E229" s="17"/>
      <c r="F229" s="19"/>
      <c r="G229" s="37"/>
      <c r="H229" s="37"/>
      <c r="I229" s="19"/>
      <c r="J229" s="19"/>
      <c r="K229" s="233"/>
      <c r="L229" s="275"/>
    </row>
    <row r="230" spans="1:12" s="3" customFormat="1" ht="15.75" customHeight="1">
      <c r="A230" s="94"/>
      <c r="B230" s="83" t="s">
        <v>18</v>
      </c>
      <c r="C230" s="15"/>
      <c r="D230" s="21" t="s">
        <v>7</v>
      </c>
      <c r="E230" s="17">
        <v>1164</v>
      </c>
      <c r="F230" s="19">
        <v>1164</v>
      </c>
      <c r="G230" s="37"/>
      <c r="H230" s="37">
        <v>100</v>
      </c>
      <c r="I230" s="19"/>
      <c r="J230" s="19"/>
      <c r="K230" s="233"/>
      <c r="L230" s="275"/>
    </row>
    <row r="231" spans="1:12" s="3" customFormat="1" ht="15.75" customHeight="1">
      <c r="A231" s="94"/>
      <c r="B231" s="14" t="s">
        <v>30</v>
      </c>
      <c r="C231" s="15"/>
      <c r="D231" s="21" t="s">
        <v>7</v>
      </c>
      <c r="E231" s="17">
        <v>1164</v>
      </c>
      <c r="F231" s="19">
        <v>1164</v>
      </c>
      <c r="G231" s="37"/>
      <c r="H231" s="37">
        <v>100</v>
      </c>
      <c r="I231" s="19"/>
      <c r="J231" s="19"/>
      <c r="K231" s="233"/>
      <c r="L231" s="275"/>
    </row>
    <row r="232" spans="1:12" s="3" customFormat="1" ht="15.75" customHeight="1">
      <c r="A232" s="94"/>
      <c r="B232" s="14" t="s">
        <v>57</v>
      </c>
      <c r="C232" s="15"/>
      <c r="D232" s="16"/>
      <c r="E232" s="17"/>
      <c r="F232" s="19"/>
      <c r="G232" s="37"/>
      <c r="H232" s="37"/>
      <c r="I232" s="19"/>
      <c r="J232" s="19"/>
      <c r="K232" s="233"/>
      <c r="L232" s="275"/>
    </row>
    <row r="233" spans="1:12" s="3" customFormat="1" ht="15.75" customHeight="1">
      <c r="A233" s="94"/>
      <c r="B233" s="20" t="s">
        <v>31</v>
      </c>
      <c r="C233" s="15"/>
      <c r="D233" s="21" t="s">
        <v>7</v>
      </c>
      <c r="E233" s="17">
        <v>1164</v>
      </c>
      <c r="F233" s="19">
        <v>1164</v>
      </c>
      <c r="G233" s="37"/>
      <c r="H233" s="37">
        <v>100</v>
      </c>
      <c r="I233" s="19"/>
      <c r="J233" s="19"/>
      <c r="K233" s="233"/>
      <c r="L233" s="275"/>
    </row>
    <row r="234" spans="1:12" s="3" customFormat="1" ht="15.75" customHeight="1">
      <c r="A234" s="94"/>
      <c r="B234" s="14" t="s">
        <v>57</v>
      </c>
      <c r="C234" s="15"/>
      <c r="D234" s="16"/>
      <c r="E234" s="17"/>
      <c r="F234" s="19"/>
      <c r="G234" s="37"/>
      <c r="H234" s="37"/>
      <c r="I234" s="19"/>
      <c r="J234" s="19"/>
      <c r="K234" s="233"/>
      <c r="L234" s="275"/>
    </row>
    <row r="235" spans="1:12" s="3" customFormat="1" ht="15.75" customHeight="1">
      <c r="A235" s="93">
        <v>4</v>
      </c>
      <c r="B235" s="80" t="s">
        <v>95</v>
      </c>
      <c r="C235" s="15"/>
      <c r="D235" s="16"/>
      <c r="E235" s="17"/>
      <c r="F235" s="19"/>
      <c r="G235" s="37"/>
      <c r="H235" s="37"/>
      <c r="I235" s="19"/>
      <c r="J235" s="19"/>
      <c r="K235" s="233"/>
      <c r="L235" s="275"/>
    </row>
    <row r="236" spans="1:12" s="3" customFormat="1" ht="15.75" customHeight="1">
      <c r="A236" s="94"/>
      <c r="B236" s="83" t="s">
        <v>18</v>
      </c>
      <c r="C236" s="15"/>
      <c r="D236" s="21" t="s">
        <v>7</v>
      </c>
      <c r="E236" s="17">
        <v>1836</v>
      </c>
      <c r="F236" s="19">
        <v>1836</v>
      </c>
      <c r="G236" s="37"/>
      <c r="H236" s="37">
        <v>100</v>
      </c>
      <c r="I236" s="19"/>
      <c r="J236" s="19"/>
      <c r="K236" s="233"/>
      <c r="L236" s="275"/>
    </row>
    <row r="237" spans="1:12" s="3" customFormat="1" ht="15.75" customHeight="1">
      <c r="A237" s="94"/>
      <c r="B237" s="14" t="s">
        <v>30</v>
      </c>
      <c r="C237" s="15"/>
      <c r="D237" s="21" t="s">
        <v>7</v>
      </c>
      <c r="E237" s="17">
        <v>1836</v>
      </c>
      <c r="F237" s="19">
        <v>1836</v>
      </c>
      <c r="G237" s="37"/>
      <c r="H237" s="37">
        <v>100</v>
      </c>
      <c r="I237" s="19"/>
      <c r="J237" s="19"/>
      <c r="K237" s="233"/>
      <c r="L237" s="275"/>
    </row>
    <row r="238" spans="1:12" s="3" customFormat="1" ht="15.75" customHeight="1">
      <c r="A238" s="94"/>
      <c r="B238" s="14" t="s">
        <v>57</v>
      </c>
      <c r="C238" s="15"/>
      <c r="D238" s="16"/>
      <c r="E238" s="17"/>
      <c r="F238" s="19"/>
      <c r="G238" s="37"/>
      <c r="H238" s="37"/>
      <c r="I238" s="19"/>
      <c r="J238" s="19"/>
      <c r="K238" s="233"/>
      <c r="L238" s="275"/>
    </row>
    <row r="239" spans="1:12" s="3" customFormat="1" ht="15.75" customHeight="1">
      <c r="A239" s="94"/>
      <c r="B239" s="20" t="s">
        <v>31</v>
      </c>
      <c r="C239" s="15"/>
      <c r="D239" s="21" t="s">
        <v>7</v>
      </c>
      <c r="E239" s="17">
        <v>1836</v>
      </c>
      <c r="F239" s="19">
        <v>1836</v>
      </c>
      <c r="G239" s="37"/>
      <c r="H239" s="37">
        <v>100</v>
      </c>
      <c r="I239" s="19"/>
      <c r="J239" s="19"/>
      <c r="K239" s="233"/>
      <c r="L239" s="275"/>
    </row>
    <row r="240" spans="1:12" s="3" customFormat="1" ht="15.75" customHeight="1">
      <c r="A240" s="94"/>
      <c r="B240" s="14" t="s">
        <v>57</v>
      </c>
      <c r="C240" s="15"/>
      <c r="D240" s="16"/>
      <c r="E240" s="17"/>
      <c r="F240" s="19"/>
      <c r="G240" s="37"/>
      <c r="H240" s="37"/>
      <c r="I240" s="19"/>
      <c r="J240" s="19"/>
      <c r="K240" s="233"/>
      <c r="L240" s="275"/>
    </row>
    <row r="241" spans="1:12" s="3" customFormat="1" ht="15.75" customHeight="1">
      <c r="A241" s="93">
        <v>5</v>
      </c>
      <c r="B241" s="80" t="s">
        <v>96</v>
      </c>
      <c r="C241" s="15"/>
      <c r="D241" s="16"/>
      <c r="E241" s="17"/>
      <c r="F241" s="19"/>
      <c r="G241" s="37"/>
      <c r="H241" s="37"/>
      <c r="I241" s="19"/>
      <c r="J241" s="19"/>
      <c r="K241" s="233"/>
      <c r="L241" s="275"/>
    </row>
    <row r="242" spans="1:12" s="3" customFormat="1" ht="15.75" customHeight="1">
      <c r="A242" s="94"/>
      <c r="B242" s="83" t="s">
        <v>18</v>
      </c>
      <c r="C242" s="15"/>
      <c r="D242" s="21" t="s">
        <v>7</v>
      </c>
      <c r="E242" s="17">
        <v>1300</v>
      </c>
      <c r="F242" s="19">
        <v>1300</v>
      </c>
      <c r="G242" s="37"/>
      <c r="H242" s="37">
        <v>100</v>
      </c>
      <c r="I242" s="19"/>
      <c r="J242" s="19"/>
      <c r="K242" s="233"/>
      <c r="L242" s="275"/>
    </row>
    <row r="243" spans="1:12" s="3" customFormat="1" ht="15.75" customHeight="1">
      <c r="A243" s="94"/>
      <c r="B243" s="14" t="s">
        <v>30</v>
      </c>
      <c r="C243" s="15"/>
      <c r="D243" s="21" t="s">
        <v>7</v>
      </c>
      <c r="E243" s="17">
        <v>1300</v>
      </c>
      <c r="F243" s="19">
        <v>1300</v>
      </c>
      <c r="G243" s="37"/>
      <c r="H243" s="37">
        <v>100</v>
      </c>
      <c r="I243" s="19"/>
      <c r="J243" s="19"/>
      <c r="K243" s="233"/>
      <c r="L243" s="275"/>
    </row>
    <row r="244" spans="1:12" s="3" customFormat="1" ht="15.75" customHeight="1">
      <c r="A244" s="94"/>
      <c r="B244" s="14" t="s">
        <v>57</v>
      </c>
      <c r="C244" s="15"/>
      <c r="D244" s="16"/>
      <c r="E244" s="17"/>
      <c r="F244" s="19"/>
      <c r="G244" s="37"/>
      <c r="H244" s="37"/>
      <c r="I244" s="19"/>
      <c r="J244" s="19"/>
      <c r="K244" s="233"/>
      <c r="L244" s="275"/>
    </row>
    <row r="245" spans="1:12" s="3" customFormat="1" ht="15.75" customHeight="1">
      <c r="A245" s="94"/>
      <c r="B245" s="20" t="s">
        <v>31</v>
      </c>
      <c r="C245" s="15"/>
      <c r="D245" s="21" t="s">
        <v>7</v>
      </c>
      <c r="E245" s="17">
        <v>1300</v>
      </c>
      <c r="F245" s="19">
        <v>0</v>
      </c>
      <c r="G245" s="37"/>
      <c r="H245" s="37">
        <v>0</v>
      </c>
      <c r="I245" s="19"/>
      <c r="J245" s="19"/>
      <c r="K245" s="233"/>
      <c r="L245" s="275"/>
    </row>
    <row r="246" spans="1:12" s="3" customFormat="1" ht="15.75" customHeight="1">
      <c r="A246" s="94"/>
      <c r="B246" s="14" t="s">
        <v>57</v>
      </c>
      <c r="C246" s="15"/>
      <c r="D246" s="16"/>
      <c r="E246" s="17"/>
      <c r="F246" s="19"/>
      <c r="G246" s="37"/>
      <c r="H246" s="37"/>
      <c r="I246" s="19"/>
      <c r="J246" s="19"/>
      <c r="K246" s="233"/>
      <c r="L246" s="275"/>
    </row>
    <row r="247" spans="1:12" s="3" customFormat="1" ht="15.75" customHeight="1">
      <c r="A247" s="93">
        <v>6</v>
      </c>
      <c r="B247" s="80" t="s">
        <v>97</v>
      </c>
      <c r="C247" s="15"/>
      <c r="D247" s="16"/>
      <c r="E247" s="17"/>
      <c r="F247" s="19"/>
      <c r="G247" s="37"/>
      <c r="H247" s="37"/>
      <c r="I247" s="19"/>
      <c r="J247" s="19"/>
      <c r="K247" s="233"/>
      <c r="L247" s="275"/>
    </row>
    <row r="248" spans="1:12" s="3" customFormat="1" ht="15.75" customHeight="1">
      <c r="A248" s="94"/>
      <c r="B248" s="83" t="s">
        <v>18</v>
      </c>
      <c r="C248" s="15"/>
      <c r="D248" s="21" t="s">
        <v>7</v>
      </c>
      <c r="E248" s="17">
        <v>1408</v>
      </c>
      <c r="F248" s="19">
        <v>1408</v>
      </c>
      <c r="G248" s="37"/>
      <c r="H248" s="37">
        <v>100</v>
      </c>
      <c r="I248" s="19"/>
      <c r="J248" s="19"/>
      <c r="K248" s="233"/>
      <c r="L248" s="275"/>
    </row>
    <row r="249" spans="1:12" s="3" customFormat="1" ht="15.75" customHeight="1">
      <c r="A249" s="100"/>
      <c r="B249" s="14" t="s">
        <v>30</v>
      </c>
      <c r="C249" s="15"/>
      <c r="D249" s="21" t="s">
        <v>7</v>
      </c>
      <c r="E249" s="17">
        <v>1408</v>
      </c>
      <c r="F249" s="19">
        <v>1408</v>
      </c>
      <c r="G249" s="37"/>
      <c r="H249" s="37">
        <v>100</v>
      </c>
      <c r="I249" s="19"/>
      <c r="J249" s="19"/>
      <c r="K249" s="233"/>
      <c r="L249" s="275"/>
    </row>
    <row r="250" spans="1:12" s="3" customFormat="1" ht="15.75" customHeight="1">
      <c r="A250" s="100"/>
      <c r="B250" s="14" t="s">
        <v>57</v>
      </c>
      <c r="C250" s="15"/>
      <c r="D250" s="16"/>
      <c r="E250" s="17"/>
      <c r="F250" s="19"/>
      <c r="G250" s="37"/>
      <c r="H250" s="37"/>
      <c r="I250" s="19"/>
      <c r="J250" s="19"/>
      <c r="K250" s="233"/>
      <c r="L250" s="275"/>
    </row>
    <row r="251" spans="1:12" s="3" customFormat="1" ht="15.75" customHeight="1">
      <c r="A251" s="102"/>
      <c r="B251" s="20" t="s">
        <v>31</v>
      </c>
      <c r="C251" s="15"/>
      <c r="D251" s="21" t="s">
        <v>7</v>
      </c>
      <c r="E251" s="17">
        <v>1408</v>
      </c>
      <c r="F251" s="19">
        <v>1408</v>
      </c>
      <c r="G251" s="37"/>
      <c r="H251" s="37">
        <v>100</v>
      </c>
      <c r="I251" s="19"/>
      <c r="J251" s="19"/>
      <c r="K251" s="233"/>
      <c r="L251" s="275"/>
    </row>
    <row r="252" spans="1:12" s="3" customFormat="1" ht="15.75" customHeight="1">
      <c r="A252" s="103"/>
      <c r="B252" s="14" t="s">
        <v>57</v>
      </c>
      <c r="C252" s="15"/>
      <c r="D252" s="16"/>
      <c r="E252" s="17"/>
      <c r="F252" s="19"/>
      <c r="G252" s="37"/>
      <c r="H252" s="37"/>
      <c r="I252" s="19"/>
      <c r="J252" s="19"/>
      <c r="K252" s="233"/>
      <c r="L252" s="275"/>
    </row>
    <row r="253" spans="1:12" s="3" customFormat="1" ht="15.75" customHeight="1">
      <c r="A253" s="13">
        <v>7</v>
      </c>
      <c r="B253" s="80" t="s">
        <v>122</v>
      </c>
      <c r="C253" s="15"/>
      <c r="D253" s="217" t="s">
        <v>7</v>
      </c>
      <c r="E253" s="220">
        <v>360</v>
      </c>
      <c r="F253" s="223">
        <v>0</v>
      </c>
      <c r="G253" s="37"/>
      <c r="H253" s="223">
        <v>0</v>
      </c>
      <c r="I253" s="19"/>
      <c r="J253" s="19"/>
      <c r="K253" s="233"/>
      <c r="L253" s="275"/>
    </row>
    <row r="254" spans="1:12" s="3" customFormat="1" ht="15.75" customHeight="1">
      <c r="A254" s="13"/>
      <c r="B254" s="209" t="s">
        <v>119</v>
      </c>
      <c r="C254" s="15"/>
      <c r="D254" s="218"/>
      <c r="E254" s="221"/>
      <c r="F254" s="221"/>
      <c r="G254" s="37"/>
      <c r="H254" s="221"/>
      <c r="I254" s="19"/>
      <c r="J254" s="19"/>
      <c r="K254" s="233"/>
      <c r="L254" s="275"/>
    </row>
    <row r="255" spans="1:12" s="3" customFormat="1" ht="15.75" customHeight="1">
      <c r="A255" s="13"/>
      <c r="B255" s="209" t="s">
        <v>120</v>
      </c>
      <c r="C255" s="15"/>
      <c r="D255" s="218"/>
      <c r="E255" s="221"/>
      <c r="F255" s="221"/>
      <c r="G255" s="37"/>
      <c r="H255" s="221"/>
      <c r="I255" s="19"/>
      <c r="J255" s="19"/>
      <c r="K255" s="233"/>
      <c r="L255" s="275"/>
    </row>
    <row r="256" spans="1:12" s="3" customFormat="1" ht="15.75" customHeight="1">
      <c r="A256" s="13"/>
      <c r="B256" s="210" t="s">
        <v>98</v>
      </c>
      <c r="C256" s="15"/>
      <c r="D256" s="218"/>
      <c r="E256" s="221"/>
      <c r="F256" s="221"/>
      <c r="G256" s="37"/>
      <c r="H256" s="221"/>
      <c r="I256" s="19"/>
      <c r="J256" s="19"/>
      <c r="K256" s="233"/>
      <c r="L256" s="275"/>
    </row>
    <row r="257" spans="1:12" s="3" customFormat="1" ht="15.75" customHeight="1" thickBot="1">
      <c r="A257" s="211"/>
      <c r="B257" s="212" t="s">
        <v>99</v>
      </c>
      <c r="C257" s="15"/>
      <c r="D257" s="219"/>
      <c r="E257" s="222"/>
      <c r="F257" s="222"/>
      <c r="G257" s="37"/>
      <c r="H257" s="222"/>
      <c r="I257" s="19"/>
      <c r="J257" s="19"/>
      <c r="K257" s="234"/>
      <c r="L257" s="275"/>
    </row>
    <row r="258" spans="1:12" s="3" customFormat="1" ht="53.25" customHeight="1">
      <c r="A258" s="85" t="s">
        <v>105</v>
      </c>
      <c r="B258" s="86" t="s">
        <v>100</v>
      </c>
      <c r="C258" s="35" t="s">
        <v>104</v>
      </c>
      <c r="D258" s="16"/>
      <c r="E258" s="17"/>
      <c r="F258" s="19"/>
      <c r="G258" s="37"/>
      <c r="H258" s="37"/>
      <c r="I258" s="19"/>
      <c r="J258" s="19"/>
      <c r="K258" s="224">
        <v>100</v>
      </c>
      <c r="L258" s="275"/>
    </row>
    <row r="259" spans="1:12" s="3" customFormat="1" ht="15" customHeight="1">
      <c r="A259" s="87"/>
      <c r="B259" s="83" t="s">
        <v>18</v>
      </c>
      <c r="C259" s="15"/>
      <c r="D259" s="21" t="s">
        <v>7</v>
      </c>
      <c r="E259" s="88">
        <v>1947.1</v>
      </c>
      <c r="F259" s="88">
        <v>1947.1</v>
      </c>
      <c r="G259" s="88"/>
      <c r="H259" s="37">
        <v>100</v>
      </c>
      <c r="I259" s="19"/>
      <c r="J259" s="19"/>
      <c r="K259" s="225"/>
      <c r="L259" s="275"/>
    </row>
    <row r="260" spans="1:12" s="3" customFormat="1" ht="12" customHeight="1">
      <c r="A260" s="87"/>
      <c r="B260" s="14" t="s">
        <v>30</v>
      </c>
      <c r="C260" s="15"/>
      <c r="D260" s="21" t="s">
        <v>7</v>
      </c>
      <c r="E260" s="88">
        <v>1947.1</v>
      </c>
      <c r="F260" s="88">
        <v>1947.1</v>
      </c>
      <c r="G260" s="88"/>
      <c r="H260" s="37">
        <v>100</v>
      </c>
      <c r="I260" s="19"/>
      <c r="J260" s="19"/>
      <c r="K260" s="225"/>
      <c r="L260" s="275"/>
    </row>
    <row r="261" spans="1:12" s="3" customFormat="1" ht="16.5" customHeight="1">
      <c r="A261" s="87"/>
      <c r="B261" s="14" t="s">
        <v>57</v>
      </c>
      <c r="C261" s="15"/>
      <c r="D261" s="16"/>
      <c r="E261" s="17" t="s">
        <v>58</v>
      </c>
      <c r="F261" s="17" t="s">
        <v>58</v>
      </c>
      <c r="G261" s="88"/>
      <c r="H261" s="88"/>
      <c r="I261" s="19"/>
      <c r="J261" s="19"/>
      <c r="K261" s="225"/>
      <c r="L261" s="275"/>
    </row>
    <row r="262" spans="1:12" s="3" customFormat="1" ht="13.5" customHeight="1">
      <c r="A262" s="89"/>
      <c r="B262" s="20" t="s">
        <v>31</v>
      </c>
      <c r="C262" s="15"/>
      <c r="D262" s="21" t="s">
        <v>7</v>
      </c>
      <c r="E262" s="88">
        <v>1947.1</v>
      </c>
      <c r="F262" s="88">
        <v>1947.1</v>
      </c>
      <c r="G262" s="88"/>
      <c r="H262" s="37">
        <v>100</v>
      </c>
      <c r="I262" s="19"/>
      <c r="J262" s="19"/>
      <c r="K262" s="225"/>
      <c r="L262" s="275"/>
    </row>
    <row r="263" spans="1:12" s="3" customFormat="1" ht="14.25" customHeight="1" thickBot="1">
      <c r="A263" s="89"/>
      <c r="B263" s="14" t="s">
        <v>57</v>
      </c>
      <c r="C263" s="15"/>
      <c r="D263" s="16"/>
      <c r="E263" s="17" t="s">
        <v>58</v>
      </c>
      <c r="F263" s="17" t="s">
        <v>58</v>
      </c>
      <c r="G263" s="37"/>
      <c r="H263" s="37"/>
      <c r="I263" s="19"/>
      <c r="J263" s="19"/>
      <c r="K263" s="222"/>
      <c r="L263" s="275"/>
    </row>
    <row r="264" spans="1:12" s="3" customFormat="1" ht="51.75" customHeight="1" thickBot="1">
      <c r="A264" s="90" t="s">
        <v>106</v>
      </c>
      <c r="B264" s="91" t="s">
        <v>107</v>
      </c>
      <c r="C264" s="28" t="s">
        <v>70</v>
      </c>
      <c r="D264" s="16"/>
      <c r="E264" s="92" t="s">
        <v>113</v>
      </c>
      <c r="F264" s="19"/>
      <c r="G264" s="37"/>
      <c r="H264" s="37"/>
      <c r="I264" s="19"/>
      <c r="J264" s="19"/>
      <c r="K264" s="227">
        <v>57</v>
      </c>
      <c r="L264" s="275"/>
    </row>
    <row r="265" spans="1:12" s="3" customFormat="1" ht="17.25" customHeight="1">
      <c r="A265" s="93">
        <v>1</v>
      </c>
      <c r="B265" s="86" t="s">
        <v>108</v>
      </c>
      <c r="C265" s="15"/>
      <c r="D265" s="21" t="s">
        <v>7</v>
      </c>
      <c r="E265" s="18">
        <v>9811</v>
      </c>
      <c r="F265" s="18">
        <f>SUM(N265:FL265)</f>
        <v>0</v>
      </c>
      <c r="G265" s="18"/>
      <c r="H265" s="37">
        <f>(F265/E265)*100</f>
        <v>0</v>
      </c>
      <c r="I265" s="82"/>
      <c r="J265" s="19"/>
      <c r="K265" s="228"/>
      <c r="L265" s="275"/>
    </row>
    <row r="266" spans="1:12" s="3" customFormat="1" ht="17.25" customHeight="1">
      <c r="A266" s="94"/>
      <c r="B266" s="83" t="s">
        <v>18</v>
      </c>
      <c r="C266" s="15"/>
      <c r="D266" s="21" t="s">
        <v>7</v>
      </c>
      <c r="E266" s="18">
        <v>9811</v>
      </c>
      <c r="F266" s="18">
        <f>SUM(N266:FL266)</f>
        <v>0</v>
      </c>
      <c r="G266" s="18"/>
      <c r="H266" s="37">
        <f>(F266/E266)*100</f>
        <v>0</v>
      </c>
      <c r="I266" s="82"/>
      <c r="J266" s="19"/>
      <c r="K266" s="228"/>
      <c r="L266" s="275"/>
    </row>
    <row r="267" spans="1:12" s="3" customFormat="1" ht="17.25" customHeight="1">
      <c r="A267" s="94"/>
      <c r="B267" s="14" t="s">
        <v>30</v>
      </c>
      <c r="C267" s="15"/>
      <c r="D267" s="95"/>
      <c r="E267" s="18"/>
      <c r="F267" s="18"/>
      <c r="G267" s="18"/>
      <c r="H267" s="37"/>
      <c r="I267" s="82"/>
      <c r="J267" s="19"/>
      <c r="K267" s="228"/>
      <c r="L267" s="275"/>
    </row>
    <row r="268" spans="1:12" s="3" customFormat="1" ht="17.25" customHeight="1">
      <c r="A268" s="94"/>
      <c r="B268" s="14" t="s">
        <v>57</v>
      </c>
      <c r="C268" s="15"/>
      <c r="D268" s="21" t="s">
        <v>7</v>
      </c>
      <c r="E268" s="18">
        <v>9811</v>
      </c>
      <c r="F268" s="18">
        <f>SUM(N268:FL268)</f>
        <v>0</v>
      </c>
      <c r="G268" s="18"/>
      <c r="H268" s="37">
        <f>(F268/E268)*100</f>
        <v>0</v>
      </c>
      <c r="I268" s="82"/>
      <c r="J268" s="19"/>
      <c r="K268" s="228"/>
      <c r="L268" s="275"/>
    </row>
    <row r="269" spans="1:12" s="3" customFormat="1" ht="17.25" customHeight="1">
      <c r="A269" s="94"/>
      <c r="B269" s="20" t="s">
        <v>31</v>
      </c>
      <c r="C269" s="15"/>
      <c r="D269" s="95"/>
      <c r="E269" s="18"/>
      <c r="F269" s="18"/>
      <c r="G269" s="18"/>
      <c r="H269" s="18"/>
      <c r="I269" s="96"/>
      <c r="J269" s="19"/>
      <c r="K269" s="228"/>
      <c r="L269" s="275"/>
    </row>
    <row r="270" spans="1:12" s="3" customFormat="1" ht="18" customHeight="1">
      <c r="A270" s="94"/>
      <c r="B270" s="14" t="s">
        <v>57</v>
      </c>
      <c r="C270" s="15"/>
      <c r="D270" s="95"/>
      <c r="E270" s="18"/>
      <c r="F270" s="97"/>
      <c r="G270" s="37"/>
      <c r="H270" s="82"/>
      <c r="I270" s="98"/>
      <c r="J270" s="19"/>
      <c r="K270" s="228"/>
      <c r="L270" s="275"/>
    </row>
    <row r="271" spans="1:12" s="3" customFormat="1" ht="33" customHeight="1">
      <c r="A271" s="93">
        <v>2</v>
      </c>
      <c r="B271" s="80" t="s">
        <v>109</v>
      </c>
      <c r="C271" s="15"/>
      <c r="D271" s="99"/>
      <c r="E271" s="99"/>
      <c r="F271" s="99"/>
      <c r="G271" s="99"/>
      <c r="H271" s="99"/>
      <c r="I271" s="98"/>
      <c r="J271" s="19"/>
      <c r="K271" s="228"/>
      <c r="L271" s="275"/>
    </row>
    <row r="272" spans="1:12" s="3" customFormat="1" ht="17.25" customHeight="1">
      <c r="A272" s="94"/>
      <c r="B272" s="83" t="s">
        <v>18</v>
      </c>
      <c r="C272" s="15"/>
      <c r="D272" s="21" t="s">
        <v>7</v>
      </c>
      <c r="E272" s="18">
        <v>9980</v>
      </c>
      <c r="F272" s="18">
        <v>9980</v>
      </c>
      <c r="G272" s="18"/>
      <c r="H272" s="19">
        <f>(F272/E272)*100</f>
        <v>100</v>
      </c>
      <c r="I272" s="96"/>
      <c r="J272" s="19"/>
      <c r="K272" s="228"/>
      <c r="L272" s="275"/>
    </row>
    <row r="273" spans="1:12" s="3" customFormat="1" ht="17.25" customHeight="1">
      <c r="A273" s="94"/>
      <c r="B273" s="14" t="s">
        <v>30</v>
      </c>
      <c r="C273" s="15"/>
      <c r="D273" s="21" t="s">
        <v>7</v>
      </c>
      <c r="E273" s="18">
        <v>9980</v>
      </c>
      <c r="F273" s="18">
        <v>9980</v>
      </c>
      <c r="G273" s="18"/>
      <c r="H273" s="19">
        <v>100</v>
      </c>
      <c r="I273" s="82"/>
      <c r="J273" s="19"/>
      <c r="K273" s="228"/>
      <c r="L273" s="275"/>
    </row>
    <row r="274" spans="1:12" s="3" customFormat="1" ht="17.25" customHeight="1">
      <c r="A274" s="94"/>
      <c r="B274" s="14" t="s">
        <v>57</v>
      </c>
      <c r="C274" s="15"/>
      <c r="D274" s="21"/>
      <c r="E274" s="18"/>
      <c r="F274" s="18"/>
      <c r="G274" s="18"/>
      <c r="H274" s="19"/>
      <c r="I274" s="82"/>
      <c r="J274" s="19"/>
      <c r="K274" s="228"/>
      <c r="L274" s="275"/>
    </row>
    <row r="275" spans="1:12" s="3" customFormat="1" ht="17.25" customHeight="1">
      <c r="A275" s="94"/>
      <c r="B275" s="20" t="s">
        <v>31</v>
      </c>
      <c r="C275" s="15"/>
      <c r="D275" s="21" t="s">
        <v>7</v>
      </c>
      <c r="E275" s="18">
        <v>9980</v>
      </c>
      <c r="F275" s="18">
        <v>1700</v>
      </c>
      <c r="G275" s="18"/>
      <c r="H275" s="19">
        <f>(F275/E275)*100</f>
        <v>17.034068136272545</v>
      </c>
      <c r="I275" s="96"/>
      <c r="J275" s="19"/>
      <c r="K275" s="228"/>
      <c r="L275" s="275"/>
    </row>
    <row r="276" spans="1:12" s="3" customFormat="1" ht="17.25" customHeight="1">
      <c r="A276" s="94"/>
      <c r="B276" s="14" t="s">
        <v>57</v>
      </c>
      <c r="C276" s="15"/>
      <c r="D276" s="95"/>
      <c r="E276" s="18"/>
      <c r="F276" s="18"/>
      <c r="G276" s="18"/>
      <c r="H276" s="18"/>
      <c r="I276" s="82"/>
      <c r="J276" s="19"/>
      <c r="K276" s="228"/>
      <c r="L276" s="275"/>
    </row>
    <row r="277" spans="1:12" s="3" customFormat="1" ht="31.5" customHeight="1">
      <c r="A277" s="93">
        <v>3</v>
      </c>
      <c r="B277" s="80" t="s">
        <v>110</v>
      </c>
      <c r="C277" s="15"/>
      <c r="D277" s="99"/>
      <c r="E277" s="99"/>
      <c r="F277" s="99"/>
      <c r="G277" s="99"/>
      <c r="H277" s="99"/>
      <c r="I277" s="82"/>
      <c r="J277" s="19"/>
      <c r="K277" s="228"/>
      <c r="L277" s="275"/>
    </row>
    <row r="278" spans="1:12" s="3" customFormat="1" ht="17.25" customHeight="1">
      <c r="A278" s="94"/>
      <c r="B278" s="83" t="s">
        <v>18</v>
      </c>
      <c r="C278" s="15"/>
      <c r="D278" s="21" t="s">
        <v>7</v>
      </c>
      <c r="E278" s="18">
        <v>15800</v>
      </c>
      <c r="F278" s="18">
        <v>14500</v>
      </c>
      <c r="G278" s="18"/>
      <c r="H278" s="19">
        <f>(F278/E278)*100</f>
        <v>91.77215189873418</v>
      </c>
      <c r="I278" s="96"/>
      <c r="J278" s="19"/>
      <c r="K278" s="228"/>
      <c r="L278" s="275"/>
    </row>
    <row r="279" spans="1:12" s="3" customFormat="1" ht="17.25" customHeight="1">
      <c r="A279" s="94"/>
      <c r="B279" s="14" t="s">
        <v>30</v>
      </c>
      <c r="C279" s="15"/>
      <c r="D279" s="21" t="s">
        <v>7</v>
      </c>
      <c r="E279" s="18">
        <v>15800</v>
      </c>
      <c r="F279" s="18">
        <v>14000</v>
      </c>
      <c r="G279" s="18"/>
      <c r="H279" s="19">
        <f>(F279/E279)*100</f>
        <v>88.60759493670885</v>
      </c>
      <c r="I279" s="82"/>
      <c r="J279" s="19"/>
      <c r="K279" s="228"/>
      <c r="L279" s="275"/>
    </row>
    <row r="280" spans="1:12" s="3" customFormat="1" ht="17.25" customHeight="1">
      <c r="A280" s="94"/>
      <c r="B280" s="14" t="s">
        <v>57</v>
      </c>
      <c r="C280" s="15"/>
      <c r="D280" s="21"/>
      <c r="E280" s="18"/>
      <c r="F280" s="18"/>
      <c r="G280" s="18"/>
      <c r="H280" s="18"/>
      <c r="I280" s="82"/>
      <c r="J280" s="19"/>
      <c r="K280" s="228"/>
      <c r="L280" s="275"/>
    </row>
    <row r="281" spans="1:12" s="3" customFormat="1" ht="17.25" customHeight="1">
      <c r="A281" s="94"/>
      <c r="B281" s="20" t="s">
        <v>31</v>
      </c>
      <c r="C281" s="15"/>
      <c r="D281" s="21" t="s">
        <v>7</v>
      </c>
      <c r="E281" s="18">
        <v>15800</v>
      </c>
      <c r="F281" s="18">
        <f>SUM(N281:FL281)</f>
        <v>0</v>
      </c>
      <c r="G281" s="18"/>
      <c r="H281" s="18">
        <f>(F281/E281)*100</f>
        <v>0</v>
      </c>
      <c r="I281" s="96"/>
      <c r="J281" s="19"/>
      <c r="K281" s="228"/>
      <c r="L281" s="275"/>
    </row>
    <row r="282" spans="1:12" s="3" customFormat="1" ht="17.25" customHeight="1">
      <c r="A282" s="94"/>
      <c r="B282" s="14" t="s">
        <v>57</v>
      </c>
      <c r="C282" s="15"/>
      <c r="D282" s="95"/>
      <c r="E282" s="18"/>
      <c r="F282" s="18"/>
      <c r="G282" s="18"/>
      <c r="H282" s="18"/>
      <c r="I282" s="82"/>
      <c r="J282" s="19"/>
      <c r="K282" s="228"/>
      <c r="L282" s="275"/>
    </row>
    <row r="283" spans="1:12" s="3" customFormat="1" ht="27.75" customHeight="1">
      <c r="A283" s="93">
        <v>4</v>
      </c>
      <c r="B283" s="80" t="s">
        <v>111</v>
      </c>
      <c r="C283" s="15"/>
      <c r="D283" s="99"/>
      <c r="E283" s="99"/>
      <c r="F283" s="99"/>
      <c r="G283" s="99"/>
      <c r="H283" s="99"/>
      <c r="I283" s="82"/>
      <c r="J283" s="19"/>
      <c r="K283" s="228"/>
      <c r="L283" s="275"/>
    </row>
    <row r="284" spans="1:12" s="3" customFormat="1" ht="17.25" customHeight="1">
      <c r="A284" s="94"/>
      <c r="B284" s="83" t="s">
        <v>18</v>
      </c>
      <c r="C284" s="15"/>
      <c r="D284" s="21" t="s">
        <v>7</v>
      </c>
      <c r="E284" s="18">
        <v>650</v>
      </c>
      <c r="F284" s="18">
        <v>650</v>
      </c>
      <c r="G284" s="18"/>
      <c r="H284" s="19">
        <f>(F284/E284)*100</f>
        <v>100</v>
      </c>
      <c r="I284" s="82"/>
      <c r="J284" s="19"/>
      <c r="K284" s="228"/>
      <c r="L284" s="275"/>
    </row>
    <row r="285" spans="1:12" s="3" customFormat="1" ht="17.25" customHeight="1">
      <c r="A285" s="100"/>
      <c r="B285" s="14" t="s">
        <v>30</v>
      </c>
      <c r="C285" s="15"/>
      <c r="D285" s="21" t="s">
        <v>7</v>
      </c>
      <c r="E285" s="101">
        <v>4100</v>
      </c>
      <c r="F285" s="18">
        <v>4100</v>
      </c>
      <c r="G285" s="18"/>
      <c r="H285" s="19">
        <f>(F285/E285)*100</f>
        <v>100</v>
      </c>
      <c r="I285" s="82"/>
      <c r="J285" s="19"/>
      <c r="K285" s="228"/>
      <c r="L285" s="275"/>
    </row>
    <row r="286" spans="1:12" s="3" customFormat="1" ht="17.25" customHeight="1">
      <c r="A286" s="100"/>
      <c r="B286" s="14" t="s">
        <v>57</v>
      </c>
      <c r="C286" s="15"/>
      <c r="D286" s="21"/>
      <c r="E286" s="101"/>
      <c r="F286" s="18"/>
      <c r="G286" s="18"/>
      <c r="H286" s="19"/>
      <c r="I286" s="82"/>
      <c r="J286" s="19"/>
      <c r="K286" s="228"/>
      <c r="L286" s="275"/>
    </row>
    <row r="287" spans="1:12" s="3" customFormat="1" ht="17.25" customHeight="1">
      <c r="A287" s="102"/>
      <c r="B287" s="20" t="s">
        <v>31</v>
      </c>
      <c r="C287" s="15"/>
      <c r="D287" s="21" t="s">
        <v>7</v>
      </c>
      <c r="E287" s="101">
        <v>4100</v>
      </c>
      <c r="F287" s="18">
        <v>4100</v>
      </c>
      <c r="G287" s="18"/>
      <c r="H287" s="19">
        <f>(F287/E287)*100</f>
        <v>100</v>
      </c>
      <c r="I287" s="82"/>
      <c r="J287" s="19"/>
      <c r="K287" s="228"/>
      <c r="L287" s="275"/>
    </row>
    <row r="288" spans="1:12" s="3" customFormat="1" ht="17.25" customHeight="1">
      <c r="A288" s="103"/>
      <c r="B288" s="14" t="s">
        <v>57</v>
      </c>
      <c r="C288" s="15"/>
      <c r="D288" s="104"/>
      <c r="E288" s="101"/>
      <c r="F288" s="18"/>
      <c r="G288" s="18"/>
      <c r="H288" s="18"/>
      <c r="I288" s="82"/>
      <c r="J288" s="19"/>
      <c r="K288" s="228"/>
      <c r="L288" s="275"/>
    </row>
    <row r="289" spans="1:12" s="3" customFormat="1" ht="17.25" customHeight="1">
      <c r="A289" s="13">
        <v>5</v>
      </c>
      <c r="B289" s="80" t="s">
        <v>112</v>
      </c>
      <c r="C289" s="15"/>
      <c r="D289" s="81"/>
      <c r="E289" s="81"/>
      <c r="F289" s="81"/>
      <c r="G289" s="81"/>
      <c r="H289" s="81"/>
      <c r="I289" s="82"/>
      <c r="J289" s="19"/>
      <c r="K289" s="228"/>
      <c r="L289" s="275"/>
    </row>
    <row r="290" spans="1:12" s="3" customFormat="1" ht="17.25" customHeight="1">
      <c r="A290" s="13"/>
      <c r="B290" s="83" t="s">
        <v>18</v>
      </c>
      <c r="C290" s="15"/>
      <c r="D290" s="21" t="s">
        <v>7</v>
      </c>
      <c r="E290" s="18">
        <v>7500</v>
      </c>
      <c r="F290" s="18">
        <v>500</v>
      </c>
      <c r="G290" s="18"/>
      <c r="H290" s="19">
        <v>7</v>
      </c>
      <c r="I290" s="84"/>
      <c r="J290" s="19"/>
      <c r="K290" s="228"/>
      <c r="L290" s="275"/>
    </row>
    <row r="291" spans="1:12" s="3" customFormat="1" ht="17.25" customHeight="1">
      <c r="A291" s="13"/>
      <c r="B291" s="14" t="s">
        <v>30</v>
      </c>
      <c r="C291" s="15"/>
      <c r="D291" s="21" t="s">
        <v>7</v>
      </c>
      <c r="E291" s="18">
        <v>7500</v>
      </c>
      <c r="F291" s="18">
        <v>0</v>
      </c>
      <c r="G291" s="18"/>
      <c r="H291" s="19">
        <v>0</v>
      </c>
      <c r="I291" s="84"/>
      <c r="J291" s="19"/>
      <c r="K291" s="228"/>
      <c r="L291" s="275"/>
    </row>
    <row r="292" spans="1:12" s="3" customFormat="1" ht="17.25" customHeight="1">
      <c r="A292" s="13"/>
      <c r="B292" s="14" t="s">
        <v>57</v>
      </c>
      <c r="C292" s="15"/>
      <c r="D292" s="16"/>
      <c r="E292" s="17"/>
      <c r="F292" s="18"/>
      <c r="G292" s="18"/>
      <c r="H292" s="19"/>
      <c r="I292" s="25"/>
      <c r="J292" s="19"/>
      <c r="K292" s="228"/>
      <c r="L292" s="275"/>
    </row>
    <row r="293" spans="1:12" s="3" customFormat="1" ht="17.25" customHeight="1">
      <c r="A293" s="13"/>
      <c r="B293" s="20" t="s">
        <v>31</v>
      </c>
      <c r="C293" s="15"/>
      <c r="D293" s="21" t="s">
        <v>7</v>
      </c>
      <c r="E293" s="18">
        <v>7500</v>
      </c>
      <c r="F293" s="18">
        <v>0</v>
      </c>
      <c r="G293" s="18"/>
      <c r="H293" s="19">
        <v>0</v>
      </c>
      <c r="I293" s="25"/>
      <c r="J293" s="19"/>
      <c r="K293" s="228"/>
      <c r="L293" s="275"/>
    </row>
    <row r="294" spans="1:12" s="3" customFormat="1" ht="17.25" customHeight="1" thickBot="1">
      <c r="A294" s="13"/>
      <c r="B294" s="23" t="s">
        <v>57</v>
      </c>
      <c r="C294" s="15"/>
      <c r="D294" s="16"/>
      <c r="E294" s="17"/>
      <c r="F294" s="18"/>
      <c r="G294" s="18"/>
      <c r="H294" s="18"/>
      <c r="I294" s="25"/>
      <c r="J294" s="19"/>
      <c r="K294" s="229"/>
      <c r="L294" s="275"/>
    </row>
    <row r="295" spans="1:12" s="3" customFormat="1" ht="48" customHeight="1">
      <c r="A295" s="26" t="s">
        <v>114</v>
      </c>
      <c r="B295" s="27" t="s">
        <v>115</v>
      </c>
      <c r="C295" s="28" t="s">
        <v>118</v>
      </c>
      <c r="D295" s="21" t="s">
        <v>7</v>
      </c>
      <c r="E295" s="29" t="s">
        <v>116</v>
      </c>
      <c r="F295" s="30"/>
      <c r="G295" s="29"/>
      <c r="H295" s="31"/>
      <c r="I295" s="32"/>
      <c r="J295" s="31"/>
      <c r="K295" s="226">
        <v>57</v>
      </c>
      <c r="L295" s="275"/>
    </row>
    <row r="296" spans="1:12" s="3" customFormat="1" ht="34.5" customHeight="1">
      <c r="A296" s="33">
        <v>1</v>
      </c>
      <c r="B296" s="34" t="s">
        <v>117</v>
      </c>
      <c r="C296" s="35"/>
      <c r="D296" s="21" t="s">
        <v>7</v>
      </c>
      <c r="E296" s="29">
        <v>152000</v>
      </c>
      <c r="F296" s="19">
        <v>58000</v>
      </c>
      <c r="G296" s="29"/>
      <c r="H296" s="19">
        <v>57</v>
      </c>
      <c r="I296" s="37"/>
      <c r="J296" s="19"/>
      <c r="K296" s="226"/>
      <c r="L296" s="275"/>
    </row>
  </sheetData>
  <mergeCells count="35">
    <mergeCell ref="A2:K2"/>
    <mergeCell ref="A3:K3"/>
    <mergeCell ref="A6:A9"/>
    <mergeCell ref="B6:B9"/>
    <mergeCell ref="C6:C9"/>
    <mergeCell ref="H6:H9"/>
    <mergeCell ref="D6:D9"/>
    <mergeCell ref="E6:E9"/>
    <mergeCell ref="H4:K4"/>
    <mergeCell ref="F6:F9"/>
    <mergeCell ref="K6:K9"/>
    <mergeCell ref="I6:I9"/>
    <mergeCell ref="J6:J9"/>
    <mergeCell ref="G6:G9"/>
    <mergeCell ref="K30:K41"/>
    <mergeCell ref="K11:K20"/>
    <mergeCell ref="I21:I29"/>
    <mergeCell ref="J21:J29"/>
    <mergeCell ref="K21:K29"/>
    <mergeCell ref="K42:K53"/>
    <mergeCell ref="K86:K96"/>
    <mergeCell ref="K97:K106"/>
    <mergeCell ref="K75:K85"/>
    <mergeCell ref="K64:K74"/>
    <mergeCell ref="K54:K63"/>
    <mergeCell ref="K295:K296"/>
    <mergeCell ref="K264:K294"/>
    <mergeCell ref="K107:K131"/>
    <mergeCell ref="K132:K210"/>
    <mergeCell ref="K211:K257"/>
    <mergeCell ref="D253:D257"/>
    <mergeCell ref="E253:E257"/>
    <mergeCell ref="F253:F257"/>
    <mergeCell ref="H253:H257"/>
    <mergeCell ref="K258:K263"/>
  </mergeCells>
  <phoneticPr fontId="6" type="noConversion"/>
  <pageMargins left="0.35433070866141736" right="0.19685039370078741" top="0.23622047244094491" bottom="0.35433070866141736" header="0.19685039370078741" footer="0.31496062992125984"/>
  <pageSetup paperSize="9" scale="51" orientation="portrait" r:id="rId1"/>
  <headerFooter alignWithMargins="0"/>
  <rowBreaks count="1" manualBreakCount="1"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Ремонты 2014</vt:lpstr>
      <vt:lpstr>'Ремонты 2014'!Заголовки_для_печати</vt:lpstr>
      <vt:lpstr>'Ремонты 2014'!Область_печати</vt:lpstr>
    </vt:vector>
  </TitlesOfParts>
  <Company>СКУ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Приходько Ю.Ю</dc:creator>
  <cp:lastModifiedBy>Кононенко Алексей Владимирович</cp:lastModifiedBy>
  <cp:lastPrinted>2014-08-01T09:05:10Z</cp:lastPrinted>
  <dcterms:created xsi:type="dcterms:W3CDTF">2007-04-02T07:46:25Z</dcterms:created>
  <dcterms:modified xsi:type="dcterms:W3CDTF">2014-08-15T08:34:28Z</dcterms:modified>
</cp:coreProperties>
</file>