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720" windowWidth="15480" windowHeight="10752" tabRatio="597"/>
  </bookViews>
  <sheets>
    <sheet name="Ремонты 2014" sheetId="75" r:id="rId1"/>
  </sheets>
  <definedNames>
    <definedName name="_xlnm.Print_Titles" localSheetId="0">'Ремонты 2014'!$6:$9</definedName>
    <definedName name="_xlnm.Print_Area" localSheetId="0">'Ремонты 2014'!$A$2:$K$293</definedName>
  </definedNames>
  <calcPr calcId="145621"/>
</workbook>
</file>

<file path=xl/calcChain.xml><?xml version="1.0" encoding="utf-8"?>
<calcChain xmlns="http://schemas.openxmlformats.org/spreadsheetml/2006/main">
  <c r="H270" i="75" l="1"/>
  <c r="F285" i="75"/>
  <c r="H285" i="75" s="1"/>
  <c r="F283" i="75"/>
  <c r="H283" i="75" s="1"/>
  <c r="F282" i="75"/>
  <c r="H282" i="75" s="1"/>
  <c r="F279" i="75"/>
  <c r="H279" i="75" s="1"/>
  <c r="F277" i="75"/>
  <c r="H277" i="75" s="1"/>
  <c r="F276" i="75"/>
  <c r="H276" i="75" s="1"/>
  <c r="F273" i="75"/>
  <c r="H273" i="75" s="1"/>
  <c r="F267" i="75"/>
  <c r="H267" i="75" s="1"/>
  <c r="F265" i="75"/>
  <c r="H265" i="75" s="1"/>
  <c r="F264" i="75"/>
  <c r="H264" i="75" s="1"/>
  <c r="K211" i="75"/>
  <c r="H47" i="75" l="1"/>
  <c r="E43" i="75"/>
  <c r="H43" i="75" s="1"/>
  <c r="H44" i="75"/>
  <c r="H45" i="75"/>
  <c r="H46" i="75"/>
  <c r="H48" i="75"/>
  <c r="H51" i="75"/>
  <c r="E55" i="75"/>
  <c r="H56" i="75"/>
  <c r="H57" i="75"/>
  <c r="H59" i="75"/>
  <c r="H60" i="75"/>
  <c r="H61" i="75"/>
  <c r="H55" i="75" l="1"/>
  <c r="H89" i="75"/>
  <c r="H37" i="75" l="1"/>
  <c r="H34" i="75"/>
  <c r="H25" i="75"/>
  <c r="H16" i="75"/>
  <c r="H13" i="75"/>
  <c r="H38" i="75"/>
  <c r="H17" i="75"/>
  <c r="H26" i="75"/>
  <c r="H14" i="75" l="1"/>
  <c r="H84" i="75" l="1"/>
  <c r="H83" i="75"/>
  <c r="H82" i="75"/>
  <c r="H95" i="75" l="1"/>
  <c r="H94" i="75"/>
  <c r="H93" i="75"/>
  <c r="H104" i="75"/>
  <c r="H103" i="75"/>
  <c r="E73" i="75"/>
  <c r="E72" i="75"/>
  <c r="E71" i="75"/>
  <c r="E69" i="75"/>
  <c r="E65" i="75"/>
  <c r="E91" i="75"/>
  <c r="E87" i="75"/>
  <c r="E76" i="75"/>
  <c r="H77" i="75"/>
  <c r="E80" i="75"/>
  <c r="H101" i="75"/>
  <c r="H99" i="75"/>
  <c r="H98" i="75"/>
  <c r="H91" i="75"/>
  <c r="H88" i="75"/>
  <c r="H87" i="75" l="1"/>
  <c r="H76" i="75"/>
  <c r="H69" i="75"/>
  <c r="H80" i="75"/>
  <c r="E12" i="75" l="1"/>
  <c r="H124" i="75" l="1"/>
  <c r="H118" i="75"/>
  <c r="E112" i="75"/>
  <c r="E110" i="75"/>
  <c r="H112" i="75" l="1"/>
  <c r="H122" i="75" l="1"/>
  <c r="H121" i="75"/>
  <c r="H116" i="75"/>
  <c r="H115" i="75"/>
  <c r="H110" i="75"/>
  <c r="E109" i="75"/>
  <c r="H109" i="75" l="1"/>
  <c r="H39" i="75" l="1"/>
  <c r="H35" i="75"/>
  <c r="E31" i="75"/>
  <c r="H31" i="75" s="1"/>
  <c r="K30" i="75" l="1"/>
  <c r="H66" i="75"/>
  <c r="E23" i="75"/>
  <c r="E22" i="75"/>
  <c r="H65" i="75" l="1"/>
  <c r="K54" i="75"/>
  <c r="H23" i="75"/>
  <c r="H12" i="75"/>
  <c r="H18" i="75"/>
  <c r="H22" i="75"/>
  <c r="H27" i="75"/>
  <c r="K21" i="75" l="1"/>
  <c r="K42" i="75"/>
  <c r="K11" i="75"/>
</calcChain>
</file>

<file path=xl/sharedStrings.xml><?xml version="1.0" encoding="utf-8"?>
<sst xmlns="http://schemas.openxmlformats.org/spreadsheetml/2006/main" count="510" uniqueCount="121">
  <si>
    <t>№ п/п</t>
  </si>
  <si>
    <t>1.</t>
  </si>
  <si>
    <t>Ремонт а/дорог и улиц</t>
  </si>
  <si>
    <t>Наименование объектов</t>
  </si>
  <si>
    <t>Объёмы работ, конструктив дорожной одежды</t>
  </si>
  <si>
    <t>Восстановление асфальтобетонного покрытия методом сплошного асфальтирования (ликвидация колейности) на улицах города Сургута</t>
  </si>
  <si>
    <t xml:space="preserve"> </t>
  </si>
  <si>
    <t>м2</t>
  </si>
  <si>
    <t xml:space="preserve">Устойство нижнего слоя </t>
  </si>
  <si>
    <t xml:space="preserve">Устойство верхнего слоя </t>
  </si>
  <si>
    <t>Процент выполнения по видам работ на текущий день, %.</t>
  </si>
  <si>
    <t>Средний процент  выполнения по  объекту на текущий день, %.</t>
  </si>
  <si>
    <t xml:space="preserve"> 1.1</t>
  </si>
  <si>
    <t xml:space="preserve"> 1.2</t>
  </si>
  <si>
    <t xml:space="preserve"> 1.3</t>
  </si>
  <si>
    <t xml:space="preserve"> 1.5</t>
  </si>
  <si>
    <t xml:space="preserve"> 1.6</t>
  </si>
  <si>
    <t>Демонтаж бортового камня</t>
  </si>
  <si>
    <t>Фрезерование</t>
  </si>
  <si>
    <t>шт</t>
  </si>
  <si>
    <t>шт.</t>
  </si>
  <si>
    <t>м</t>
  </si>
  <si>
    <t xml:space="preserve"> 1.4</t>
  </si>
  <si>
    <t>ул. Сосновая</t>
  </si>
  <si>
    <t>ул. Энергостроителей</t>
  </si>
  <si>
    <t>развязка ул. 50 лет ВЛКСМ - ул. Маяковского</t>
  </si>
  <si>
    <t>Мост Югор. тракт - Энгельса (деформац. швы)</t>
  </si>
  <si>
    <t>Асфальтирование нижний слой</t>
  </si>
  <si>
    <t>Асфальтирование верхний слой</t>
  </si>
  <si>
    <t>Установка бортового камня</t>
  </si>
  <si>
    <t>Поднятите колодцев</t>
  </si>
  <si>
    <t>км. 13+380 - 16+415  с укреплением обочин шириной 2 метра  (правый проезд)</t>
  </si>
  <si>
    <t>км. 13+380 - 16+415  с укреплением обочин шириной 2 метра (левый проезд)</t>
  </si>
  <si>
    <t>от Грибоедовской развязки до поворота на Белый Яр с укреплением обочин шириной 2 метра    (левый проезд)</t>
  </si>
  <si>
    <t>Устройство обочины  из щебня</t>
  </si>
  <si>
    <t>Нарезка корыта под обочину из щебня</t>
  </si>
  <si>
    <t>Обустройство остановок</t>
  </si>
  <si>
    <t>Выполенные объемы</t>
  </si>
  <si>
    <t>Ед.измерения</t>
  </si>
  <si>
    <t>1.7</t>
  </si>
  <si>
    <t>Выполнено за прошедшие сутки</t>
  </si>
  <si>
    <t>Поднятие колодцев</t>
  </si>
  <si>
    <t>Продувка, сварка, заливка швов на плитах ПДН</t>
  </si>
  <si>
    <t>Нарезка температурных швов</t>
  </si>
  <si>
    <t>п.м.</t>
  </si>
  <si>
    <t>Отбор проб для испытаний</t>
  </si>
  <si>
    <t>соответствует</t>
  </si>
  <si>
    <t>Пояснение</t>
  </si>
  <si>
    <t>План на текущий день/ночь</t>
  </si>
  <si>
    <t>устройство верхнего слоя</t>
  </si>
  <si>
    <t>11932 м2  право</t>
  </si>
  <si>
    <t>1517 м право</t>
  </si>
  <si>
    <t>нанесение дорожной разметки</t>
  </si>
  <si>
    <t>км</t>
  </si>
  <si>
    <t>Нанесение дорожной разметки</t>
  </si>
  <si>
    <t xml:space="preserve">демонтаж бортового камня левая сторона; </t>
  </si>
  <si>
    <t>день</t>
  </si>
  <si>
    <t xml:space="preserve">ООО СК "ЮВиС"                         </t>
  </si>
  <si>
    <t xml:space="preserve">Ф№3 "Северавтодор" </t>
  </si>
  <si>
    <t xml:space="preserve">ЗАО "Автодорстрой"         </t>
  </si>
  <si>
    <t xml:space="preserve">ООО СК "ЮВиС"                      </t>
  </si>
  <si>
    <t>Филиал №3 "Северавтодор"</t>
  </si>
  <si>
    <t xml:space="preserve">ЗАО "Автодорстрой"          </t>
  </si>
  <si>
    <t xml:space="preserve">ООО СК "ЮВиС"                     </t>
  </si>
  <si>
    <t>Подрядная организация</t>
  </si>
  <si>
    <t>Информация о ходе выполнения работ по ремонту дорог</t>
  </si>
  <si>
    <t xml:space="preserve"> 1.8</t>
  </si>
  <si>
    <t>Восстановление асфальтобетонного покрытия методом сплошного асфальтирования на улицах города Сургута</t>
  </si>
  <si>
    <t>Всего выполнено на текущую дату</t>
  </si>
  <si>
    <t>ул. Энергетиков (район Старого Сургута)</t>
  </si>
  <si>
    <t>Ул. Майская</t>
  </si>
  <si>
    <t>Ул.Профсоюзов на перекр. с ул. Пушкина</t>
  </si>
  <si>
    <t>ул. Энгельса</t>
  </si>
  <si>
    <t>фрезерование</t>
  </si>
  <si>
    <t>перекресток ул. Островского – ул. Бажова - ул. Студенческая</t>
  </si>
  <si>
    <t>ул. 30 лет Победы (ул. Сибирская – ул. Юности).</t>
  </si>
  <si>
    <t>ул. 30 лет Победы (напротив торгового центра "Союз").</t>
  </si>
  <si>
    <t>перекресток Нефтеюганское шоссе – ул. Островского</t>
  </si>
  <si>
    <t>ул. Мира на перекрестке с ул. Пушкина</t>
  </si>
  <si>
    <t>ул.20-ая, район дома Ленина 29 и перекресток с ул. Энергетиков.</t>
  </si>
  <si>
    <t>перекресток ул. Геологическая пр. Пролетарский</t>
  </si>
  <si>
    <t>Развязка № 3 (Агентство)</t>
  </si>
  <si>
    <t xml:space="preserve"> 1.9</t>
  </si>
  <si>
    <t>ул. Бахилова от Ленина до Бахилова №3</t>
  </si>
  <si>
    <t>Развязка №2 "Ярославна"</t>
  </si>
  <si>
    <t>а/д в пос. Финский</t>
  </si>
  <si>
    <t>ул. М-Карамова (от Храма до ул. Геологическая)</t>
  </si>
  <si>
    <t>перекресток Набережный-Восход - Заячий остров</t>
  </si>
  <si>
    <t>стоянка у магазина "Детский мир"</t>
  </si>
  <si>
    <t xml:space="preserve">Устройство искуственных неровностей: </t>
  </si>
  <si>
    <t xml:space="preserve">Пр.Комсомольский </t>
  </si>
  <si>
    <t>Нефтеюганское шоссе остановка "Горэнерго"</t>
  </si>
  <si>
    <t>ул. Сосновая остановка "СМП"</t>
  </si>
  <si>
    <t>Выполнение работ по ремонту внутриквартальной дороги на участке от ул. Юности  до ул. Сибирской, проходящей мимо МАДОУ д/с №8 "Огонек"</t>
  </si>
  <si>
    <t>ооо "Автодорсевер"</t>
  </si>
  <si>
    <t>ООО "ОДС"</t>
  </si>
  <si>
    <t>1.10</t>
  </si>
  <si>
    <t xml:space="preserve"> 1.11</t>
  </si>
  <si>
    <t xml:space="preserve">Выполнение работ по ремонту дорог улиц города Сургута </t>
  </si>
  <si>
    <t>ул. Замятинская</t>
  </si>
  <si>
    <t>ул. Островского (участок от ул. Профсоюзов до Нефтеюганского шоссе)</t>
  </si>
  <si>
    <t>ул. Профсоюзов(участок от ул. Профсоюзов, 22 до ул. Островского)</t>
  </si>
  <si>
    <t>ул. Рыбников (участок от ул. Югорская до ул.Щепеткина)</t>
  </si>
  <si>
    <t>ул. Рыбников (участок от ул. Щепеткина  до речного порта)</t>
  </si>
  <si>
    <t>01.08.2014 г.</t>
  </si>
  <si>
    <t xml:space="preserve">25 141 м²                Нижний слой - 6 см.                         Верхний слой,                   тип ЩМА-15 - 5 см.  </t>
  </si>
  <si>
    <t xml:space="preserve">12461 м²                     Нижн. слой - 6 см.                         Верхний слой,                   тип ЩМА-15 - 5 см.  </t>
  </si>
  <si>
    <t xml:space="preserve">17 802 м²                     Нижн. слой - 6 см.                         Верхний слой,                   тип ЩМА-15 - 5 см.  </t>
  </si>
  <si>
    <t xml:space="preserve">23 855 м²                          Нижн. слой - 6 см.                         Верхний слой,                   тип ЩМА-15 - 5 см.  </t>
  </si>
  <si>
    <t xml:space="preserve">14 810 м²                     Нижн. слой - 6 см.                         Верхний слой,                   тип ЩМА-15 - 5 см.  </t>
  </si>
  <si>
    <t xml:space="preserve">98 535 м²                     Нижн. слой - 6 см.                         Верхний слой,                   тип ЩМА-20 - 5 см.  </t>
  </si>
  <si>
    <t xml:space="preserve">9 094 м²                     Нижн. слой - 6 см.                         Верхний слой,                   тип А - 5 см с добавкой Forta  </t>
  </si>
  <si>
    <t xml:space="preserve">27000 м²                     Нижн. слой - 6 см.                         Верхний слой,                   ЩМА-15 см  </t>
  </si>
  <si>
    <t xml:space="preserve">10390 м²                     Нижн. слой - 6 см.                         Верхний слой,                   ЩМА-15 см  </t>
  </si>
  <si>
    <t xml:space="preserve">47 191 м²                     Нижн. слой - 6 см.                         Верхний слой,                   ЩМА-15 см  </t>
  </si>
  <si>
    <r>
      <t xml:space="preserve">Выполнение работ по ремонту дороги               </t>
    </r>
    <r>
      <rPr>
        <b/>
        <u/>
        <sz val="8"/>
        <rFont val="Verdana"/>
        <family val="2"/>
        <charset val="204"/>
      </rPr>
      <t>ул. Ленина</t>
    </r>
    <r>
      <rPr>
        <b/>
        <sz val="8"/>
        <rFont val="Verdana"/>
        <family val="2"/>
        <charset val="204"/>
      </rPr>
      <t xml:space="preserve"> (участок от 50 лет ВЛКСМ до           ул. Университетская)</t>
    </r>
  </si>
  <si>
    <r>
      <t xml:space="preserve">Выполнение работ по ремонту                                   </t>
    </r>
    <r>
      <rPr>
        <b/>
        <u/>
        <sz val="8"/>
        <rFont val="Verdana"/>
        <family val="2"/>
        <charset val="204"/>
      </rPr>
      <t>пр. Набережный</t>
    </r>
    <r>
      <rPr>
        <b/>
        <sz val="8"/>
        <rFont val="Verdana"/>
        <family val="2"/>
        <charset val="204"/>
      </rPr>
      <t xml:space="preserve"> (от ул. Кукуевицкого до развязки ТЦ « Ярославна»)</t>
    </r>
  </si>
  <si>
    <r>
      <t xml:space="preserve">Выполнение работ по ремонту дороги по        </t>
    </r>
    <r>
      <rPr>
        <b/>
        <u/>
        <sz val="8"/>
        <rFont val="Verdana"/>
        <family val="2"/>
        <charset val="204"/>
      </rPr>
      <t>ул. Профсоюзо</t>
    </r>
    <r>
      <rPr>
        <b/>
        <sz val="8"/>
        <rFont val="Verdana"/>
        <family val="2"/>
        <charset val="204"/>
      </rPr>
      <t>в                                                                                 (от ул. Ленина в сторону ул. Лермонтова)</t>
    </r>
  </si>
  <si>
    <r>
      <t xml:space="preserve">Выполнение работ по ремонту дороги                      </t>
    </r>
    <r>
      <rPr>
        <b/>
        <u/>
        <sz val="8"/>
        <rFont val="Verdana"/>
        <family val="2"/>
        <charset val="204"/>
      </rPr>
      <t xml:space="preserve"> ул. (1 "З") Югорский тракт</t>
    </r>
    <r>
      <rPr>
        <b/>
        <sz val="8"/>
        <rFont val="Verdana"/>
        <family val="2"/>
        <charset val="204"/>
      </rPr>
      <t xml:space="preserve"> (от Грибоедовской развязки до улицы Показаньева) </t>
    </r>
  </si>
  <si>
    <r>
      <t>Выполнение работ по ремонту дороги                     по</t>
    </r>
    <r>
      <rPr>
        <b/>
        <u/>
        <sz val="8"/>
        <color theme="1"/>
        <rFont val="Verdana"/>
        <family val="2"/>
        <charset val="204"/>
      </rPr>
      <t xml:space="preserve"> ул. Дзержинского</t>
    </r>
    <r>
      <rPr>
        <b/>
        <sz val="8"/>
        <color theme="1"/>
        <rFont val="Verdana"/>
        <family val="2"/>
        <charset val="204"/>
      </rPr>
      <t xml:space="preserve"> (от ул. Ленина                                 до пр. Набережный).</t>
    </r>
  </si>
  <si>
    <r>
      <t>Выполнение работ по ремонту дороги</t>
    </r>
    <r>
      <rPr>
        <b/>
        <u/>
        <sz val="8"/>
        <color theme="1"/>
        <rFont val="Verdana"/>
        <family val="2"/>
        <charset val="204"/>
      </rPr>
      <t xml:space="preserve"> Нефтеюганское шоссе</t>
    </r>
    <r>
      <rPr>
        <b/>
        <sz val="8"/>
        <color theme="1"/>
        <rFont val="Verdana"/>
        <family val="2"/>
        <charset val="204"/>
      </rPr>
      <t xml:space="preserve"> (Тюменский тракт), от Грибоедовской развязки до развязки в районе пос. Солнечный.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</si>
</sst>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"/>
    <numFmt numFmtId="166" formatCode="0.000"/>
  </numFmts>
  <fonts count="16" x14ac:knownFonts="1">
    <font>
      <sz val="10"/>
      <name val="Arial Cyr"/>
      <charset val="204"/>
    </font>
    <font>
      <sz val="8"/>
      <name val="Arial Cyr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u/>
      <sz val="8"/>
      <name val="Verdana"/>
      <family val="2"/>
      <charset val="204"/>
    </font>
    <font>
      <sz val="8"/>
      <color theme="1"/>
      <name val="Verdana"/>
      <family val="2"/>
      <charset val="204"/>
    </font>
    <font>
      <b/>
      <i/>
      <sz val="8"/>
      <name val="Verdana"/>
      <family val="2"/>
      <charset val="204"/>
    </font>
    <font>
      <i/>
      <sz val="8"/>
      <name val="Verdana"/>
      <family val="2"/>
      <charset val="204"/>
    </font>
    <font>
      <sz val="8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u/>
      <sz val="8"/>
      <color theme="1"/>
      <name val="Verdana"/>
      <family val="2"/>
      <charset val="204"/>
    </font>
    <font>
      <sz val="8"/>
      <color rgb="FFFF0000"/>
      <name val="Verdana"/>
      <family val="2"/>
      <charset val="204"/>
    </font>
    <font>
      <i/>
      <sz val="8"/>
      <color theme="1"/>
      <name val="Verdana"/>
      <family val="2"/>
      <charset val="204"/>
    </font>
    <font>
      <b/>
      <i/>
      <sz val="8"/>
      <color theme="1"/>
      <name val="Verdana"/>
      <family val="2"/>
      <charset val="204"/>
    </font>
    <font>
      <sz val="8"/>
      <color theme="0" tint="-0.249977111117893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49" fontId="3" fillId="0" borderId="9" xfId="0" applyNumberFormat="1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/>
    </xf>
    <xf numFmtId="164" fontId="2" fillId="0" borderId="49" xfId="0" applyNumberFormat="1" applyFont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0" fontId="2" fillId="0" borderId="46" xfId="0" applyFont="1" applyBorder="1"/>
    <xf numFmtId="16" fontId="3" fillId="0" borderId="2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45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/>
    </xf>
    <xf numFmtId="0" fontId="8" fillId="0" borderId="0" xfId="0" applyFont="1"/>
    <xf numFmtId="0" fontId="2" fillId="0" borderId="1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" fillId="0" borderId="17" xfId="0" applyNumberFormat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 wrapText="1"/>
    </xf>
    <xf numFmtId="9" fontId="8" fillId="0" borderId="2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/>
    </xf>
    <xf numFmtId="1" fontId="2" fillId="0" borderId="20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9" fontId="8" fillId="0" borderId="9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51" xfId="0" applyNumberFormat="1" applyFont="1" applyFill="1" applyBorder="1" applyAlignment="1">
      <alignment horizontal="center" vertical="center" wrapText="1"/>
    </xf>
    <xf numFmtId="165" fontId="7" fillId="0" borderId="39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37" xfId="0" applyNumberFormat="1" applyFont="1" applyFill="1" applyBorder="1" applyAlignment="1">
      <alignment horizontal="center" vertical="center" wrapText="1"/>
    </xf>
    <xf numFmtId="165" fontId="7" fillId="0" borderId="32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9" fontId="8" fillId="0" borderId="4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35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34" xfId="0" applyNumberFormat="1" applyFont="1" applyFill="1" applyBorder="1" applyAlignment="1">
      <alignment horizontal="center" vertical="center" wrapText="1"/>
    </xf>
    <xf numFmtId="165" fontId="7" fillId="0" borderId="3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65" fontId="7" fillId="0" borderId="2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" fontId="2" fillId="0" borderId="27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5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65" fontId="7" fillId="0" borderId="40" xfId="0" applyNumberFormat="1" applyFont="1" applyFill="1" applyBorder="1" applyAlignment="1">
      <alignment horizontal="center" vertical="center"/>
    </xf>
    <xf numFmtId="165" fontId="7" fillId="0" borderId="24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65" fontId="7" fillId="0" borderId="41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1" fontId="12" fillId="0" borderId="17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9" fontId="13" fillId="0" borderId="1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9" fontId="13" fillId="0" borderId="3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27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9" fontId="13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6" fillId="0" borderId="35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1" fontId="12" fillId="0" borderId="8" xfId="0" applyNumberFormat="1" applyFont="1" applyFill="1" applyBorder="1" applyAlignment="1">
      <alignment horizontal="center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 wrapText="1"/>
    </xf>
    <xf numFmtId="165" fontId="14" fillId="0" borderId="29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5" fontId="14" fillId="0" borderId="3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9" fontId="13" fillId="0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1" fontId="6" fillId="0" borderId="30" xfId="0" applyNumberFormat="1" applyFont="1" applyFill="1" applyBorder="1" applyAlignment="1">
      <alignment horizontal="center" vertical="center"/>
    </xf>
    <xf numFmtId="1" fontId="6" fillId="0" borderId="41" xfId="0" applyNumberFormat="1" applyFont="1" applyFill="1" applyBorder="1" applyAlignment="1">
      <alignment horizontal="center" vertical="center"/>
    </xf>
    <xf numFmtId="165" fontId="14" fillId="0" borderId="3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12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" fontId="6" fillId="0" borderId="50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wrapText="1"/>
    </xf>
    <xf numFmtId="0" fontId="12" fillId="0" borderId="10" xfId="0" applyFont="1" applyFill="1" applyBorder="1" applyAlignment="1">
      <alignment horizontal="center" vertical="center" wrapText="1"/>
    </xf>
    <xf numFmtId="9" fontId="13" fillId="0" borderId="10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1" fontId="6" fillId="0" borderId="45" xfId="0" applyNumberFormat="1" applyFont="1" applyFill="1" applyBorder="1" applyAlignment="1">
      <alignment horizontal="center" vertical="center" wrapText="1"/>
    </xf>
    <xf numFmtId="165" fontId="14" fillId="0" borderId="40" xfId="0" applyNumberFormat="1" applyFont="1" applyFill="1" applyBorder="1" applyAlignment="1">
      <alignment horizontal="center" vertical="center"/>
    </xf>
    <xf numFmtId="165" fontId="14" fillId="0" borderId="2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165" fontId="14" fillId="0" borderId="41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9" fontId="13" fillId="0" borderId="4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2" fillId="0" borderId="1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10" fillId="0" borderId="1" xfId="0" applyFont="1" applyFill="1" applyBorder="1"/>
    <xf numFmtId="0" fontId="13" fillId="0" borderId="1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wrapText="1"/>
    </xf>
    <xf numFmtId="4" fontId="10" fillId="0" borderId="4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8" fillId="0" borderId="3" xfId="0" applyFont="1" applyFill="1" applyBorder="1"/>
    <xf numFmtId="0" fontId="15" fillId="0" borderId="5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1" fontId="7" fillId="0" borderId="37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9" fontId="13" fillId="0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9" fontId="13" fillId="0" borderId="6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/>
    <xf numFmtId="9" fontId="13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1" fontId="7" fillId="0" borderId="34" xfId="0" applyNumberFormat="1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" fontId="3" fillId="0" borderId="36" xfId="0" applyNumberFormat="1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1" fontId="15" fillId="0" borderId="7" xfId="0" applyNumberFormat="1" applyFont="1" applyFill="1" applyBorder="1" applyAlignment="1">
      <alignment horizontal="center"/>
    </xf>
    <xf numFmtId="16" fontId="3" fillId="0" borderId="16" xfId="0" applyNumberFormat="1" applyFont="1" applyFill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1" fontId="3" fillId="0" borderId="1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5"/>
  <sheetViews>
    <sheetView tabSelected="1" view="pageBreakPreview" zoomScale="60" workbookViewId="0">
      <selection activeCell="A3" sqref="A3:K3"/>
    </sheetView>
  </sheetViews>
  <sheetFormatPr defaultRowHeight="10.199999999999999" x14ac:dyDescent="0.2"/>
  <cols>
    <col min="1" max="1" width="7.33203125" style="1" customWidth="1"/>
    <col min="2" max="2" width="46" style="1" customWidth="1"/>
    <col min="3" max="3" width="17.44140625" style="1" customWidth="1"/>
    <col min="4" max="4" width="7.5546875" style="1" customWidth="1"/>
    <col min="5" max="5" width="16.6640625" style="1" customWidth="1"/>
    <col min="6" max="6" width="14.5546875" style="1" customWidth="1"/>
    <col min="7" max="7" width="12.109375" style="1" customWidth="1"/>
    <col min="8" max="10" width="11.5546875" style="1" customWidth="1"/>
    <col min="11" max="11" width="13.109375" style="1" customWidth="1"/>
    <col min="12" max="16384" width="8.88671875" style="1"/>
  </cols>
  <sheetData>
    <row r="1" spans="1:11" ht="11.25" customHeight="1" x14ac:dyDescent="0.2"/>
    <row r="2" spans="1:11" x14ac:dyDescent="0.2">
      <c r="A2" s="2" t="s">
        <v>65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customHeight="1" x14ac:dyDescent="0.2">
      <c r="A4" s="4"/>
      <c r="B4" s="4"/>
      <c r="C4" s="4"/>
      <c r="D4" s="4"/>
      <c r="F4" s="4"/>
      <c r="G4" s="4"/>
      <c r="H4" s="5" t="s">
        <v>104</v>
      </c>
      <c r="I4" s="5"/>
      <c r="J4" s="5"/>
      <c r="K4" s="5"/>
    </row>
    <row r="5" spans="1:11" ht="11.25" customHeight="1" thickBot="1" x14ac:dyDescent="0.25">
      <c r="B5" s="6"/>
      <c r="C5" s="6"/>
      <c r="D5" s="6"/>
      <c r="E5" s="6"/>
      <c r="F5" s="6"/>
      <c r="G5" s="6"/>
      <c r="H5" s="6"/>
      <c r="I5" s="6"/>
      <c r="J5" s="6"/>
      <c r="K5" s="6" t="s">
        <v>56</v>
      </c>
    </row>
    <row r="6" spans="1:11" ht="16.5" customHeight="1" x14ac:dyDescent="0.2">
      <c r="A6" s="7" t="s">
        <v>0</v>
      </c>
      <c r="B6" s="8" t="s">
        <v>3</v>
      </c>
      <c r="C6" s="9" t="s">
        <v>64</v>
      </c>
      <c r="D6" s="9" t="s">
        <v>38</v>
      </c>
      <c r="E6" s="9" t="s">
        <v>4</v>
      </c>
      <c r="F6" s="9" t="s">
        <v>37</v>
      </c>
      <c r="G6" s="10" t="s">
        <v>40</v>
      </c>
      <c r="H6" s="9" t="s">
        <v>10</v>
      </c>
      <c r="I6" s="11" t="s">
        <v>48</v>
      </c>
      <c r="J6" s="12" t="s">
        <v>47</v>
      </c>
      <c r="K6" s="13" t="s">
        <v>11</v>
      </c>
    </row>
    <row r="7" spans="1:11" ht="16.5" customHeight="1" x14ac:dyDescent="0.2">
      <c r="A7" s="14"/>
      <c r="B7" s="15"/>
      <c r="C7" s="16"/>
      <c r="D7" s="16"/>
      <c r="E7" s="16"/>
      <c r="F7" s="16"/>
      <c r="G7" s="17"/>
      <c r="H7" s="16"/>
      <c r="I7" s="18"/>
      <c r="J7" s="19"/>
      <c r="K7" s="20"/>
    </row>
    <row r="8" spans="1:11" ht="14.25" customHeight="1" x14ac:dyDescent="0.2">
      <c r="A8" s="14"/>
      <c r="B8" s="15"/>
      <c r="C8" s="16"/>
      <c r="D8" s="16"/>
      <c r="E8" s="16"/>
      <c r="F8" s="16"/>
      <c r="G8" s="17"/>
      <c r="H8" s="16"/>
      <c r="I8" s="18"/>
      <c r="J8" s="19"/>
      <c r="K8" s="20"/>
    </row>
    <row r="9" spans="1:11" ht="69" customHeight="1" x14ac:dyDescent="0.2">
      <c r="A9" s="14"/>
      <c r="B9" s="15"/>
      <c r="C9" s="16"/>
      <c r="D9" s="16"/>
      <c r="E9" s="16"/>
      <c r="F9" s="16"/>
      <c r="G9" s="21"/>
      <c r="H9" s="16"/>
      <c r="I9" s="22"/>
      <c r="J9" s="23"/>
      <c r="K9" s="20"/>
    </row>
    <row r="10" spans="1:11" ht="24.75" customHeight="1" thickBot="1" x14ac:dyDescent="0.25">
      <c r="A10" s="24" t="s">
        <v>1</v>
      </c>
      <c r="B10" s="25" t="s">
        <v>2</v>
      </c>
      <c r="C10" s="26"/>
      <c r="D10" s="25"/>
      <c r="E10" s="26"/>
      <c r="F10" s="26"/>
      <c r="G10" s="26"/>
      <c r="H10" s="26"/>
      <c r="I10" s="27"/>
      <c r="J10" s="28"/>
      <c r="K10" s="29"/>
    </row>
    <row r="11" spans="1:11" s="41" customFormat="1" ht="82.5" customHeight="1" x14ac:dyDescent="0.2">
      <c r="A11" s="30" t="s">
        <v>12</v>
      </c>
      <c r="B11" s="31" t="s">
        <v>115</v>
      </c>
      <c r="C11" s="32" t="s">
        <v>57</v>
      </c>
      <c r="D11" s="33"/>
      <c r="E11" s="34" t="s">
        <v>105</v>
      </c>
      <c r="F11" s="35"/>
      <c r="G11" s="36"/>
      <c r="H11" s="37"/>
      <c r="I11" s="38"/>
      <c r="J11" s="39"/>
      <c r="K11" s="40">
        <f>(H12+H18+H14)/3</f>
        <v>100</v>
      </c>
    </row>
    <row r="12" spans="1:11" s="41" customFormat="1" ht="13.5" customHeight="1" x14ac:dyDescent="0.2">
      <c r="A12" s="42">
        <v>1</v>
      </c>
      <c r="B12" s="43" t="s">
        <v>18</v>
      </c>
      <c r="C12" s="44"/>
      <c r="D12" s="45" t="s">
        <v>7</v>
      </c>
      <c r="E12" s="46">
        <f xml:space="preserve"> 23223+1918</f>
        <v>25141</v>
      </c>
      <c r="F12" s="47">
        <v>25141</v>
      </c>
      <c r="G12" s="48"/>
      <c r="H12" s="48">
        <f>(F12/E12)*100</f>
        <v>100</v>
      </c>
      <c r="I12" s="49"/>
      <c r="J12" s="49"/>
      <c r="K12" s="50"/>
    </row>
    <row r="13" spans="1:11" s="41" customFormat="1" ht="13.5" customHeight="1" x14ac:dyDescent="0.2">
      <c r="A13" s="42">
        <v>2</v>
      </c>
      <c r="B13" s="43" t="s">
        <v>42</v>
      </c>
      <c r="C13" s="44"/>
      <c r="D13" s="51" t="s">
        <v>44</v>
      </c>
      <c r="E13" s="46">
        <v>1280</v>
      </c>
      <c r="F13" s="47">
        <v>1280</v>
      </c>
      <c r="G13" s="48"/>
      <c r="H13" s="48">
        <f>(F13/E13)*100</f>
        <v>100</v>
      </c>
      <c r="I13" s="48"/>
      <c r="J13" s="48"/>
      <c r="K13" s="50"/>
    </row>
    <row r="14" spans="1:11" s="41" customFormat="1" ht="13.5" customHeight="1" x14ac:dyDescent="0.2">
      <c r="A14" s="42">
        <v>3</v>
      </c>
      <c r="B14" s="43" t="s">
        <v>8</v>
      </c>
      <c r="C14" s="44"/>
      <c r="D14" s="51" t="s">
        <v>7</v>
      </c>
      <c r="E14" s="46">
        <v>23223</v>
      </c>
      <c r="F14" s="47">
        <v>23223</v>
      </c>
      <c r="G14" s="52"/>
      <c r="H14" s="48">
        <f>(F14/E14)*100</f>
        <v>100</v>
      </c>
      <c r="I14" s="48"/>
      <c r="J14" s="48"/>
      <c r="K14" s="50"/>
    </row>
    <row r="15" spans="1:11" s="41" customFormat="1" ht="13.5" customHeight="1" x14ac:dyDescent="0.2">
      <c r="A15" s="42">
        <v>4</v>
      </c>
      <c r="B15" s="53" t="s">
        <v>45</v>
      </c>
      <c r="C15" s="54"/>
      <c r="D15" s="51"/>
      <c r="E15" s="46"/>
      <c r="F15" s="47"/>
      <c r="G15" s="52"/>
      <c r="H15" s="48"/>
      <c r="I15" s="48"/>
      <c r="J15" s="48"/>
      <c r="K15" s="50"/>
    </row>
    <row r="16" spans="1:11" s="41" customFormat="1" ht="13.5" customHeight="1" x14ac:dyDescent="0.2">
      <c r="A16" s="42">
        <v>5</v>
      </c>
      <c r="B16" s="53" t="s">
        <v>41</v>
      </c>
      <c r="C16" s="54"/>
      <c r="D16" s="51" t="s">
        <v>20</v>
      </c>
      <c r="E16" s="46">
        <v>42</v>
      </c>
      <c r="F16" s="47">
        <v>42</v>
      </c>
      <c r="G16" s="52"/>
      <c r="H16" s="48">
        <f>(F16/E16)*100</f>
        <v>100</v>
      </c>
      <c r="I16" s="48"/>
      <c r="J16" s="48"/>
      <c r="K16" s="50"/>
    </row>
    <row r="17" spans="1:11" s="41" customFormat="1" ht="13.5" customHeight="1" x14ac:dyDescent="0.2">
      <c r="A17" s="42">
        <v>6</v>
      </c>
      <c r="B17" s="43" t="s">
        <v>43</v>
      </c>
      <c r="C17" s="54"/>
      <c r="D17" s="51" t="s">
        <v>44</v>
      </c>
      <c r="E17" s="46">
        <v>470</v>
      </c>
      <c r="F17" s="47">
        <v>470</v>
      </c>
      <c r="G17" s="52"/>
      <c r="H17" s="48">
        <f>(F17/E17)*100</f>
        <v>100</v>
      </c>
      <c r="I17" s="48"/>
      <c r="J17" s="48"/>
      <c r="K17" s="50"/>
    </row>
    <row r="18" spans="1:11" s="41" customFormat="1" ht="12.75" customHeight="1" x14ac:dyDescent="0.2">
      <c r="A18" s="42">
        <v>7</v>
      </c>
      <c r="B18" s="53" t="s">
        <v>9</v>
      </c>
      <c r="C18" s="44"/>
      <c r="D18" s="55" t="s">
        <v>7</v>
      </c>
      <c r="E18" s="56">
        <v>25141</v>
      </c>
      <c r="F18" s="57">
        <v>25141</v>
      </c>
      <c r="G18" s="57"/>
      <c r="H18" s="58">
        <f>(F18/E18)*100</f>
        <v>100</v>
      </c>
      <c r="I18" s="52"/>
      <c r="J18" s="58"/>
      <c r="K18" s="50"/>
    </row>
    <row r="19" spans="1:11" s="41" customFormat="1" ht="12.75" customHeight="1" x14ac:dyDescent="0.2">
      <c r="A19" s="59">
        <v>8</v>
      </c>
      <c r="B19" s="53" t="s">
        <v>45</v>
      </c>
      <c r="C19" s="44"/>
      <c r="D19" s="60"/>
      <c r="E19" s="61"/>
      <c r="F19" s="57"/>
      <c r="G19" s="57"/>
      <c r="H19" s="57"/>
      <c r="I19" s="57"/>
      <c r="J19" s="57"/>
      <c r="K19" s="50"/>
    </row>
    <row r="20" spans="1:11" s="41" customFormat="1" ht="12.75" customHeight="1" thickBot="1" x14ac:dyDescent="0.25">
      <c r="A20" s="59">
        <v>9</v>
      </c>
      <c r="B20" s="53" t="s">
        <v>54</v>
      </c>
      <c r="C20" s="62"/>
      <c r="D20" s="63" t="s">
        <v>53</v>
      </c>
      <c r="E20" s="64">
        <v>3.266</v>
      </c>
      <c r="F20" s="65"/>
      <c r="G20" s="65"/>
      <c r="H20" s="65"/>
      <c r="I20" s="65"/>
      <c r="J20" s="65"/>
      <c r="K20" s="66"/>
    </row>
    <row r="21" spans="1:11" s="41" customFormat="1" ht="106.5" customHeight="1" x14ac:dyDescent="0.2">
      <c r="A21" s="67" t="s">
        <v>13</v>
      </c>
      <c r="B21" s="33" t="s">
        <v>116</v>
      </c>
      <c r="C21" s="68" t="s">
        <v>58</v>
      </c>
      <c r="D21" s="31"/>
      <c r="E21" s="69" t="s">
        <v>106</v>
      </c>
      <c r="F21" s="70"/>
      <c r="G21" s="71"/>
      <c r="H21" s="39"/>
      <c r="I21" s="72"/>
      <c r="J21" s="73"/>
      <c r="K21" s="74">
        <f>(H22+H27+H23)/3</f>
        <v>100</v>
      </c>
    </row>
    <row r="22" spans="1:11" s="41" customFormat="1" ht="13.5" customHeight="1" x14ac:dyDescent="0.2">
      <c r="A22" s="42">
        <v>1</v>
      </c>
      <c r="B22" s="43" t="s">
        <v>18</v>
      </c>
      <c r="C22" s="44"/>
      <c r="D22" s="45" t="s">
        <v>7</v>
      </c>
      <c r="E22" s="75">
        <f>11512+949</f>
        <v>12461</v>
      </c>
      <c r="F22" s="75">
        <v>12461</v>
      </c>
      <c r="G22" s="76"/>
      <c r="H22" s="77">
        <f>(F22/E22)*100</f>
        <v>100</v>
      </c>
      <c r="I22" s="78"/>
      <c r="J22" s="79"/>
      <c r="K22" s="80"/>
    </row>
    <row r="23" spans="1:11" s="41" customFormat="1" ht="13.5" customHeight="1" x14ac:dyDescent="0.2">
      <c r="A23" s="42">
        <v>2</v>
      </c>
      <c r="B23" s="43" t="s">
        <v>8</v>
      </c>
      <c r="C23" s="54"/>
      <c r="D23" s="45" t="s">
        <v>7</v>
      </c>
      <c r="E23" s="75">
        <f>11512</f>
        <v>11512</v>
      </c>
      <c r="F23" s="77">
        <v>11512</v>
      </c>
      <c r="G23" s="81"/>
      <c r="H23" s="77">
        <f>(F23/E23)*100</f>
        <v>100</v>
      </c>
      <c r="I23" s="78"/>
      <c r="J23" s="79"/>
      <c r="K23" s="80"/>
    </row>
    <row r="24" spans="1:11" s="41" customFormat="1" ht="13.5" customHeight="1" x14ac:dyDescent="0.2">
      <c r="A24" s="42">
        <v>3</v>
      </c>
      <c r="B24" s="53" t="s">
        <v>45</v>
      </c>
      <c r="C24" s="54"/>
      <c r="D24" s="45"/>
      <c r="E24" s="75" t="s">
        <v>46</v>
      </c>
      <c r="F24" s="75" t="s">
        <v>46</v>
      </c>
      <c r="G24" s="81"/>
      <c r="H24" s="77"/>
      <c r="I24" s="78"/>
      <c r="J24" s="79"/>
      <c r="K24" s="80"/>
    </row>
    <row r="25" spans="1:11" s="41" customFormat="1" ht="13.5" customHeight="1" x14ac:dyDescent="0.2">
      <c r="A25" s="42">
        <v>4</v>
      </c>
      <c r="B25" s="53" t="s">
        <v>41</v>
      </c>
      <c r="C25" s="54"/>
      <c r="D25" s="45" t="s">
        <v>20</v>
      </c>
      <c r="E25" s="75">
        <v>27</v>
      </c>
      <c r="F25" s="75">
        <v>27</v>
      </c>
      <c r="G25" s="81"/>
      <c r="H25" s="77">
        <f>(F25/E25)*100</f>
        <v>100</v>
      </c>
      <c r="I25" s="78"/>
      <c r="J25" s="79"/>
      <c r="K25" s="80"/>
    </row>
    <row r="26" spans="1:11" s="41" customFormat="1" ht="13.5" customHeight="1" x14ac:dyDescent="0.2">
      <c r="A26" s="42">
        <v>5</v>
      </c>
      <c r="B26" s="43" t="s">
        <v>43</v>
      </c>
      <c r="C26" s="44"/>
      <c r="D26" s="45" t="s">
        <v>44</v>
      </c>
      <c r="E26" s="82">
        <v>400</v>
      </c>
      <c r="F26" s="75">
        <v>400</v>
      </c>
      <c r="G26" s="81"/>
      <c r="H26" s="77">
        <f>(F26/E26)*100</f>
        <v>100</v>
      </c>
      <c r="I26" s="78"/>
      <c r="J26" s="79"/>
      <c r="K26" s="80"/>
    </row>
    <row r="27" spans="1:11" s="41" customFormat="1" ht="13.5" customHeight="1" x14ac:dyDescent="0.2">
      <c r="A27" s="83">
        <v>6</v>
      </c>
      <c r="B27" s="84" t="s">
        <v>9</v>
      </c>
      <c r="C27" s="85"/>
      <c r="D27" s="45" t="s">
        <v>7</v>
      </c>
      <c r="E27" s="82">
        <v>12461</v>
      </c>
      <c r="F27" s="86">
        <v>12461</v>
      </c>
      <c r="G27" s="81"/>
      <c r="H27" s="77">
        <f>(F27/E27)*100</f>
        <v>100</v>
      </c>
      <c r="I27" s="78"/>
      <c r="J27" s="79"/>
      <c r="K27" s="80"/>
    </row>
    <row r="28" spans="1:11" s="41" customFormat="1" ht="16.5" customHeight="1" x14ac:dyDescent="0.2">
      <c r="A28" s="87">
        <v>7</v>
      </c>
      <c r="B28" s="43" t="s">
        <v>45</v>
      </c>
      <c r="C28" s="44"/>
      <c r="D28" s="45"/>
      <c r="E28" s="75"/>
      <c r="F28" s="77"/>
      <c r="G28" s="77"/>
      <c r="H28" s="77"/>
      <c r="I28" s="78"/>
      <c r="J28" s="79"/>
      <c r="K28" s="80"/>
    </row>
    <row r="29" spans="1:11" s="41" customFormat="1" ht="16.5" customHeight="1" thickBot="1" x14ac:dyDescent="0.25">
      <c r="A29" s="88">
        <v>8</v>
      </c>
      <c r="B29" s="89" t="s">
        <v>52</v>
      </c>
      <c r="C29" s="90"/>
      <c r="D29" s="91" t="s">
        <v>53</v>
      </c>
      <c r="E29" s="92">
        <v>2.9510000000000001</v>
      </c>
      <c r="F29" s="93"/>
      <c r="G29" s="94"/>
      <c r="H29" s="93"/>
      <c r="I29" s="95"/>
      <c r="J29" s="96"/>
      <c r="K29" s="97"/>
    </row>
    <row r="30" spans="1:11" s="41" customFormat="1" ht="130.5" customHeight="1" x14ac:dyDescent="0.2">
      <c r="A30" s="98" t="s">
        <v>14</v>
      </c>
      <c r="B30" s="31" t="s">
        <v>117</v>
      </c>
      <c r="C30" s="32" t="s">
        <v>59</v>
      </c>
      <c r="D30" s="99"/>
      <c r="E30" s="34" t="s">
        <v>107</v>
      </c>
      <c r="F30" s="37"/>
      <c r="G30" s="36"/>
      <c r="H30" s="37"/>
      <c r="I30" s="37" t="s">
        <v>49</v>
      </c>
      <c r="J30" s="100"/>
      <c r="K30" s="101">
        <f>(H31+H35+H39)/3</f>
        <v>100</v>
      </c>
    </row>
    <row r="31" spans="1:11" s="41" customFormat="1" ht="14.25" customHeight="1" x14ac:dyDescent="0.2">
      <c r="A31" s="42">
        <v>1</v>
      </c>
      <c r="B31" s="43" t="s">
        <v>18</v>
      </c>
      <c r="C31" s="44"/>
      <c r="D31" s="45" t="s">
        <v>7</v>
      </c>
      <c r="E31" s="75">
        <f>15612+2190</f>
        <v>17802</v>
      </c>
      <c r="F31" s="75">
        <v>17802</v>
      </c>
      <c r="G31" s="76"/>
      <c r="H31" s="76">
        <f>(F31/E31)*100</f>
        <v>100</v>
      </c>
      <c r="I31" s="77"/>
      <c r="J31" s="76"/>
      <c r="K31" s="80"/>
    </row>
    <row r="32" spans="1:11" s="41" customFormat="1" ht="14.25" customHeight="1" x14ac:dyDescent="0.2">
      <c r="A32" s="42">
        <v>2</v>
      </c>
      <c r="B32" s="43" t="s">
        <v>17</v>
      </c>
      <c r="C32" s="44"/>
      <c r="D32" s="45" t="s">
        <v>21</v>
      </c>
      <c r="E32" s="75">
        <v>1950</v>
      </c>
      <c r="F32" s="75">
        <v>1950</v>
      </c>
      <c r="G32" s="76"/>
      <c r="H32" s="76"/>
      <c r="I32" s="77"/>
      <c r="J32" s="76"/>
      <c r="K32" s="80"/>
    </row>
    <row r="33" spans="1:11" s="41" customFormat="1" ht="14.25" customHeight="1" x14ac:dyDescent="0.2">
      <c r="A33" s="42">
        <v>3</v>
      </c>
      <c r="B33" s="43" t="s">
        <v>29</v>
      </c>
      <c r="C33" s="44"/>
      <c r="D33" s="45" t="s">
        <v>21</v>
      </c>
      <c r="E33" s="75">
        <v>1950</v>
      </c>
      <c r="F33" s="75">
        <v>1950</v>
      </c>
      <c r="G33" s="76"/>
      <c r="H33" s="76"/>
      <c r="I33" s="77"/>
      <c r="J33" s="76"/>
      <c r="K33" s="80"/>
    </row>
    <row r="34" spans="1:11" s="41" customFormat="1" ht="14.25" customHeight="1" x14ac:dyDescent="0.2">
      <c r="A34" s="42">
        <v>4</v>
      </c>
      <c r="B34" s="43" t="s">
        <v>42</v>
      </c>
      <c r="C34" s="44"/>
      <c r="D34" s="45" t="s">
        <v>44</v>
      </c>
      <c r="E34" s="75">
        <v>2376</v>
      </c>
      <c r="F34" s="75">
        <v>2376</v>
      </c>
      <c r="G34" s="76"/>
      <c r="H34" s="76">
        <f>(F34/E34)*100</f>
        <v>100</v>
      </c>
      <c r="I34" s="77"/>
      <c r="J34" s="76"/>
      <c r="K34" s="80"/>
    </row>
    <row r="35" spans="1:11" s="41" customFormat="1" ht="14.25" customHeight="1" x14ac:dyDescent="0.2">
      <c r="A35" s="42">
        <v>5</v>
      </c>
      <c r="B35" s="43" t="s">
        <v>8</v>
      </c>
      <c r="C35" s="44"/>
      <c r="D35" s="45" t="s">
        <v>7</v>
      </c>
      <c r="E35" s="75">
        <v>15612</v>
      </c>
      <c r="F35" s="77">
        <v>15612</v>
      </c>
      <c r="G35" s="76"/>
      <c r="H35" s="76">
        <f>(F35/E35)*100</f>
        <v>100</v>
      </c>
      <c r="I35" s="77"/>
      <c r="J35" s="76"/>
      <c r="K35" s="80"/>
    </row>
    <row r="36" spans="1:11" s="41" customFormat="1" ht="14.25" customHeight="1" x14ac:dyDescent="0.2">
      <c r="A36" s="83">
        <v>6</v>
      </c>
      <c r="B36" s="84" t="s">
        <v>45</v>
      </c>
      <c r="C36" s="85"/>
      <c r="D36" s="45"/>
      <c r="E36" s="75"/>
      <c r="F36" s="77"/>
      <c r="G36" s="81"/>
      <c r="H36" s="76"/>
      <c r="I36" s="77"/>
      <c r="J36" s="76"/>
      <c r="K36" s="80"/>
    </row>
    <row r="37" spans="1:11" s="41" customFormat="1" ht="14.25" customHeight="1" x14ac:dyDescent="0.2">
      <c r="A37" s="83">
        <v>7</v>
      </c>
      <c r="B37" s="43" t="s">
        <v>41</v>
      </c>
      <c r="C37" s="85"/>
      <c r="D37" s="45" t="s">
        <v>20</v>
      </c>
      <c r="E37" s="75">
        <v>26</v>
      </c>
      <c r="F37" s="75">
        <v>21</v>
      </c>
      <c r="G37" s="81"/>
      <c r="H37" s="76">
        <f>(F37/E37)*100</f>
        <v>80.769230769230774</v>
      </c>
      <c r="I37" s="77"/>
      <c r="J37" s="76"/>
      <c r="K37" s="80"/>
    </row>
    <row r="38" spans="1:11" s="41" customFormat="1" ht="14.25" customHeight="1" x14ac:dyDescent="0.2">
      <c r="A38" s="83">
        <v>8</v>
      </c>
      <c r="B38" s="43" t="s">
        <v>43</v>
      </c>
      <c r="C38" s="85"/>
      <c r="D38" s="60" t="s">
        <v>44</v>
      </c>
      <c r="E38" s="82">
        <v>387</v>
      </c>
      <c r="F38" s="75">
        <v>0</v>
      </c>
      <c r="G38" s="81"/>
      <c r="H38" s="76">
        <f>(F38/E38)*100</f>
        <v>0</v>
      </c>
      <c r="I38" s="77"/>
      <c r="J38" s="76"/>
      <c r="K38" s="80"/>
    </row>
    <row r="39" spans="1:11" s="41" customFormat="1" ht="14.25" customHeight="1" x14ac:dyDescent="0.2">
      <c r="A39" s="83">
        <v>9</v>
      </c>
      <c r="B39" s="102" t="s">
        <v>9</v>
      </c>
      <c r="C39" s="85"/>
      <c r="D39" s="60" t="s">
        <v>7</v>
      </c>
      <c r="E39" s="82">
        <v>17802</v>
      </c>
      <c r="F39" s="86">
        <v>17802</v>
      </c>
      <c r="G39" s="81" t="s">
        <v>6</v>
      </c>
      <c r="H39" s="81">
        <f>(F39/E39)*100</f>
        <v>100</v>
      </c>
      <c r="I39" s="77"/>
      <c r="J39" s="76"/>
      <c r="K39" s="80"/>
    </row>
    <row r="40" spans="1:11" s="41" customFormat="1" ht="14.25" customHeight="1" x14ac:dyDescent="0.2">
      <c r="A40" s="87">
        <v>10</v>
      </c>
      <c r="B40" s="43" t="s">
        <v>45</v>
      </c>
      <c r="C40" s="44"/>
      <c r="D40" s="45"/>
      <c r="E40" s="75"/>
      <c r="F40" s="77"/>
      <c r="G40" s="76"/>
      <c r="H40" s="76"/>
      <c r="I40" s="77"/>
      <c r="J40" s="103"/>
      <c r="K40" s="80"/>
    </row>
    <row r="41" spans="1:11" s="41" customFormat="1" ht="14.25" customHeight="1" thickBot="1" x14ac:dyDescent="0.25">
      <c r="A41" s="104">
        <v>11</v>
      </c>
      <c r="B41" s="89" t="s">
        <v>52</v>
      </c>
      <c r="C41" s="90"/>
      <c r="D41" s="63" t="s">
        <v>53</v>
      </c>
      <c r="E41" s="105">
        <v>2.95</v>
      </c>
      <c r="F41" s="106"/>
      <c r="G41" s="107"/>
      <c r="H41" s="107"/>
      <c r="I41" s="106"/>
      <c r="J41" s="108"/>
      <c r="K41" s="97"/>
    </row>
    <row r="42" spans="1:11" s="41" customFormat="1" ht="126.75" customHeight="1" x14ac:dyDescent="0.2">
      <c r="A42" s="98" t="s">
        <v>22</v>
      </c>
      <c r="B42" s="31" t="s">
        <v>118</v>
      </c>
      <c r="C42" s="32" t="s">
        <v>60</v>
      </c>
      <c r="D42" s="109"/>
      <c r="E42" s="110" t="s">
        <v>108</v>
      </c>
      <c r="F42" s="39"/>
      <c r="G42" s="71"/>
      <c r="H42" s="39"/>
      <c r="I42" s="70" t="s">
        <v>55</v>
      </c>
      <c r="J42" s="111"/>
      <c r="K42" s="112">
        <f>(H43+H44+H45+H46+H48+H51)/6</f>
        <v>69.032781284672708</v>
      </c>
    </row>
    <row r="43" spans="1:11" s="41" customFormat="1" ht="14.25" customHeight="1" x14ac:dyDescent="0.2">
      <c r="A43" s="42">
        <v>1</v>
      </c>
      <c r="B43" s="43" t="s">
        <v>18</v>
      </c>
      <c r="C43" s="44" t="s">
        <v>50</v>
      </c>
      <c r="D43" s="45" t="s">
        <v>7</v>
      </c>
      <c r="E43" s="75">
        <f>22031+1824</f>
        <v>23855</v>
      </c>
      <c r="F43" s="75">
        <v>23855</v>
      </c>
      <c r="G43" s="76"/>
      <c r="H43" s="76">
        <f t="shared" ref="H43:H48" si="0">(F43/E43)*100</f>
        <v>100</v>
      </c>
      <c r="I43" s="77"/>
      <c r="J43" s="77"/>
      <c r="K43" s="113"/>
    </row>
    <row r="44" spans="1:11" s="41" customFormat="1" ht="14.25" customHeight="1" x14ac:dyDescent="0.2">
      <c r="A44" s="42">
        <v>2</v>
      </c>
      <c r="B44" s="43" t="s">
        <v>17</v>
      </c>
      <c r="C44" s="44" t="s">
        <v>51</v>
      </c>
      <c r="D44" s="45" t="s">
        <v>21</v>
      </c>
      <c r="E44" s="75">
        <v>3400</v>
      </c>
      <c r="F44" s="75">
        <v>3400</v>
      </c>
      <c r="G44" s="76"/>
      <c r="H44" s="76">
        <f t="shared" si="0"/>
        <v>100</v>
      </c>
      <c r="I44" s="77"/>
      <c r="J44" s="77"/>
      <c r="K44" s="113"/>
    </row>
    <row r="45" spans="1:11" s="41" customFormat="1" ht="14.25" customHeight="1" x14ac:dyDescent="0.2">
      <c r="A45" s="42">
        <v>3</v>
      </c>
      <c r="B45" s="43" t="s">
        <v>29</v>
      </c>
      <c r="C45" s="44" t="s">
        <v>51</v>
      </c>
      <c r="D45" s="45" t="s">
        <v>21</v>
      </c>
      <c r="E45" s="75">
        <v>3400</v>
      </c>
      <c r="F45" s="75">
        <v>2977</v>
      </c>
      <c r="G45" s="76"/>
      <c r="H45" s="76">
        <f t="shared" si="0"/>
        <v>87.558823529411768</v>
      </c>
      <c r="I45" s="77"/>
      <c r="J45" s="77"/>
      <c r="K45" s="113"/>
    </row>
    <row r="46" spans="1:11" s="41" customFormat="1" ht="14.25" customHeight="1" x14ac:dyDescent="0.2">
      <c r="A46" s="42">
        <v>4</v>
      </c>
      <c r="B46" s="43" t="s">
        <v>30</v>
      </c>
      <c r="C46" s="114"/>
      <c r="D46" s="45" t="s">
        <v>19</v>
      </c>
      <c r="E46" s="75">
        <v>36</v>
      </c>
      <c r="F46" s="75">
        <v>12</v>
      </c>
      <c r="G46" s="76"/>
      <c r="H46" s="76">
        <f t="shared" si="0"/>
        <v>33.333333333333329</v>
      </c>
      <c r="I46" s="77"/>
      <c r="J46" s="77"/>
      <c r="K46" s="113"/>
    </row>
    <row r="47" spans="1:11" s="41" customFormat="1" ht="14.25" customHeight="1" x14ac:dyDescent="0.2">
      <c r="A47" s="42">
        <v>5</v>
      </c>
      <c r="B47" s="43" t="s">
        <v>42</v>
      </c>
      <c r="C47" s="114"/>
      <c r="D47" s="60" t="s">
        <v>44</v>
      </c>
      <c r="E47" s="75">
        <v>24000</v>
      </c>
      <c r="F47" s="75">
        <v>14900</v>
      </c>
      <c r="G47" s="76"/>
      <c r="H47" s="76">
        <f t="shared" si="0"/>
        <v>62.083333333333336</v>
      </c>
      <c r="I47" s="77"/>
      <c r="J47" s="77"/>
      <c r="K47" s="113"/>
    </row>
    <row r="48" spans="1:11" s="41" customFormat="1" ht="14.25" customHeight="1" x14ac:dyDescent="0.2">
      <c r="A48" s="42">
        <v>6</v>
      </c>
      <c r="B48" s="43" t="s">
        <v>8</v>
      </c>
      <c r="C48" s="114"/>
      <c r="D48" s="45" t="s">
        <v>7</v>
      </c>
      <c r="E48" s="75">
        <v>22031</v>
      </c>
      <c r="F48" s="77">
        <v>16400</v>
      </c>
      <c r="G48" s="76"/>
      <c r="H48" s="76">
        <f t="shared" si="0"/>
        <v>74.440561027642872</v>
      </c>
      <c r="I48" s="77"/>
      <c r="J48" s="77"/>
      <c r="K48" s="113"/>
    </row>
    <row r="49" spans="1:11" s="41" customFormat="1" ht="14.25" customHeight="1" x14ac:dyDescent="0.2">
      <c r="A49" s="42">
        <v>7</v>
      </c>
      <c r="B49" s="43" t="s">
        <v>45</v>
      </c>
      <c r="C49" s="115"/>
      <c r="D49" s="45"/>
      <c r="E49" s="75"/>
      <c r="F49" s="77"/>
      <c r="G49" s="76"/>
      <c r="H49" s="76"/>
      <c r="I49" s="77"/>
      <c r="J49" s="77"/>
      <c r="K49" s="113"/>
    </row>
    <row r="50" spans="1:11" s="41" customFormat="1" ht="14.25" customHeight="1" x14ac:dyDescent="0.2">
      <c r="A50" s="42">
        <v>8</v>
      </c>
      <c r="B50" s="43" t="s">
        <v>43</v>
      </c>
      <c r="C50" s="115"/>
      <c r="D50" s="60" t="s">
        <v>44</v>
      </c>
      <c r="E50" s="75">
        <v>800</v>
      </c>
      <c r="F50" s="77">
        <v>450</v>
      </c>
      <c r="G50" s="76"/>
      <c r="H50" s="76"/>
      <c r="I50" s="77"/>
      <c r="J50" s="77"/>
      <c r="K50" s="113"/>
    </row>
    <row r="51" spans="1:11" s="41" customFormat="1" ht="14.25" customHeight="1" x14ac:dyDescent="0.2">
      <c r="A51" s="42">
        <v>9</v>
      </c>
      <c r="B51" s="102" t="s">
        <v>9</v>
      </c>
      <c r="C51" s="115"/>
      <c r="D51" s="45" t="s">
        <v>7</v>
      </c>
      <c r="E51" s="75">
        <v>23855</v>
      </c>
      <c r="F51" s="77">
        <v>4500</v>
      </c>
      <c r="G51" s="76" t="s">
        <v>6</v>
      </c>
      <c r="H51" s="76">
        <f>(F51/E51)*100</f>
        <v>18.86396981764829</v>
      </c>
      <c r="I51" s="77"/>
      <c r="J51" s="77"/>
      <c r="K51" s="113"/>
    </row>
    <row r="52" spans="1:11" s="41" customFormat="1" ht="14.25" customHeight="1" x14ac:dyDescent="0.2">
      <c r="A52" s="42">
        <v>10</v>
      </c>
      <c r="B52" s="43" t="s">
        <v>45</v>
      </c>
      <c r="C52" s="114"/>
      <c r="D52" s="91"/>
      <c r="E52" s="116"/>
      <c r="F52" s="117"/>
      <c r="G52" s="76"/>
      <c r="H52" s="77"/>
      <c r="I52" s="77"/>
      <c r="J52" s="77"/>
      <c r="K52" s="113"/>
    </row>
    <row r="53" spans="1:11" s="41" customFormat="1" ht="14.25" customHeight="1" thickBot="1" x14ac:dyDescent="0.25">
      <c r="A53" s="88">
        <v>11</v>
      </c>
      <c r="B53" s="89" t="s">
        <v>52</v>
      </c>
      <c r="C53" s="118"/>
      <c r="D53" s="91" t="s">
        <v>53</v>
      </c>
      <c r="E53" s="119">
        <v>2.95</v>
      </c>
      <c r="F53" s="117"/>
      <c r="G53" s="107"/>
      <c r="H53" s="106"/>
      <c r="I53" s="106"/>
      <c r="J53" s="106"/>
      <c r="K53" s="120"/>
    </row>
    <row r="54" spans="1:11" s="41" customFormat="1" ht="76.5" customHeight="1" x14ac:dyDescent="0.2">
      <c r="A54" s="121" t="s">
        <v>15</v>
      </c>
      <c r="B54" s="122" t="s">
        <v>119</v>
      </c>
      <c r="C54" s="32" t="s">
        <v>61</v>
      </c>
      <c r="D54" s="123"/>
      <c r="E54" s="34" t="s">
        <v>109</v>
      </c>
      <c r="F54" s="37"/>
      <c r="G54" s="124"/>
      <c r="H54" s="125"/>
      <c r="I54" s="38"/>
      <c r="J54" s="126"/>
      <c r="K54" s="101">
        <f>(H55+H57+H61)/3</f>
        <v>100</v>
      </c>
    </row>
    <row r="55" spans="1:11" s="41" customFormat="1" ht="14.25" customHeight="1" x14ac:dyDescent="0.2">
      <c r="A55" s="127">
        <v>1</v>
      </c>
      <c r="B55" s="128" t="s">
        <v>18</v>
      </c>
      <c r="C55" s="114"/>
      <c r="D55" s="129" t="s">
        <v>7</v>
      </c>
      <c r="E55" s="46">
        <f>12279+2531</f>
        <v>14810</v>
      </c>
      <c r="F55" s="46">
        <v>14810</v>
      </c>
      <c r="G55" s="130"/>
      <c r="H55" s="130">
        <f>(F55/E55)*100</f>
        <v>100</v>
      </c>
      <c r="I55" s="131"/>
      <c r="J55" s="130"/>
      <c r="K55" s="80"/>
    </row>
    <row r="56" spans="1:11" s="41" customFormat="1" ht="14.25" customHeight="1" x14ac:dyDescent="0.2">
      <c r="A56" s="127">
        <v>2</v>
      </c>
      <c r="B56" s="43" t="s">
        <v>42</v>
      </c>
      <c r="C56" s="114"/>
      <c r="D56" s="129" t="s">
        <v>44</v>
      </c>
      <c r="E56" s="46">
        <v>775</v>
      </c>
      <c r="F56" s="46">
        <v>775</v>
      </c>
      <c r="G56" s="130"/>
      <c r="H56" s="130">
        <f>(F56/E56)*100</f>
        <v>100</v>
      </c>
      <c r="I56" s="131"/>
      <c r="J56" s="130"/>
      <c r="K56" s="80"/>
    </row>
    <row r="57" spans="1:11" s="41" customFormat="1" ht="14.25" customHeight="1" x14ac:dyDescent="0.2">
      <c r="A57" s="127">
        <v>3</v>
      </c>
      <c r="B57" s="128" t="s">
        <v>8</v>
      </c>
      <c r="C57" s="114"/>
      <c r="D57" s="129" t="s">
        <v>7</v>
      </c>
      <c r="E57" s="46">
        <v>12279</v>
      </c>
      <c r="F57" s="131">
        <v>12279</v>
      </c>
      <c r="G57" s="130"/>
      <c r="H57" s="130">
        <f>(F57/E57)*100</f>
        <v>100</v>
      </c>
      <c r="I57" s="131"/>
      <c r="J57" s="130"/>
      <c r="K57" s="80"/>
    </row>
    <row r="58" spans="1:11" s="41" customFormat="1" ht="14.25" customHeight="1" x14ac:dyDescent="0.2">
      <c r="A58" s="132">
        <v>4</v>
      </c>
      <c r="B58" s="43" t="s">
        <v>45</v>
      </c>
      <c r="C58" s="114"/>
      <c r="D58" s="129"/>
      <c r="E58" s="46" t="s">
        <v>46</v>
      </c>
      <c r="F58" s="131" t="s">
        <v>46</v>
      </c>
      <c r="G58" s="133"/>
      <c r="H58" s="130"/>
      <c r="I58" s="131"/>
      <c r="J58" s="130"/>
      <c r="K58" s="80"/>
    </row>
    <row r="59" spans="1:11" s="41" customFormat="1" ht="14.25" customHeight="1" x14ac:dyDescent="0.2">
      <c r="A59" s="132">
        <v>5</v>
      </c>
      <c r="B59" s="53" t="s">
        <v>41</v>
      </c>
      <c r="C59" s="114"/>
      <c r="D59" s="129" t="s">
        <v>20</v>
      </c>
      <c r="E59" s="46">
        <v>14</v>
      </c>
      <c r="F59" s="46">
        <v>14</v>
      </c>
      <c r="G59" s="133"/>
      <c r="H59" s="130">
        <f>(F59/E59)*100</f>
        <v>100</v>
      </c>
      <c r="I59" s="131"/>
      <c r="J59" s="130"/>
      <c r="K59" s="80"/>
    </row>
    <row r="60" spans="1:11" s="41" customFormat="1" ht="15.75" customHeight="1" x14ac:dyDescent="0.2">
      <c r="A60" s="132">
        <v>6</v>
      </c>
      <c r="B60" s="43" t="s">
        <v>43</v>
      </c>
      <c r="C60" s="114"/>
      <c r="D60" s="134" t="s">
        <v>44</v>
      </c>
      <c r="E60" s="56">
        <v>350</v>
      </c>
      <c r="F60" s="46">
        <v>350</v>
      </c>
      <c r="G60" s="133"/>
      <c r="H60" s="130">
        <f>(F60/E60)*100</f>
        <v>100</v>
      </c>
      <c r="I60" s="135"/>
      <c r="J60" s="130"/>
      <c r="K60" s="80"/>
    </row>
    <row r="61" spans="1:11" s="41" customFormat="1" ht="14.25" customHeight="1" x14ac:dyDescent="0.2">
      <c r="A61" s="132">
        <v>7</v>
      </c>
      <c r="B61" s="136" t="s">
        <v>9</v>
      </c>
      <c r="C61" s="137"/>
      <c r="D61" s="134" t="s">
        <v>7</v>
      </c>
      <c r="E61" s="56">
        <v>14810</v>
      </c>
      <c r="F61" s="138">
        <v>14810</v>
      </c>
      <c r="G61" s="133" t="s">
        <v>6</v>
      </c>
      <c r="H61" s="133">
        <f>(F61/E61)*100</f>
        <v>100</v>
      </c>
      <c r="I61" s="131"/>
      <c r="J61" s="130"/>
      <c r="K61" s="80"/>
    </row>
    <row r="62" spans="1:11" s="41" customFormat="1" ht="14.25" customHeight="1" x14ac:dyDescent="0.2">
      <c r="A62" s="127">
        <v>8</v>
      </c>
      <c r="B62" s="43" t="s">
        <v>45</v>
      </c>
      <c r="C62" s="114"/>
      <c r="D62" s="129"/>
      <c r="E62" s="46"/>
      <c r="F62" s="131"/>
      <c r="G62" s="130"/>
      <c r="H62" s="130"/>
      <c r="I62" s="131"/>
      <c r="J62" s="139"/>
      <c r="K62" s="80"/>
    </row>
    <row r="63" spans="1:11" s="41" customFormat="1" ht="14.25" customHeight="1" thickBot="1" x14ac:dyDescent="0.25">
      <c r="A63" s="140">
        <v>9</v>
      </c>
      <c r="B63" s="102" t="s">
        <v>52</v>
      </c>
      <c r="C63" s="137"/>
      <c r="D63" s="141" t="s">
        <v>53</v>
      </c>
      <c r="E63" s="142">
        <v>2.4900000000000002</v>
      </c>
      <c r="F63" s="143"/>
      <c r="G63" s="144"/>
      <c r="H63" s="144"/>
      <c r="I63" s="143"/>
      <c r="J63" s="145"/>
      <c r="K63" s="97"/>
    </row>
    <row r="64" spans="1:11" s="41" customFormat="1" ht="129" customHeight="1" x14ac:dyDescent="0.2">
      <c r="A64" s="146" t="s">
        <v>16</v>
      </c>
      <c r="B64" s="123" t="s">
        <v>120</v>
      </c>
      <c r="C64" s="68" t="s">
        <v>62</v>
      </c>
      <c r="D64" s="99"/>
      <c r="E64" s="34" t="s">
        <v>110</v>
      </c>
      <c r="F64" s="147"/>
      <c r="G64" s="148"/>
      <c r="H64" s="147"/>
      <c r="I64" s="149"/>
      <c r="J64" s="150"/>
      <c r="K64" s="151">
        <v>44.7</v>
      </c>
    </row>
    <row r="65" spans="1:11" s="41" customFormat="1" ht="14.25" customHeight="1" x14ac:dyDescent="0.2">
      <c r="A65" s="127">
        <v>1</v>
      </c>
      <c r="B65" s="128" t="s">
        <v>18</v>
      </c>
      <c r="C65" s="152"/>
      <c r="D65" s="129" t="s">
        <v>7</v>
      </c>
      <c r="E65" s="46">
        <f>33559+31269+33083</f>
        <v>97911</v>
      </c>
      <c r="F65" s="46">
        <v>83976</v>
      </c>
      <c r="G65" s="130"/>
      <c r="H65" s="130">
        <f>(F65/E65)*100</f>
        <v>85.767686981033791</v>
      </c>
      <c r="I65" s="131"/>
      <c r="J65" s="130"/>
      <c r="K65" s="153"/>
    </row>
    <row r="66" spans="1:11" s="41" customFormat="1" ht="14.25" customHeight="1" x14ac:dyDescent="0.2">
      <c r="A66" s="132">
        <v>2</v>
      </c>
      <c r="B66" s="154" t="s">
        <v>8</v>
      </c>
      <c r="C66" s="155"/>
      <c r="D66" s="134" t="s">
        <v>7</v>
      </c>
      <c r="E66" s="56">
        <v>97911</v>
      </c>
      <c r="F66" s="138">
        <v>61784</v>
      </c>
      <c r="G66" s="133"/>
      <c r="H66" s="133">
        <f>(F66/E66)*100</f>
        <v>63.102205063782414</v>
      </c>
      <c r="I66" s="131"/>
      <c r="J66" s="130"/>
      <c r="K66" s="153"/>
    </row>
    <row r="67" spans="1:11" s="41" customFormat="1" ht="14.25" customHeight="1" x14ac:dyDescent="0.2">
      <c r="A67" s="132"/>
      <c r="B67" s="43" t="s">
        <v>43</v>
      </c>
      <c r="C67" s="155"/>
      <c r="D67" s="134"/>
      <c r="E67" s="56">
        <v>2200</v>
      </c>
      <c r="F67" s="138">
        <v>600</v>
      </c>
      <c r="G67" s="133"/>
      <c r="H67" s="133"/>
      <c r="I67" s="131"/>
      <c r="J67" s="130"/>
      <c r="K67" s="153"/>
    </row>
    <row r="68" spans="1:11" s="41" customFormat="1" ht="14.25" customHeight="1" x14ac:dyDescent="0.2">
      <c r="A68" s="132">
        <v>3</v>
      </c>
      <c r="B68" s="43" t="s">
        <v>45</v>
      </c>
      <c r="C68" s="155"/>
      <c r="D68" s="134"/>
      <c r="E68" s="56"/>
      <c r="F68" s="138"/>
      <c r="G68" s="133"/>
      <c r="H68" s="133"/>
      <c r="I68" s="131"/>
      <c r="J68" s="130"/>
      <c r="K68" s="153"/>
    </row>
    <row r="69" spans="1:11" s="41" customFormat="1" ht="14.25" customHeight="1" x14ac:dyDescent="0.2">
      <c r="A69" s="156">
        <v>4</v>
      </c>
      <c r="B69" s="128" t="s">
        <v>9</v>
      </c>
      <c r="C69" s="152"/>
      <c r="D69" s="129" t="s">
        <v>7</v>
      </c>
      <c r="E69" s="46">
        <f>33559+31269+33083</f>
        <v>97911</v>
      </c>
      <c r="F69" s="131">
        <v>17530</v>
      </c>
      <c r="G69" s="131" t="s">
        <v>6</v>
      </c>
      <c r="H69" s="130">
        <f>(F69/E69)*100</f>
        <v>17.904014870647835</v>
      </c>
      <c r="I69" s="131"/>
      <c r="J69" s="130"/>
      <c r="K69" s="153"/>
    </row>
    <row r="70" spans="1:11" s="41" customFormat="1" ht="14.25" customHeight="1" x14ac:dyDescent="0.2">
      <c r="A70" s="157">
        <v>5</v>
      </c>
      <c r="B70" s="43" t="s">
        <v>45</v>
      </c>
      <c r="C70" s="158"/>
      <c r="D70" s="129"/>
      <c r="E70" s="159"/>
      <c r="F70" s="160"/>
      <c r="G70" s="160"/>
      <c r="H70" s="161"/>
      <c r="I70" s="131"/>
      <c r="J70" s="130"/>
      <c r="K70" s="153"/>
    </row>
    <row r="71" spans="1:11" s="41" customFormat="1" ht="14.25" customHeight="1" x14ac:dyDescent="0.2">
      <c r="A71" s="157">
        <v>6</v>
      </c>
      <c r="B71" s="162" t="s">
        <v>35</v>
      </c>
      <c r="C71" s="158"/>
      <c r="D71" s="141" t="s">
        <v>7</v>
      </c>
      <c r="E71" s="159">
        <f>5426+5439+6750</f>
        <v>17615</v>
      </c>
      <c r="F71" s="160">
        <v>0</v>
      </c>
      <c r="G71" s="160"/>
      <c r="H71" s="161">
        <v>0</v>
      </c>
      <c r="I71" s="131"/>
      <c r="J71" s="130"/>
      <c r="K71" s="153"/>
    </row>
    <row r="72" spans="1:11" s="41" customFormat="1" ht="14.25" customHeight="1" x14ac:dyDescent="0.2">
      <c r="A72" s="156">
        <v>7</v>
      </c>
      <c r="B72" s="128" t="s">
        <v>34</v>
      </c>
      <c r="C72" s="152"/>
      <c r="D72" s="134" t="s">
        <v>7</v>
      </c>
      <c r="E72" s="46">
        <f>5426+5439+6750</f>
        <v>17615</v>
      </c>
      <c r="F72" s="131">
        <v>0</v>
      </c>
      <c r="G72" s="131"/>
      <c r="H72" s="130">
        <v>0</v>
      </c>
      <c r="I72" s="131"/>
      <c r="J72" s="130"/>
      <c r="K72" s="153"/>
    </row>
    <row r="73" spans="1:11" s="41" customFormat="1" ht="14.25" customHeight="1" x14ac:dyDescent="0.2">
      <c r="A73" s="156">
        <v>8</v>
      </c>
      <c r="B73" s="128" t="s">
        <v>36</v>
      </c>
      <c r="C73" s="152"/>
      <c r="D73" s="129" t="s">
        <v>7</v>
      </c>
      <c r="E73" s="46">
        <f>288+168+168</f>
        <v>624</v>
      </c>
      <c r="F73" s="131">
        <v>0</v>
      </c>
      <c r="G73" s="131"/>
      <c r="H73" s="130">
        <v>0</v>
      </c>
      <c r="I73" s="131"/>
      <c r="J73" s="139"/>
      <c r="K73" s="153"/>
    </row>
    <row r="74" spans="1:11" s="41" customFormat="1" ht="14.25" customHeight="1" thickBot="1" x14ac:dyDescent="0.25">
      <c r="A74" s="163">
        <v>9</v>
      </c>
      <c r="B74" s="164" t="s">
        <v>52</v>
      </c>
      <c r="C74" s="165"/>
      <c r="D74" s="166" t="s">
        <v>53</v>
      </c>
      <c r="E74" s="167">
        <v>20.643000000000001</v>
      </c>
      <c r="F74" s="168">
        <v>0</v>
      </c>
      <c r="G74" s="169"/>
      <c r="H74" s="169">
        <v>0</v>
      </c>
      <c r="I74" s="168"/>
      <c r="J74" s="170"/>
      <c r="K74" s="171"/>
    </row>
    <row r="75" spans="1:11" s="41" customFormat="1" ht="62.25" customHeight="1" x14ac:dyDescent="0.2">
      <c r="A75" s="157"/>
      <c r="B75" s="172" t="s">
        <v>31</v>
      </c>
      <c r="C75" s="173"/>
      <c r="D75" s="141"/>
      <c r="E75" s="174"/>
      <c r="F75" s="143"/>
      <c r="G75" s="144"/>
      <c r="H75" s="160"/>
      <c r="I75" s="149"/>
      <c r="J75" s="145"/>
      <c r="K75" s="151">
        <v>66.7</v>
      </c>
    </row>
    <row r="76" spans="1:11" s="41" customFormat="1" ht="14.25" customHeight="1" x14ac:dyDescent="0.2">
      <c r="A76" s="127">
        <v>1</v>
      </c>
      <c r="B76" s="128" t="s">
        <v>18</v>
      </c>
      <c r="C76" s="152"/>
      <c r="D76" s="129" t="s">
        <v>7</v>
      </c>
      <c r="E76" s="46">
        <f>31861+1698</f>
        <v>33559</v>
      </c>
      <c r="F76" s="46">
        <v>33559</v>
      </c>
      <c r="G76" s="130"/>
      <c r="H76" s="130">
        <f>(F76/E76)*100</f>
        <v>100</v>
      </c>
      <c r="I76" s="131"/>
      <c r="J76" s="130"/>
      <c r="K76" s="153"/>
    </row>
    <row r="77" spans="1:11" s="41" customFormat="1" ht="14.25" customHeight="1" x14ac:dyDescent="0.2">
      <c r="A77" s="127">
        <v>2</v>
      </c>
      <c r="B77" s="128" t="s">
        <v>8</v>
      </c>
      <c r="C77" s="152"/>
      <c r="D77" s="129" t="s">
        <v>7</v>
      </c>
      <c r="E77" s="46">
        <v>31861</v>
      </c>
      <c r="F77" s="131">
        <v>31861</v>
      </c>
      <c r="G77" s="130"/>
      <c r="H77" s="130">
        <f>(F77/E77)*100</f>
        <v>100</v>
      </c>
      <c r="I77" s="131"/>
      <c r="J77" s="130"/>
      <c r="K77" s="153"/>
    </row>
    <row r="78" spans="1:11" s="41" customFormat="1" ht="14.25" customHeight="1" x14ac:dyDescent="0.2">
      <c r="A78" s="132">
        <v>3</v>
      </c>
      <c r="B78" s="43" t="s">
        <v>43</v>
      </c>
      <c r="C78" s="155"/>
      <c r="D78" s="134" t="s">
        <v>44</v>
      </c>
      <c r="E78" s="56">
        <v>1476</v>
      </c>
      <c r="F78" s="131">
        <v>600</v>
      </c>
      <c r="G78" s="133"/>
      <c r="H78" s="133"/>
      <c r="I78" s="131"/>
      <c r="J78" s="130"/>
      <c r="K78" s="153"/>
    </row>
    <row r="79" spans="1:11" s="41" customFormat="1" ht="14.25" customHeight="1" x14ac:dyDescent="0.2">
      <c r="A79" s="132">
        <v>4</v>
      </c>
      <c r="B79" s="43" t="s">
        <v>45</v>
      </c>
      <c r="C79" s="155"/>
      <c r="D79" s="134"/>
      <c r="E79" s="56"/>
      <c r="F79" s="138"/>
      <c r="G79" s="133"/>
      <c r="H79" s="133"/>
      <c r="I79" s="131"/>
      <c r="J79" s="130"/>
      <c r="K79" s="153"/>
    </row>
    <row r="80" spans="1:11" s="41" customFormat="1" ht="14.25" customHeight="1" x14ac:dyDescent="0.2">
      <c r="A80" s="132">
        <v>5</v>
      </c>
      <c r="B80" s="136" t="s">
        <v>9</v>
      </c>
      <c r="C80" s="155"/>
      <c r="D80" s="134" t="s">
        <v>7</v>
      </c>
      <c r="E80" s="56">
        <f>31861+1698</f>
        <v>33559</v>
      </c>
      <c r="F80" s="138">
        <v>0</v>
      </c>
      <c r="G80" s="133" t="s">
        <v>6</v>
      </c>
      <c r="H80" s="133">
        <f>(F80/E80)*100</f>
        <v>0</v>
      </c>
      <c r="I80" s="131"/>
      <c r="J80" s="130"/>
      <c r="K80" s="153"/>
    </row>
    <row r="81" spans="1:11" s="41" customFormat="1" ht="14.25" customHeight="1" x14ac:dyDescent="0.2">
      <c r="A81" s="132">
        <v>6</v>
      </c>
      <c r="B81" s="43" t="s">
        <v>45</v>
      </c>
      <c r="C81" s="155"/>
      <c r="D81" s="134"/>
      <c r="E81" s="56"/>
      <c r="F81" s="138"/>
      <c r="G81" s="133"/>
      <c r="H81" s="133"/>
      <c r="I81" s="131"/>
      <c r="J81" s="130"/>
      <c r="K81" s="153"/>
    </row>
    <row r="82" spans="1:11" s="41" customFormat="1" ht="14.25" customHeight="1" x14ac:dyDescent="0.2">
      <c r="A82" s="156">
        <v>7</v>
      </c>
      <c r="B82" s="128" t="s">
        <v>35</v>
      </c>
      <c r="C82" s="152"/>
      <c r="D82" s="134" t="s">
        <v>7</v>
      </c>
      <c r="E82" s="46">
        <v>5426</v>
      </c>
      <c r="F82" s="131">
        <v>0</v>
      </c>
      <c r="G82" s="131"/>
      <c r="H82" s="133">
        <f>(F82/E82)*100</f>
        <v>0</v>
      </c>
      <c r="I82" s="131"/>
      <c r="J82" s="130"/>
      <c r="K82" s="153"/>
    </row>
    <row r="83" spans="1:11" s="41" customFormat="1" ht="14.25" customHeight="1" x14ac:dyDescent="0.2">
      <c r="A83" s="156">
        <v>8</v>
      </c>
      <c r="B83" s="128" t="s">
        <v>34</v>
      </c>
      <c r="C83" s="152"/>
      <c r="D83" s="134" t="s">
        <v>7</v>
      </c>
      <c r="E83" s="46">
        <v>5426</v>
      </c>
      <c r="F83" s="131">
        <v>0</v>
      </c>
      <c r="G83" s="131"/>
      <c r="H83" s="130">
        <f>(F83/E83)*100</f>
        <v>0</v>
      </c>
      <c r="I83" s="131"/>
      <c r="J83" s="130"/>
      <c r="K83" s="153"/>
    </row>
    <row r="84" spans="1:11" s="41" customFormat="1" ht="14.25" customHeight="1" x14ac:dyDescent="0.2">
      <c r="A84" s="156">
        <v>9</v>
      </c>
      <c r="B84" s="128" t="s">
        <v>36</v>
      </c>
      <c r="C84" s="152"/>
      <c r="D84" s="129" t="s">
        <v>7</v>
      </c>
      <c r="E84" s="46">
        <v>288</v>
      </c>
      <c r="F84" s="131">
        <v>0</v>
      </c>
      <c r="G84" s="131"/>
      <c r="H84" s="130">
        <f>(F84/E84)*100</f>
        <v>0</v>
      </c>
      <c r="I84" s="131"/>
      <c r="J84" s="139"/>
      <c r="K84" s="153"/>
    </row>
    <row r="85" spans="1:11" s="41" customFormat="1" ht="14.25" customHeight="1" thickBot="1" x14ac:dyDescent="0.25">
      <c r="A85" s="175">
        <v>10</v>
      </c>
      <c r="B85" s="176" t="s">
        <v>52</v>
      </c>
      <c r="C85" s="173"/>
      <c r="D85" s="141" t="s">
        <v>53</v>
      </c>
      <c r="E85" s="174"/>
      <c r="F85" s="143"/>
      <c r="G85" s="144"/>
      <c r="H85" s="144"/>
      <c r="I85" s="177"/>
      <c r="J85" s="145"/>
      <c r="K85" s="171"/>
    </row>
    <row r="86" spans="1:11" s="41" customFormat="1" ht="60.75" customHeight="1" x14ac:dyDescent="0.2">
      <c r="A86" s="178"/>
      <c r="B86" s="179" t="s">
        <v>32</v>
      </c>
      <c r="C86" s="180"/>
      <c r="D86" s="181"/>
      <c r="E86" s="182"/>
      <c r="F86" s="183"/>
      <c r="G86" s="184"/>
      <c r="H86" s="185"/>
      <c r="I86" s="186"/>
      <c r="J86" s="138"/>
      <c r="K86" s="187">
        <v>85.4</v>
      </c>
    </row>
    <row r="87" spans="1:11" s="41" customFormat="1" ht="14.25" customHeight="1" x14ac:dyDescent="0.2">
      <c r="A87" s="127">
        <v>1</v>
      </c>
      <c r="B87" s="128" t="s">
        <v>18</v>
      </c>
      <c r="C87" s="152"/>
      <c r="D87" s="129" t="s">
        <v>7</v>
      </c>
      <c r="E87" s="46">
        <f>29923+1346</f>
        <v>31269</v>
      </c>
      <c r="F87" s="46">
        <v>31269</v>
      </c>
      <c r="G87" s="130"/>
      <c r="H87" s="130">
        <f>(F87/E87)*100</f>
        <v>100</v>
      </c>
      <c r="I87" s="131"/>
      <c r="J87" s="131"/>
      <c r="K87" s="188"/>
    </row>
    <row r="88" spans="1:11" s="41" customFormat="1" ht="14.25" customHeight="1" x14ac:dyDescent="0.2">
      <c r="A88" s="132">
        <v>2</v>
      </c>
      <c r="B88" s="154" t="s">
        <v>8</v>
      </c>
      <c r="C88" s="155"/>
      <c r="D88" s="134" t="s">
        <v>7</v>
      </c>
      <c r="E88" s="56">
        <v>29923</v>
      </c>
      <c r="F88" s="138">
        <v>29923</v>
      </c>
      <c r="G88" s="133"/>
      <c r="H88" s="133">
        <f>(F88/E88)*100</f>
        <v>100</v>
      </c>
      <c r="I88" s="131"/>
      <c r="J88" s="131"/>
      <c r="K88" s="188"/>
    </row>
    <row r="89" spans="1:11" s="41" customFormat="1" ht="14.25" customHeight="1" x14ac:dyDescent="0.2">
      <c r="A89" s="132"/>
      <c r="B89" s="43" t="s">
        <v>43</v>
      </c>
      <c r="C89" s="155"/>
      <c r="D89" s="134" t="s">
        <v>44</v>
      </c>
      <c r="E89" s="56">
        <v>724</v>
      </c>
      <c r="F89" s="138">
        <v>0</v>
      </c>
      <c r="G89" s="133"/>
      <c r="H89" s="133">
        <f>(F89/E89)*100</f>
        <v>0</v>
      </c>
      <c r="I89" s="131"/>
      <c r="J89" s="131"/>
      <c r="K89" s="188"/>
    </row>
    <row r="90" spans="1:11" s="41" customFormat="1" ht="14.25" customHeight="1" x14ac:dyDescent="0.2">
      <c r="A90" s="132">
        <v>3</v>
      </c>
      <c r="B90" s="43" t="s">
        <v>45</v>
      </c>
      <c r="C90" s="155"/>
      <c r="D90" s="134"/>
      <c r="E90" s="56"/>
      <c r="F90" s="138"/>
      <c r="G90" s="133"/>
      <c r="H90" s="133"/>
      <c r="I90" s="131"/>
      <c r="J90" s="131"/>
      <c r="K90" s="188"/>
    </row>
    <row r="91" spans="1:11" s="41" customFormat="1" ht="14.25" customHeight="1" x14ac:dyDescent="0.2">
      <c r="A91" s="156">
        <v>4</v>
      </c>
      <c r="B91" s="128" t="s">
        <v>9</v>
      </c>
      <c r="C91" s="152"/>
      <c r="D91" s="129" t="s">
        <v>7</v>
      </c>
      <c r="E91" s="46">
        <f>29923+1346</f>
        <v>31269</v>
      </c>
      <c r="F91" s="131">
        <v>17530</v>
      </c>
      <c r="G91" s="131" t="s">
        <v>6</v>
      </c>
      <c r="H91" s="130">
        <f>(F91/E91)*100</f>
        <v>56.061914356071505</v>
      </c>
      <c r="I91" s="131"/>
      <c r="J91" s="131"/>
      <c r="K91" s="188"/>
    </row>
    <row r="92" spans="1:11" s="41" customFormat="1" ht="14.25" customHeight="1" x14ac:dyDescent="0.2">
      <c r="A92" s="157">
        <v>5</v>
      </c>
      <c r="B92" s="43" t="s">
        <v>45</v>
      </c>
      <c r="C92" s="158"/>
      <c r="D92" s="129"/>
      <c r="E92" s="159"/>
      <c r="F92" s="131"/>
      <c r="G92" s="160"/>
      <c r="H92" s="130"/>
      <c r="I92" s="131"/>
      <c r="J92" s="131"/>
      <c r="K92" s="188"/>
    </row>
    <row r="93" spans="1:11" s="41" customFormat="1" ht="14.25" customHeight="1" x14ac:dyDescent="0.2">
      <c r="A93" s="157">
        <v>6</v>
      </c>
      <c r="B93" s="162" t="s">
        <v>35</v>
      </c>
      <c r="C93" s="158"/>
      <c r="D93" s="141" t="s">
        <v>7</v>
      </c>
      <c r="E93" s="159">
        <v>5439</v>
      </c>
      <c r="F93" s="131">
        <v>0</v>
      </c>
      <c r="G93" s="160"/>
      <c r="H93" s="130">
        <f>(F93/E93)*100</f>
        <v>0</v>
      </c>
      <c r="I93" s="131"/>
      <c r="J93" s="131"/>
      <c r="K93" s="188"/>
    </row>
    <row r="94" spans="1:11" s="41" customFormat="1" ht="14.25" customHeight="1" x14ac:dyDescent="0.2">
      <c r="A94" s="156">
        <v>7</v>
      </c>
      <c r="B94" s="128" t="s">
        <v>34</v>
      </c>
      <c r="C94" s="43"/>
      <c r="D94" s="134" t="s">
        <v>7</v>
      </c>
      <c r="E94" s="46">
        <v>5439</v>
      </c>
      <c r="F94" s="131">
        <v>0</v>
      </c>
      <c r="G94" s="131"/>
      <c r="H94" s="130">
        <f>(F94/E94)*100</f>
        <v>0</v>
      </c>
      <c r="I94" s="131"/>
      <c r="J94" s="131"/>
      <c r="K94" s="188"/>
    </row>
    <row r="95" spans="1:11" s="41" customFormat="1" ht="14.25" customHeight="1" x14ac:dyDescent="0.2">
      <c r="A95" s="189">
        <v>8</v>
      </c>
      <c r="B95" s="128" t="s">
        <v>36</v>
      </c>
      <c r="C95" s="152"/>
      <c r="D95" s="129" t="s">
        <v>7</v>
      </c>
      <c r="E95" s="46">
        <v>168</v>
      </c>
      <c r="F95" s="131">
        <v>0</v>
      </c>
      <c r="G95" s="131"/>
      <c r="H95" s="130">
        <f>(F95/E95)*100</f>
        <v>0</v>
      </c>
      <c r="I95" s="131"/>
      <c r="J95" s="131"/>
      <c r="K95" s="188"/>
    </row>
    <row r="96" spans="1:11" s="41" customFormat="1" ht="14.25" customHeight="1" thickBot="1" x14ac:dyDescent="0.25">
      <c r="A96" s="163">
        <v>9</v>
      </c>
      <c r="B96" s="164" t="s">
        <v>52</v>
      </c>
      <c r="C96" s="165"/>
      <c r="D96" s="166" t="s">
        <v>53</v>
      </c>
      <c r="E96" s="190"/>
      <c r="F96" s="168"/>
      <c r="G96" s="168"/>
      <c r="H96" s="144"/>
      <c r="I96" s="191"/>
      <c r="J96" s="191"/>
      <c r="K96" s="192"/>
    </row>
    <row r="97" spans="1:11" s="41" customFormat="1" ht="43.5" customHeight="1" x14ac:dyDescent="0.2">
      <c r="A97" s="175"/>
      <c r="B97" s="172" t="s">
        <v>33</v>
      </c>
      <c r="C97" s="173"/>
      <c r="D97" s="141"/>
      <c r="E97" s="174"/>
      <c r="F97" s="143"/>
      <c r="G97" s="144"/>
      <c r="H97" s="185"/>
      <c r="I97" s="186"/>
      <c r="J97" s="160"/>
      <c r="K97" s="187">
        <v>19.3</v>
      </c>
    </row>
    <row r="98" spans="1:11" s="41" customFormat="1" ht="14.25" customHeight="1" x14ac:dyDescent="0.2">
      <c r="A98" s="127">
        <v>1</v>
      </c>
      <c r="B98" s="128" t="s">
        <v>18</v>
      </c>
      <c r="C98" s="152"/>
      <c r="D98" s="129" t="s">
        <v>7</v>
      </c>
      <c r="E98" s="46">
        <v>33083</v>
      </c>
      <c r="F98" s="46">
        <v>19148</v>
      </c>
      <c r="G98" s="130"/>
      <c r="H98" s="130">
        <f>(F98/E98)*100</f>
        <v>57.878668802708347</v>
      </c>
      <c r="I98" s="131"/>
      <c r="J98" s="131"/>
      <c r="K98" s="188"/>
    </row>
    <row r="99" spans="1:11" s="41" customFormat="1" ht="14.25" customHeight="1" x14ac:dyDescent="0.2">
      <c r="A99" s="132">
        <v>2</v>
      </c>
      <c r="B99" s="154" t="s">
        <v>8</v>
      </c>
      <c r="C99" s="155"/>
      <c r="D99" s="134" t="s">
        <v>7</v>
      </c>
      <c r="E99" s="56">
        <v>33083</v>
      </c>
      <c r="F99" s="138">
        <v>0</v>
      </c>
      <c r="G99" s="133"/>
      <c r="H99" s="133">
        <f>(F99/E99)*100</f>
        <v>0</v>
      </c>
      <c r="I99" s="131"/>
      <c r="J99" s="131"/>
      <c r="K99" s="188"/>
    </row>
    <row r="100" spans="1:11" s="41" customFormat="1" ht="14.25" customHeight="1" x14ac:dyDescent="0.2">
      <c r="A100" s="132">
        <v>3</v>
      </c>
      <c r="B100" s="43" t="s">
        <v>45</v>
      </c>
      <c r="C100" s="155"/>
      <c r="D100" s="134"/>
      <c r="E100" s="56"/>
      <c r="F100" s="138"/>
      <c r="G100" s="133"/>
      <c r="H100" s="133"/>
      <c r="I100" s="131"/>
      <c r="J100" s="131"/>
      <c r="K100" s="188"/>
    </row>
    <row r="101" spans="1:11" s="41" customFormat="1" ht="14.25" customHeight="1" x14ac:dyDescent="0.2">
      <c r="A101" s="156">
        <v>4</v>
      </c>
      <c r="B101" s="128" t="s">
        <v>9</v>
      </c>
      <c r="C101" s="152"/>
      <c r="D101" s="129" t="s">
        <v>7</v>
      </c>
      <c r="E101" s="46">
        <v>33083</v>
      </c>
      <c r="F101" s="131">
        <v>0</v>
      </c>
      <c r="G101" s="131" t="s">
        <v>6</v>
      </c>
      <c r="H101" s="130">
        <f>(F101/E101)*100</f>
        <v>0</v>
      </c>
      <c r="I101" s="131"/>
      <c r="J101" s="131"/>
      <c r="K101" s="188"/>
    </row>
    <row r="102" spans="1:11" s="41" customFormat="1" ht="14.25" customHeight="1" x14ac:dyDescent="0.2">
      <c r="A102" s="157">
        <v>5</v>
      </c>
      <c r="B102" s="43" t="s">
        <v>45</v>
      </c>
      <c r="C102" s="158"/>
      <c r="D102" s="141"/>
      <c r="E102" s="159"/>
      <c r="F102" s="131"/>
      <c r="G102" s="160"/>
      <c r="H102" s="130"/>
      <c r="I102" s="131"/>
      <c r="J102" s="131"/>
      <c r="K102" s="188"/>
    </row>
    <row r="103" spans="1:11" s="41" customFormat="1" ht="14.25" customHeight="1" x14ac:dyDescent="0.2">
      <c r="A103" s="157">
        <v>6</v>
      </c>
      <c r="B103" s="162" t="s">
        <v>35</v>
      </c>
      <c r="C103" s="158"/>
      <c r="D103" s="141" t="s">
        <v>7</v>
      </c>
      <c r="E103" s="159">
        <v>6750</v>
      </c>
      <c r="F103" s="46">
        <v>0</v>
      </c>
      <c r="G103" s="160"/>
      <c r="H103" s="130">
        <f>(F103/E103)*100</f>
        <v>0</v>
      </c>
      <c r="I103" s="131"/>
      <c r="J103" s="131"/>
      <c r="K103" s="188"/>
    </row>
    <row r="104" spans="1:11" s="41" customFormat="1" ht="14.25" customHeight="1" x14ac:dyDescent="0.2">
      <c r="A104" s="156">
        <v>7</v>
      </c>
      <c r="B104" s="128" t="s">
        <v>34</v>
      </c>
      <c r="C104" s="152"/>
      <c r="D104" s="134" t="s">
        <v>7</v>
      </c>
      <c r="E104" s="46">
        <v>6750</v>
      </c>
      <c r="F104" s="46">
        <v>0</v>
      </c>
      <c r="G104" s="131"/>
      <c r="H104" s="130">
        <f>(F104/E104)*100</f>
        <v>0</v>
      </c>
      <c r="I104" s="131"/>
      <c r="J104" s="131"/>
      <c r="K104" s="188"/>
    </row>
    <row r="105" spans="1:11" s="41" customFormat="1" ht="14.25" customHeight="1" x14ac:dyDescent="0.2">
      <c r="A105" s="156">
        <v>8</v>
      </c>
      <c r="B105" s="128" t="s">
        <v>36</v>
      </c>
      <c r="C105" s="152"/>
      <c r="D105" s="129" t="s">
        <v>7</v>
      </c>
      <c r="E105" s="46">
        <v>168</v>
      </c>
      <c r="F105" s="46">
        <v>0</v>
      </c>
      <c r="G105" s="131"/>
      <c r="H105" s="131">
        <v>0</v>
      </c>
      <c r="I105" s="131"/>
      <c r="J105" s="131"/>
      <c r="K105" s="188"/>
    </row>
    <row r="106" spans="1:11" s="41" customFormat="1" ht="14.25" customHeight="1" thickBot="1" x14ac:dyDescent="0.25">
      <c r="A106" s="193">
        <v>9</v>
      </c>
      <c r="B106" s="162" t="s">
        <v>52</v>
      </c>
      <c r="C106" s="173"/>
      <c r="D106" s="194" t="s">
        <v>53</v>
      </c>
      <c r="E106" s="159"/>
      <c r="F106" s="159"/>
      <c r="G106" s="161"/>
      <c r="H106" s="144"/>
      <c r="I106" s="191"/>
      <c r="J106" s="138"/>
      <c r="K106" s="192"/>
    </row>
    <row r="107" spans="1:11" s="41" customFormat="1" ht="138" customHeight="1" x14ac:dyDescent="0.2">
      <c r="A107" s="195" t="s">
        <v>39</v>
      </c>
      <c r="B107" s="33" t="s">
        <v>5</v>
      </c>
      <c r="C107" s="68" t="s">
        <v>63</v>
      </c>
      <c r="D107" s="99"/>
      <c r="E107" s="196" t="s">
        <v>111</v>
      </c>
      <c r="F107" s="197">
        <v>8782</v>
      </c>
      <c r="G107" s="198"/>
      <c r="H107" s="37"/>
      <c r="I107" s="39"/>
      <c r="J107" s="111"/>
      <c r="K107" s="112">
        <v>95</v>
      </c>
    </row>
    <row r="108" spans="1:11" s="41" customFormat="1" ht="14.25" customHeight="1" x14ac:dyDescent="0.2">
      <c r="A108" s="199">
        <v>1</v>
      </c>
      <c r="B108" s="200" t="s">
        <v>23</v>
      </c>
      <c r="C108" s="44"/>
      <c r="D108" s="43"/>
      <c r="E108" s="201"/>
      <c r="F108" s="77"/>
      <c r="G108" s="76"/>
      <c r="H108" s="76"/>
      <c r="I108" s="77"/>
      <c r="J108" s="77"/>
      <c r="K108" s="113"/>
    </row>
    <row r="109" spans="1:11" s="41" customFormat="1" ht="14.25" customHeight="1" x14ac:dyDescent="0.2">
      <c r="A109" s="42"/>
      <c r="B109" s="43" t="s">
        <v>18</v>
      </c>
      <c r="C109" s="44"/>
      <c r="D109" s="129" t="s">
        <v>7</v>
      </c>
      <c r="E109" s="46">
        <f>3627+1348</f>
        <v>4975</v>
      </c>
      <c r="F109" s="77">
        <v>4975</v>
      </c>
      <c r="G109" s="76"/>
      <c r="H109" s="76">
        <f>(F109/E109)*100</f>
        <v>100</v>
      </c>
      <c r="I109" s="77"/>
      <c r="J109" s="77"/>
      <c r="K109" s="113"/>
    </row>
    <row r="110" spans="1:11" s="41" customFormat="1" ht="14.25" customHeight="1" x14ac:dyDescent="0.2">
      <c r="A110" s="42"/>
      <c r="B110" s="43" t="s">
        <v>27</v>
      </c>
      <c r="C110" s="44"/>
      <c r="D110" s="129" t="s">
        <v>7</v>
      </c>
      <c r="E110" s="46">
        <f>3627+1348</f>
        <v>4975</v>
      </c>
      <c r="F110" s="77">
        <v>4975</v>
      </c>
      <c r="G110" s="76"/>
      <c r="H110" s="76">
        <f>(F110/E110)*100</f>
        <v>100</v>
      </c>
      <c r="I110" s="77"/>
      <c r="J110" s="77"/>
      <c r="K110" s="113"/>
    </row>
    <row r="111" spans="1:11" s="41" customFormat="1" ht="14.25" customHeight="1" x14ac:dyDescent="0.2">
      <c r="A111" s="42"/>
      <c r="B111" s="43" t="s">
        <v>45</v>
      </c>
      <c r="C111" s="44"/>
      <c r="D111" s="43"/>
      <c r="E111" s="46"/>
      <c r="F111" s="77"/>
      <c r="G111" s="76"/>
      <c r="H111" s="76"/>
      <c r="I111" s="77"/>
      <c r="J111" s="77"/>
      <c r="K111" s="113"/>
    </row>
    <row r="112" spans="1:11" s="41" customFormat="1" ht="14.25" customHeight="1" x14ac:dyDescent="0.2">
      <c r="A112" s="42"/>
      <c r="B112" s="43" t="s">
        <v>28</v>
      </c>
      <c r="C112" s="44"/>
      <c r="D112" s="129" t="s">
        <v>7</v>
      </c>
      <c r="E112" s="46">
        <f>3627+1348</f>
        <v>4975</v>
      </c>
      <c r="F112" s="77">
        <v>4975</v>
      </c>
      <c r="G112" s="76"/>
      <c r="H112" s="76">
        <f>(F112/E112)*100</f>
        <v>100</v>
      </c>
      <c r="I112" s="77"/>
      <c r="J112" s="77"/>
      <c r="K112" s="113"/>
    </row>
    <row r="113" spans="1:11" s="41" customFormat="1" ht="14.25" customHeight="1" x14ac:dyDescent="0.2">
      <c r="A113" s="42"/>
      <c r="B113" s="43" t="s">
        <v>45</v>
      </c>
      <c r="C113" s="44"/>
      <c r="D113" s="43"/>
      <c r="E113" s="46"/>
      <c r="F113" s="77"/>
      <c r="G113" s="76"/>
      <c r="H113" s="76"/>
      <c r="I113" s="77"/>
      <c r="J113" s="77"/>
      <c r="K113" s="113"/>
    </row>
    <row r="114" spans="1:11" s="41" customFormat="1" ht="17.25" customHeight="1" x14ac:dyDescent="0.2">
      <c r="A114" s="199">
        <v>2</v>
      </c>
      <c r="B114" s="202" t="s">
        <v>24</v>
      </c>
      <c r="C114" s="44"/>
      <c r="D114" s="43"/>
      <c r="E114" s="201"/>
      <c r="F114" s="77"/>
      <c r="G114" s="76"/>
      <c r="H114" s="76"/>
      <c r="I114" s="77"/>
      <c r="J114" s="77"/>
      <c r="K114" s="113"/>
    </row>
    <row r="115" spans="1:11" s="41" customFormat="1" ht="15" customHeight="1" x14ac:dyDescent="0.2">
      <c r="A115" s="42"/>
      <c r="B115" s="43" t="s">
        <v>18</v>
      </c>
      <c r="C115" s="44"/>
      <c r="D115" s="129" t="s">
        <v>7</v>
      </c>
      <c r="E115" s="46">
        <v>2345</v>
      </c>
      <c r="F115" s="77">
        <v>2345</v>
      </c>
      <c r="G115" s="76"/>
      <c r="H115" s="76">
        <f>(F115/E115)*100</f>
        <v>100</v>
      </c>
      <c r="I115" s="77"/>
      <c r="J115" s="77"/>
      <c r="K115" s="113"/>
    </row>
    <row r="116" spans="1:11" s="41" customFormat="1" ht="15" customHeight="1" x14ac:dyDescent="0.2">
      <c r="A116" s="42"/>
      <c r="B116" s="43" t="s">
        <v>27</v>
      </c>
      <c r="C116" s="44"/>
      <c r="D116" s="129" t="s">
        <v>7</v>
      </c>
      <c r="E116" s="46">
        <v>2345</v>
      </c>
      <c r="F116" s="77">
        <v>2345</v>
      </c>
      <c r="G116" s="76"/>
      <c r="H116" s="76">
        <f>(F116/E116)*100</f>
        <v>100</v>
      </c>
      <c r="I116" s="77"/>
      <c r="J116" s="77"/>
      <c r="K116" s="113"/>
    </row>
    <row r="117" spans="1:11" s="41" customFormat="1" ht="15" customHeight="1" x14ac:dyDescent="0.2">
      <c r="A117" s="42"/>
      <c r="B117" s="43" t="s">
        <v>45</v>
      </c>
      <c r="C117" s="44"/>
      <c r="D117" s="43"/>
      <c r="E117" s="46"/>
      <c r="F117" s="77" t="s">
        <v>46</v>
      </c>
      <c r="G117" s="76"/>
      <c r="H117" s="76"/>
      <c r="I117" s="77"/>
      <c r="J117" s="77"/>
      <c r="K117" s="113"/>
    </row>
    <row r="118" spans="1:11" s="41" customFormat="1" ht="15" customHeight="1" x14ac:dyDescent="0.2">
      <c r="A118" s="42"/>
      <c r="B118" s="43" t="s">
        <v>28</v>
      </c>
      <c r="C118" s="44"/>
      <c r="D118" s="129" t="s">
        <v>7</v>
      </c>
      <c r="E118" s="46">
        <v>2345</v>
      </c>
      <c r="F118" s="77">
        <v>2345</v>
      </c>
      <c r="G118" s="76"/>
      <c r="H118" s="76">
        <f>(F118/E118)*100</f>
        <v>100</v>
      </c>
      <c r="I118" s="77"/>
      <c r="J118" s="77"/>
      <c r="K118" s="113"/>
    </row>
    <row r="119" spans="1:11" s="41" customFormat="1" ht="15" customHeight="1" x14ac:dyDescent="0.2">
      <c r="A119" s="42"/>
      <c r="B119" s="43" t="s">
        <v>45</v>
      </c>
      <c r="C119" s="44"/>
      <c r="D119" s="43"/>
      <c r="E119" s="46"/>
      <c r="F119" s="77" t="s">
        <v>46</v>
      </c>
      <c r="G119" s="76"/>
      <c r="H119" s="76"/>
      <c r="I119" s="77"/>
      <c r="J119" s="77"/>
      <c r="K119" s="113"/>
    </row>
    <row r="120" spans="1:11" s="41" customFormat="1" ht="49.5" customHeight="1" x14ac:dyDescent="0.2">
      <c r="A120" s="199">
        <v>3</v>
      </c>
      <c r="B120" s="202" t="s">
        <v>25</v>
      </c>
      <c r="C120" s="44"/>
      <c r="D120" s="43"/>
      <c r="E120" s="201"/>
      <c r="F120" s="77"/>
      <c r="G120" s="76"/>
      <c r="H120" s="76"/>
      <c r="I120" s="111"/>
      <c r="J120" s="77"/>
      <c r="K120" s="113"/>
    </row>
    <row r="121" spans="1:11" s="41" customFormat="1" ht="15.75" customHeight="1" x14ac:dyDescent="0.2">
      <c r="A121" s="42"/>
      <c r="B121" s="43" t="s">
        <v>18</v>
      </c>
      <c r="C121" s="44"/>
      <c r="D121" s="129" t="s">
        <v>7</v>
      </c>
      <c r="E121" s="46">
        <v>1462</v>
      </c>
      <c r="F121" s="77">
        <v>1462</v>
      </c>
      <c r="G121" s="76"/>
      <c r="H121" s="76">
        <f>(F121/E121)*100</f>
        <v>100</v>
      </c>
      <c r="I121" s="77"/>
      <c r="J121" s="77"/>
      <c r="K121" s="113"/>
    </row>
    <row r="122" spans="1:11" s="41" customFormat="1" ht="15.75" customHeight="1" x14ac:dyDescent="0.2">
      <c r="A122" s="42"/>
      <c r="B122" s="43" t="s">
        <v>27</v>
      </c>
      <c r="C122" s="44"/>
      <c r="D122" s="129" t="s">
        <v>7</v>
      </c>
      <c r="E122" s="46">
        <v>1462</v>
      </c>
      <c r="F122" s="77">
        <v>1462</v>
      </c>
      <c r="G122" s="76"/>
      <c r="H122" s="76">
        <f>(F122/E122)*100</f>
        <v>100</v>
      </c>
      <c r="I122" s="77"/>
      <c r="J122" s="77"/>
      <c r="K122" s="113"/>
    </row>
    <row r="123" spans="1:11" s="41" customFormat="1" ht="15.75" customHeight="1" x14ac:dyDescent="0.2">
      <c r="A123" s="42"/>
      <c r="B123" s="43" t="s">
        <v>45</v>
      </c>
      <c r="C123" s="44"/>
      <c r="D123" s="43"/>
      <c r="E123" s="46"/>
      <c r="F123" s="77"/>
      <c r="G123" s="76"/>
      <c r="H123" s="76"/>
      <c r="I123" s="77"/>
      <c r="J123" s="77"/>
      <c r="K123" s="113"/>
    </row>
    <row r="124" spans="1:11" s="41" customFormat="1" ht="38.25" customHeight="1" x14ac:dyDescent="0.2">
      <c r="A124" s="42"/>
      <c r="B124" s="43" t="s">
        <v>28</v>
      </c>
      <c r="C124" s="44"/>
      <c r="D124" s="129" t="s">
        <v>7</v>
      </c>
      <c r="E124" s="46">
        <v>1462</v>
      </c>
      <c r="F124" s="77">
        <v>1462</v>
      </c>
      <c r="G124" s="76"/>
      <c r="H124" s="76">
        <f>(F124/E124)*100</f>
        <v>100</v>
      </c>
      <c r="I124" s="111"/>
      <c r="J124" s="77"/>
      <c r="K124" s="113"/>
    </row>
    <row r="125" spans="1:11" s="41" customFormat="1" ht="15.75" customHeight="1" x14ac:dyDescent="0.2">
      <c r="A125" s="42"/>
      <c r="B125" s="43" t="s">
        <v>45</v>
      </c>
      <c r="C125" s="44"/>
      <c r="D125" s="43"/>
      <c r="E125" s="46"/>
      <c r="F125" s="77"/>
      <c r="G125" s="76"/>
      <c r="H125" s="76"/>
      <c r="I125" s="77"/>
      <c r="J125" s="77"/>
      <c r="K125" s="113"/>
    </row>
    <row r="126" spans="1:11" s="41" customFormat="1" ht="15.75" customHeight="1" x14ac:dyDescent="0.2">
      <c r="A126" s="199">
        <v>4</v>
      </c>
      <c r="B126" s="200" t="s">
        <v>26</v>
      </c>
      <c r="C126" s="44"/>
      <c r="D126" s="43"/>
      <c r="E126" s="75"/>
      <c r="F126" s="77"/>
      <c r="G126" s="76"/>
      <c r="H126" s="76"/>
      <c r="I126" s="77"/>
      <c r="J126" s="77"/>
      <c r="K126" s="113"/>
    </row>
    <row r="127" spans="1:11" s="41" customFormat="1" ht="15.75" customHeight="1" x14ac:dyDescent="0.2">
      <c r="A127" s="199"/>
      <c r="B127" s="43" t="s">
        <v>18</v>
      </c>
      <c r="C127" s="44"/>
      <c r="D127" s="129" t="s">
        <v>7</v>
      </c>
      <c r="E127" s="75">
        <v>312</v>
      </c>
      <c r="F127" s="77">
        <v>0</v>
      </c>
      <c r="G127" s="76"/>
      <c r="H127" s="76">
        <v>0</v>
      </c>
      <c r="I127" s="77"/>
      <c r="J127" s="77"/>
      <c r="K127" s="113"/>
    </row>
    <row r="128" spans="1:11" s="41" customFormat="1" ht="15.75" customHeight="1" x14ac:dyDescent="0.2">
      <c r="A128" s="199"/>
      <c r="B128" s="43" t="s">
        <v>27</v>
      </c>
      <c r="C128" s="44"/>
      <c r="D128" s="129" t="s">
        <v>7</v>
      </c>
      <c r="E128" s="75">
        <v>312</v>
      </c>
      <c r="F128" s="77">
        <v>0</v>
      </c>
      <c r="G128" s="76"/>
      <c r="H128" s="76">
        <v>0</v>
      </c>
      <c r="I128" s="77"/>
      <c r="J128" s="77"/>
      <c r="K128" s="113"/>
    </row>
    <row r="129" spans="1:11" s="41" customFormat="1" ht="15.75" customHeight="1" x14ac:dyDescent="0.2">
      <c r="A129" s="199"/>
      <c r="B129" s="43" t="s">
        <v>45</v>
      </c>
      <c r="C129" s="44"/>
      <c r="D129" s="43"/>
      <c r="E129" s="75"/>
      <c r="F129" s="77"/>
      <c r="G129" s="76"/>
      <c r="H129" s="76"/>
      <c r="I129" s="77"/>
      <c r="J129" s="77"/>
      <c r="K129" s="113"/>
    </row>
    <row r="130" spans="1:11" s="41" customFormat="1" ht="15.75" customHeight="1" x14ac:dyDescent="0.2">
      <c r="A130" s="199"/>
      <c r="B130" s="43" t="s">
        <v>28</v>
      </c>
      <c r="C130" s="44"/>
      <c r="D130" s="129" t="s">
        <v>7</v>
      </c>
      <c r="E130" s="75">
        <v>312</v>
      </c>
      <c r="F130" s="77">
        <v>0</v>
      </c>
      <c r="G130" s="76"/>
      <c r="H130" s="76">
        <v>0</v>
      </c>
      <c r="I130" s="77"/>
      <c r="J130" s="77"/>
      <c r="K130" s="113"/>
    </row>
    <row r="131" spans="1:11" s="41" customFormat="1" ht="15.75" customHeight="1" thickBot="1" x14ac:dyDescent="0.25">
      <c r="A131" s="199"/>
      <c r="B131" s="43" t="s">
        <v>45</v>
      </c>
      <c r="C131" s="62"/>
      <c r="D131" s="53"/>
      <c r="E131" s="116"/>
      <c r="F131" s="117"/>
      <c r="G131" s="203"/>
      <c r="H131" s="203"/>
      <c r="I131" s="77"/>
      <c r="J131" s="77"/>
      <c r="K131" s="113"/>
    </row>
    <row r="132" spans="1:11" s="41" customFormat="1" ht="62.25" customHeight="1" x14ac:dyDescent="0.2">
      <c r="A132" s="146" t="s">
        <v>66</v>
      </c>
      <c r="B132" s="123" t="s">
        <v>67</v>
      </c>
      <c r="C132" s="204" t="s">
        <v>63</v>
      </c>
      <c r="D132" s="53"/>
      <c r="E132" s="196" t="s">
        <v>112</v>
      </c>
      <c r="F132" s="117"/>
      <c r="G132" s="203"/>
      <c r="H132" s="203"/>
      <c r="I132" s="77"/>
      <c r="J132" s="77"/>
      <c r="K132" s="205">
        <v>42</v>
      </c>
    </row>
    <row r="133" spans="1:11" s="41" customFormat="1" ht="15.75" customHeight="1" x14ac:dyDescent="0.2">
      <c r="A133" s="98"/>
      <c r="B133" s="206" t="s">
        <v>68</v>
      </c>
      <c r="C133" s="70"/>
      <c r="D133" s="53"/>
      <c r="E133" s="116"/>
      <c r="F133" s="117"/>
      <c r="G133" s="203"/>
      <c r="H133" s="203"/>
      <c r="I133" s="77"/>
      <c r="J133" s="77"/>
      <c r="K133" s="205"/>
    </row>
    <row r="134" spans="1:11" s="41" customFormat="1" ht="15.75" customHeight="1" x14ac:dyDescent="0.2">
      <c r="A134" s="98"/>
      <c r="B134" s="207" t="s">
        <v>18</v>
      </c>
      <c r="C134" s="70"/>
      <c r="D134" s="129" t="s">
        <v>7</v>
      </c>
      <c r="E134" s="116">
        <v>27000</v>
      </c>
      <c r="F134" s="117">
        <v>22878</v>
      </c>
      <c r="G134" s="203"/>
      <c r="H134" s="203">
        <v>85</v>
      </c>
      <c r="I134" s="77"/>
      <c r="J134" s="77"/>
      <c r="K134" s="205"/>
    </row>
    <row r="135" spans="1:11" s="41" customFormat="1" ht="15.75" customHeight="1" x14ac:dyDescent="0.2">
      <c r="A135" s="98"/>
      <c r="B135" s="207" t="s">
        <v>27</v>
      </c>
      <c r="C135" s="70"/>
      <c r="D135" s="129" t="s">
        <v>7</v>
      </c>
      <c r="E135" s="116">
        <v>27000</v>
      </c>
      <c r="F135" s="117">
        <v>11324</v>
      </c>
      <c r="G135" s="203"/>
      <c r="H135" s="203">
        <v>42</v>
      </c>
      <c r="I135" s="77"/>
      <c r="J135" s="77"/>
      <c r="K135" s="205"/>
    </row>
    <row r="136" spans="1:11" s="41" customFormat="1" ht="15.75" customHeight="1" x14ac:dyDescent="0.2">
      <c r="A136" s="98"/>
      <c r="B136" s="207" t="s">
        <v>45</v>
      </c>
      <c r="C136" s="70"/>
      <c r="D136" s="53"/>
      <c r="E136" s="116"/>
      <c r="F136" s="117"/>
      <c r="G136" s="203"/>
      <c r="H136" s="203"/>
      <c r="I136" s="77"/>
      <c r="J136" s="77"/>
      <c r="K136" s="205"/>
    </row>
    <row r="137" spans="1:11" s="41" customFormat="1" ht="15.75" customHeight="1" x14ac:dyDescent="0.2">
      <c r="A137" s="98"/>
      <c r="B137" s="208" t="s">
        <v>28</v>
      </c>
      <c r="C137" s="70"/>
      <c r="D137" s="129" t="s">
        <v>7</v>
      </c>
      <c r="E137" s="116">
        <v>27000</v>
      </c>
      <c r="F137" s="117">
        <v>11324</v>
      </c>
      <c r="G137" s="203"/>
      <c r="H137" s="203">
        <v>42</v>
      </c>
      <c r="I137" s="77"/>
      <c r="J137" s="77"/>
      <c r="K137" s="205"/>
    </row>
    <row r="138" spans="1:11" s="41" customFormat="1" ht="15.75" customHeight="1" x14ac:dyDescent="0.2">
      <c r="A138" s="98"/>
      <c r="B138" s="207" t="s">
        <v>45</v>
      </c>
      <c r="C138" s="70"/>
      <c r="D138" s="53"/>
      <c r="E138" s="116"/>
      <c r="F138" s="117"/>
      <c r="G138" s="203"/>
      <c r="H138" s="203"/>
      <c r="I138" s="77"/>
      <c r="J138" s="77"/>
      <c r="K138" s="205"/>
    </row>
    <row r="139" spans="1:11" s="41" customFormat="1" ht="15.75" customHeight="1" x14ac:dyDescent="0.2">
      <c r="A139" s="59">
        <v>1</v>
      </c>
      <c r="B139" s="31" t="s">
        <v>69</v>
      </c>
      <c r="C139" s="70"/>
      <c r="D139" s="53"/>
      <c r="E139" s="116"/>
      <c r="F139" s="117"/>
      <c r="G139" s="203"/>
      <c r="H139" s="203"/>
      <c r="I139" s="77"/>
      <c r="J139" s="77"/>
      <c r="K139" s="205"/>
    </row>
    <row r="140" spans="1:11" s="41" customFormat="1" ht="15.75" customHeight="1" x14ac:dyDescent="0.2">
      <c r="A140" s="59"/>
      <c r="B140" s="209" t="s">
        <v>18</v>
      </c>
      <c r="C140" s="70"/>
      <c r="D140" s="129" t="s">
        <v>7</v>
      </c>
      <c r="E140" s="116">
        <v>3740</v>
      </c>
      <c r="F140" s="117">
        <v>3740</v>
      </c>
      <c r="G140" s="203"/>
      <c r="H140" s="203">
        <v>100</v>
      </c>
      <c r="I140" s="77"/>
      <c r="J140" s="77"/>
      <c r="K140" s="205"/>
    </row>
    <row r="141" spans="1:11" s="41" customFormat="1" ht="15.75" customHeight="1" x14ac:dyDescent="0.2">
      <c r="A141" s="59"/>
      <c r="B141" s="209" t="s">
        <v>27</v>
      </c>
      <c r="C141" s="70"/>
      <c r="D141" s="129" t="s">
        <v>7</v>
      </c>
      <c r="E141" s="116">
        <v>3740</v>
      </c>
      <c r="F141" s="117">
        <v>3740</v>
      </c>
      <c r="G141" s="203"/>
      <c r="H141" s="203">
        <v>100</v>
      </c>
      <c r="I141" s="77"/>
      <c r="J141" s="77"/>
      <c r="K141" s="205"/>
    </row>
    <row r="142" spans="1:11" s="41" customFormat="1" ht="15.75" customHeight="1" x14ac:dyDescent="0.2">
      <c r="A142" s="59"/>
      <c r="B142" s="209" t="s">
        <v>45</v>
      </c>
      <c r="C142" s="70"/>
      <c r="D142" s="53"/>
      <c r="E142" s="116"/>
      <c r="F142" s="77" t="s">
        <v>46</v>
      </c>
      <c r="G142" s="203"/>
      <c r="H142" s="203"/>
      <c r="I142" s="77"/>
      <c r="J142" s="77"/>
      <c r="K142" s="205"/>
    </row>
    <row r="143" spans="1:11" s="41" customFormat="1" ht="15.75" customHeight="1" x14ac:dyDescent="0.2">
      <c r="A143" s="59"/>
      <c r="B143" s="210" t="s">
        <v>28</v>
      </c>
      <c r="C143" s="70"/>
      <c r="D143" s="129" t="s">
        <v>7</v>
      </c>
      <c r="E143" s="116">
        <v>3740</v>
      </c>
      <c r="F143" s="117">
        <v>3740</v>
      </c>
      <c r="G143" s="203"/>
      <c r="H143" s="203">
        <v>100</v>
      </c>
      <c r="I143" s="77"/>
      <c r="J143" s="77"/>
      <c r="K143" s="205"/>
    </row>
    <row r="144" spans="1:11" s="41" customFormat="1" ht="15.75" customHeight="1" x14ac:dyDescent="0.2">
      <c r="A144" s="59"/>
      <c r="B144" s="209" t="s">
        <v>45</v>
      </c>
      <c r="C144" s="70"/>
      <c r="D144" s="53"/>
      <c r="E144" s="116"/>
      <c r="F144" s="77" t="s">
        <v>46</v>
      </c>
      <c r="G144" s="203"/>
      <c r="H144" s="203"/>
      <c r="I144" s="77"/>
      <c r="J144" s="77"/>
      <c r="K144" s="205"/>
    </row>
    <row r="145" spans="1:11" s="41" customFormat="1" ht="15.75" customHeight="1" x14ac:dyDescent="0.2">
      <c r="A145" s="59">
        <v>2</v>
      </c>
      <c r="B145" s="31" t="s">
        <v>70</v>
      </c>
      <c r="C145" s="70"/>
      <c r="D145" s="53"/>
      <c r="E145" s="116"/>
      <c r="F145" s="117"/>
      <c r="G145" s="203"/>
      <c r="H145" s="203"/>
      <c r="I145" s="77"/>
      <c r="J145" s="77"/>
      <c r="K145" s="205"/>
    </row>
    <row r="146" spans="1:11" s="41" customFormat="1" ht="15.75" customHeight="1" x14ac:dyDescent="0.2">
      <c r="A146" s="59"/>
      <c r="B146" s="209" t="s">
        <v>18</v>
      </c>
      <c r="C146" s="70"/>
      <c r="D146" s="129" t="s">
        <v>7</v>
      </c>
      <c r="E146" s="116">
        <v>4019</v>
      </c>
      <c r="F146" s="117">
        <v>4019</v>
      </c>
      <c r="G146" s="203"/>
      <c r="H146" s="203">
        <v>100</v>
      </c>
      <c r="I146" s="77"/>
      <c r="J146" s="77"/>
      <c r="K146" s="205"/>
    </row>
    <row r="147" spans="1:11" s="41" customFormat="1" ht="15.75" customHeight="1" x14ac:dyDescent="0.2">
      <c r="A147" s="59"/>
      <c r="B147" s="209" t="s">
        <v>27</v>
      </c>
      <c r="C147" s="70"/>
      <c r="D147" s="129" t="s">
        <v>7</v>
      </c>
      <c r="E147" s="116">
        <v>4019</v>
      </c>
      <c r="F147" s="117">
        <v>4019</v>
      </c>
      <c r="G147" s="203"/>
      <c r="H147" s="203">
        <v>100</v>
      </c>
      <c r="I147" s="77"/>
      <c r="J147" s="77"/>
      <c r="K147" s="205"/>
    </row>
    <row r="148" spans="1:11" s="41" customFormat="1" ht="15.75" customHeight="1" x14ac:dyDescent="0.2">
      <c r="A148" s="59"/>
      <c r="B148" s="209" t="s">
        <v>45</v>
      </c>
      <c r="C148" s="70"/>
      <c r="D148" s="53"/>
      <c r="E148" s="116"/>
      <c r="F148" s="117"/>
      <c r="G148" s="203"/>
      <c r="H148" s="203"/>
      <c r="I148" s="77"/>
      <c r="J148" s="77"/>
      <c r="K148" s="205"/>
    </row>
    <row r="149" spans="1:11" s="41" customFormat="1" ht="15.75" customHeight="1" x14ac:dyDescent="0.2">
      <c r="A149" s="59"/>
      <c r="B149" s="210" t="s">
        <v>28</v>
      </c>
      <c r="C149" s="70"/>
      <c r="D149" s="129" t="s">
        <v>7</v>
      </c>
      <c r="E149" s="116">
        <v>4019</v>
      </c>
      <c r="F149" s="117">
        <v>4019</v>
      </c>
      <c r="G149" s="203"/>
      <c r="H149" s="203">
        <v>100</v>
      </c>
      <c r="I149" s="77"/>
      <c r="J149" s="77"/>
      <c r="K149" s="205"/>
    </row>
    <row r="150" spans="1:11" s="41" customFormat="1" ht="15.75" customHeight="1" x14ac:dyDescent="0.2">
      <c r="A150" s="59"/>
      <c r="B150" s="209" t="s">
        <v>45</v>
      </c>
      <c r="C150" s="70"/>
      <c r="D150" s="53"/>
      <c r="E150" s="116"/>
      <c r="F150" s="117"/>
      <c r="G150" s="203"/>
      <c r="H150" s="203"/>
      <c r="I150" s="77"/>
      <c r="J150" s="77"/>
      <c r="K150" s="205"/>
    </row>
    <row r="151" spans="1:11" s="41" customFormat="1" ht="15.75" customHeight="1" x14ac:dyDescent="0.2">
      <c r="A151" s="193">
        <v>3</v>
      </c>
      <c r="B151" s="211" t="s">
        <v>71</v>
      </c>
      <c r="C151" s="70"/>
      <c r="D151" s="53"/>
      <c r="E151" s="116"/>
      <c r="F151" s="117"/>
      <c r="G151" s="203"/>
      <c r="H151" s="203"/>
      <c r="I151" s="77"/>
      <c r="J151" s="77"/>
      <c r="K151" s="205"/>
    </row>
    <row r="152" spans="1:11" s="41" customFormat="1" ht="15.75" customHeight="1" x14ac:dyDescent="0.2">
      <c r="A152" s="193"/>
      <c r="B152" s="212" t="s">
        <v>18</v>
      </c>
      <c r="C152" s="70"/>
      <c r="D152" s="129" t="s">
        <v>7</v>
      </c>
      <c r="E152" s="116">
        <v>1500</v>
      </c>
      <c r="F152" s="117">
        <v>1500</v>
      </c>
      <c r="G152" s="203"/>
      <c r="H152" s="203">
        <v>100</v>
      </c>
      <c r="I152" s="77"/>
      <c r="J152" s="77"/>
      <c r="K152" s="205"/>
    </row>
    <row r="153" spans="1:11" s="41" customFormat="1" ht="15.75" customHeight="1" x14ac:dyDescent="0.2">
      <c r="A153" s="193"/>
      <c r="B153" s="209" t="s">
        <v>27</v>
      </c>
      <c r="C153" s="70"/>
      <c r="D153" s="129" t="s">
        <v>7</v>
      </c>
      <c r="E153" s="116">
        <v>1500</v>
      </c>
      <c r="F153" s="117">
        <v>1500</v>
      </c>
      <c r="G153" s="203"/>
      <c r="H153" s="203">
        <v>100</v>
      </c>
      <c r="I153" s="77"/>
      <c r="J153" s="77"/>
      <c r="K153" s="205"/>
    </row>
    <row r="154" spans="1:11" s="41" customFormat="1" ht="15.75" customHeight="1" x14ac:dyDescent="0.2">
      <c r="A154" s="193"/>
      <c r="B154" s="209" t="s">
        <v>45</v>
      </c>
      <c r="C154" s="70"/>
      <c r="D154" s="53"/>
      <c r="E154" s="116"/>
      <c r="F154" s="117"/>
      <c r="G154" s="203"/>
      <c r="H154" s="203"/>
      <c r="I154" s="77"/>
      <c r="J154" s="77"/>
      <c r="K154" s="205"/>
    </row>
    <row r="155" spans="1:11" s="41" customFormat="1" ht="15.75" customHeight="1" x14ac:dyDescent="0.2">
      <c r="A155" s="193"/>
      <c r="B155" s="210" t="s">
        <v>28</v>
      </c>
      <c r="C155" s="70"/>
      <c r="D155" s="129" t="s">
        <v>7</v>
      </c>
      <c r="E155" s="116">
        <v>1500</v>
      </c>
      <c r="F155" s="117">
        <v>1500</v>
      </c>
      <c r="G155" s="203"/>
      <c r="H155" s="203">
        <v>100</v>
      </c>
      <c r="I155" s="77"/>
      <c r="J155" s="77"/>
      <c r="K155" s="205"/>
    </row>
    <row r="156" spans="1:11" s="41" customFormat="1" ht="15.75" customHeight="1" x14ac:dyDescent="0.2">
      <c r="A156" s="193"/>
      <c r="B156" s="209" t="s">
        <v>45</v>
      </c>
      <c r="C156" s="70"/>
      <c r="D156" s="53"/>
      <c r="E156" s="116"/>
      <c r="F156" s="117"/>
      <c r="G156" s="203"/>
      <c r="H156" s="203"/>
      <c r="I156" s="77"/>
      <c r="J156" s="77"/>
      <c r="K156" s="205"/>
    </row>
    <row r="157" spans="1:11" s="41" customFormat="1" ht="15.75" customHeight="1" x14ac:dyDescent="0.2">
      <c r="A157" s="127">
        <v>4</v>
      </c>
      <c r="B157" s="202" t="s">
        <v>72</v>
      </c>
      <c r="C157" s="70"/>
      <c r="D157" s="53"/>
      <c r="E157" s="116"/>
      <c r="F157" s="117"/>
      <c r="G157" s="203"/>
      <c r="H157" s="203"/>
      <c r="I157" s="77"/>
      <c r="J157" s="77"/>
      <c r="K157" s="205"/>
    </row>
    <row r="158" spans="1:11" s="41" customFormat="1" ht="15.75" customHeight="1" x14ac:dyDescent="0.2">
      <c r="A158" s="213"/>
      <c r="B158" s="212" t="s">
        <v>73</v>
      </c>
      <c r="C158" s="70"/>
      <c r="D158" s="129" t="s">
        <v>7</v>
      </c>
      <c r="E158" s="116">
        <v>3100</v>
      </c>
      <c r="F158" s="117">
        <v>0</v>
      </c>
      <c r="G158" s="203"/>
      <c r="H158" s="203">
        <v>0</v>
      </c>
      <c r="I158" s="77"/>
      <c r="J158" s="77"/>
      <c r="K158" s="205"/>
    </row>
    <row r="159" spans="1:11" s="41" customFormat="1" ht="15.75" customHeight="1" x14ac:dyDescent="0.2">
      <c r="A159" s="213"/>
      <c r="B159" s="209" t="s">
        <v>27</v>
      </c>
      <c r="C159" s="70"/>
      <c r="D159" s="129" t="s">
        <v>7</v>
      </c>
      <c r="E159" s="116">
        <v>3100</v>
      </c>
      <c r="F159" s="117">
        <v>0</v>
      </c>
      <c r="G159" s="203"/>
      <c r="H159" s="203">
        <v>0</v>
      </c>
      <c r="I159" s="77"/>
      <c r="J159" s="77"/>
      <c r="K159" s="205"/>
    </row>
    <row r="160" spans="1:11" s="41" customFormat="1" ht="15.75" customHeight="1" x14ac:dyDescent="0.2">
      <c r="A160" s="214"/>
      <c r="B160" s="209" t="s">
        <v>45</v>
      </c>
      <c r="C160" s="70"/>
      <c r="D160" s="53"/>
      <c r="E160" s="116"/>
      <c r="F160" s="117"/>
      <c r="G160" s="203"/>
      <c r="H160" s="203"/>
      <c r="I160" s="77"/>
      <c r="J160" s="77"/>
      <c r="K160" s="205"/>
    </row>
    <row r="161" spans="1:11" s="41" customFormat="1" ht="15.75" customHeight="1" x14ac:dyDescent="0.2">
      <c r="A161" s="214"/>
      <c r="B161" s="210" t="s">
        <v>28</v>
      </c>
      <c r="C161" s="70"/>
      <c r="D161" s="129" t="s">
        <v>7</v>
      </c>
      <c r="E161" s="116">
        <v>3100</v>
      </c>
      <c r="F161" s="117">
        <v>0</v>
      </c>
      <c r="G161" s="203"/>
      <c r="H161" s="203">
        <v>0</v>
      </c>
      <c r="I161" s="77"/>
      <c r="J161" s="77"/>
      <c r="K161" s="205"/>
    </row>
    <row r="162" spans="1:11" s="41" customFormat="1" ht="15.75" customHeight="1" x14ac:dyDescent="0.2">
      <c r="A162" s="214"/>
      <c r="B162" s="209" t="s">
        <v>45</v>
      </c>
      <c r="C162" s="70"/>
      <c r="D162" s="53"/>
      <c r="E162" s="116"/>
      <c r="F162" s="117"/>
      <c r="G162" s="203"/>
      <c r="H162" s="203"/>
      <c r="I162" s="77"/>
      <c r="J162" s="77"/>
      <c r="K162" s="205"/>
    </row>
    <row r="163" spans="1:11" s="41" customFormat="1" ht="29.25" customHeight="1" x14ac:dyDescent="0.2">
      <c r="A163" s="127">
        <v>5</v>
      </c>
      <c r="B163" s="202" t="s">
        <v>74</v>
      </c>
      <c r="C163" s="70"/>
      <c r="D163" s="53"/>
      <c r="E163" s="116"/>
      <c r="F163" s="117"/>
      <c r="G163" s="203"/>
      <c r="H163" s="203"/>
      <c r="I163" s="77"/>
      <c r="J163" s="77"/>
      <c r="K163" s="205"/>
    </row>
    <row r="164" spans="1:11" s="41" customFormat="1" ht="15.75" customHeight="1" x14ac:dyDescent="0.2">
      <c r="A164" s="213"/>
      <c r="B164" s="212" t="s">
        <v>73</v>
      </c>
      <c r="C164" s="70"/>
      <c r="D164" s="129" t="s">
        <v>7</v>
      </c>
      <c r="E164" s="116">
        <v>1170</v>
      </c>
      <c r="F164" s="117">
        <v>1170</v>
      </c>
      <c r="G164" s="203"/>
      <c r="H164" s="203">
        <v>100</v>
      </c>
      <c r="I164" s="77"/>
      <c r="J164" s="77"/>
      <c r="K164" s="205"/>
    </row>
    <row r="165" spans="1:11" s="41" customFormat="1" ht="15.75" customHeight="1" x14ac:dyDescent="0.2">
      <c r="A165" s="213"/>
      <c r="B165" s="209" t="s">
        <v>27</v>
      </c>
      <c r="C165" s="70"/>
      <c r="D165" s="129" t="s">
        <v>7</v>
      </c>
      <c r="E165" s="116">
        <v>1170</v>
      </c>
      <c r="F165" s="117">
        <v>0</v>
      </c>
      <c r="G165" s="203"/>
      <c r="H165" s="203">
        <v>0</v>
      </c>
      <c r="I165" s="77"/>
      <c r="J165" s="77"/>
      <c r="K165" s="205"/>
    </row>
    <row r="166" spans="1:11" s="41" customFormat="1" ht="15.75" customHeight="1" x14ac:dyDescent="0.2">
      <c r="A166" s="213"/>
      <c r="B166" s="209" t="s">
        <v>45</v>
      </c>
      <c r="C166" s="70"/>
      <c r="D166" s="53"/>
      <c r="E166" s="116"/>
      <c r="F166" s="117"/>
      <c r="G166" s="203"/>
      <c r="H166" s="203"/>
      <c r="I166" s="77"/>
      <c r="J166" s="77"/>
      <c r="K166" s="205"/>
    </row>
    <row r="167" spans="1:11" s="41" customFormat="1" ht="15.75" customHeight="1" x14ac:dyDescent="0.2">
      <c r="A167" s="213"/>
      <c r="B167" s="210" t="s">
        <v>28</v>
      </c>
      <c r="C167" s="70"/>
      <c r="D167" s="129" t="s">
        <v>7</v>
      </c>
      <c r="E167" s="116">
        <v>1170</v>
      </c>
      <c r="F167" s="117">
        <v>0</v>
      </c>
      <c r="G167" s="203"/>
      <c r="H167" s="203">
        <v>0</v>
      </c>
      <c r="I167" s="77"/>
      <c r="J167" s="77"/>
      <c r="K167" s="205"/>
    </row>
    <row r="168" spans="1:11" s="41" customFormat="1" ht="15.75" customHeight="1" x14ac:dyDescent="0.2">
      <c r="A168" s="213"/>
      <c r="B168" s="209" t="s">
        <v>45</v>
      </c>
      <c r="C168" s="70"/>
      <c r="D168" s="53"/>
      <c r="E168" s="116"/>
      <c r="F168" s="117"/>
      <c r="G168" s="203"/>
      <c r="H168" s="203"/>
      <c r="I168" s="77"/>
      <c r="J168" s="77"/>
      <c r="K168" s="205"/>
    </row>
    <row r="169" spans="1:11" s="41" customFormat="1" ht="15.75" customHeight="1" x14ac:dyDescent="0.2">
      <c r="A169" s="127">
        <v>6</v>
      </c>
      <c r="B169" s="215" t="s">
        <v>75</v>
      </c>
      <c r="C169" s="70"/>
      <c r="D169" s="53"/>
      <c r="E169" s="116"/>
      <c r="F169" s="117"/>
      <c r="G169" s="203"/>
      <c r="H169" s="203"/>
      <c r="I169" s="77"/>
      <c r="J169" s="77"/>
      <c r="K169" s="205"/>
    </row>
    <row r="170" spans="1:11" s="41" customFormat="1" ht="15.75" customHeight="1" x14ac:dyDescent="0.2">
      <c r="A170" s="213"/>
      <c r="B170" s="212" t="s">
        <v>18</v>
      </c>
      <c r="C170" s="70"/>
      <c r="D170" s="129" t="s">
        <v>7</v>
      </c>
      <c r="E170" s="116">
        <v>3753</v>
      </c>
      <c r="F170" s="117">
        <v>3753</v>
      </c>
      <c r="G170" s="203"/>
      <c r="H170" s="203">
        <v>100</v>
      </c>
      <c r="I170" s="77"/>
      <c r="J170" s="77"/>
      <c r="K170" s="205"/>
    </row>
    <row r="171" spans="1:11" s="41" customFormat="1" ht="15.75" customHeight="1" x14ac:dyDescent="0.2">
      <c r="A171" s="213"/>
      <c r="B171" s="209" t="s">
        <v>27</v>
      </c>
      <c r="C171" s="70"/>
      <c r="D171" s="129" t="s">
        <v>7</v>
      </c>
      <c r="E171" s="116">
        <v>3753</v>
      </c>
      <c r="F171" s="117">
        <v>0</v>
      </c>
      <c r="G171" s="203"/>
      <c r="H171" s="203">
        <v>0</v>
      </c>
      <c r="I171" s="77"/>
      <c r="J171" s="77"/>
      <c r="K171" s="205"/>
    </row>
    <row r="172" spans="1:11" s="41" customFormat="1" ht="15.75" customHeight="1" x14ac:dyDescent="0.2">
      <c r="A172" s="213"/>
      <c r="B172" s="209" t="s">
        <v>45</v>
      </c>
      <c r="C172" s="70"/>
      <c r="D172" s="53"/>
      <c r="E172" s="116"/>
      <c r="F172" s="117"/>
      <c r="G172" s="203"/>
      <c r="H172" s="203"/>
      <c r="I172" s="77"/>
      <c r="J172" s="77"/>
      <c r="K172" s="205"/>
    </row>
    <row r="173" spans="1:11" s="41" customFormat="1" ht="15.75" customHeight="1" x14ac:dyDescent="0.2">
      <c r="A173" s="213"/>
      <c r="B173" s="210" t="s">
        <v>28</v>
      </c>
      <c r="C173" s="70"/>
      <c r="D173" s="129" t="s">
        <v>7</v>
      </c>
      <c r="E173" s="116">
        <v>3753</v>
      </c>
      <c r="F173" s="117">
        <v>0</v>
      </c>
      <c r="G173" s="203"/>
      <c r="H173" s="203">
        <v>0</v>
      </c>
      <c r="I173" s="77"/>
      <c r="J173" s="77"/>
      <c r="K173" s="205"/>
    </row>
    <row r="174" spans="1:11" s="41" customFormat="1" ht="15.75" customHeight="1" x14ac:dyDescent="0.2">
      <c r="A174" s="213"/>
      <c r="B174" s="209" t="s">
        <v>45</v>
      </c>
      <c r="C174" s="70"/>
      <c r="D174" s="53"/>
      <c r="E174" s="116"/>
      <c r="F174" s="117"/>
      <c r="G174" s="203"/>
      <c r="H174" s="203"/>
      <c r="I174" s="77"/>
      <c r="J174" s="77"/>
      <c r="K174" s="205"/>
    </row>
    <row r="175" spans="1:11" s="41" customFormat="1" ht="26.25" customHeight="1" x14ac:dyDescent="0.2">
      <c r="A175" s="127">
        <v>7</v>
      </c>
      <c r="B175" s="216" t="s">
        <v>76</v>
      </c>
      <c r="C175" s="70"/>
      <c r="D175" s="53"/>
      <c r="E175" s="116"/>
      <c r="F175" s="117"/>
      <c r="G175" s="203"/>
      <c r="H175" s="203"/>
      <c r="I175" s="77"/>
      <c r="J175" s="77"/>
      <c r="K175" s="205"/>
    </row>
    <row r="176" spans="1:11" s="41" customFormat="1" ht="15.75" customHeight="1" x14ac:dyDescent="0.2">
      <c r="A176" s="213"/>
      <c r="B176" s="212" t="s">
        <v>18</v>
      </c>
      <c r="C176" s="70"/>
      <c r="D176" s="129" t="s">
        <v>7</v>
      </c>
      <c r="E176" s="116">
        <v>789</v>
      </c>
      <c r="F176" s="117">
        <v>789</v>
      </c>
      <c r="G176" s="203"/>
      <c r="H176" s="203">
        <v>100</v>
      </c>
      <c r="I176" s="77"/>
      <c r="J176" s="77"/>
      <c r="K176" s="205"/>
    </row>
    <row r="177" spans="1:11" s="41" customFormat="1" ht="15.75" customHeight="1" x14ac:dyDescent="0.2">
      <c r="A177" s="213"/>
      <c r="B177" s="209" t="s">
        <v>27</v>
      </c>
      <c r="C177" s="70"/>
      <c r="D177" s="129" t="s">
        <v>7</v>
      </c>
      <c r="E177" s="116">
        <v>789</v>
      </c>
      <c r="F177" s="117">
        <v>0</v>
      </c>
      <c r="G177" s="203"/>
      <c r="H177" s="203">
        <v>0</v>
      </c>
      <c r="I177" s="77"/>
      <c r="J177" s="77"/>
      <c r="K177" s="205"/>
    </row>
    <row r="178" spans="1:11" s="41" customFormat="1" ht="15.75" customHeight="1" x14ac:dyDescent="0.2">
      <c r="A178" s="213"/>
      <c r="B178" s="209" t="s">
        <v>45</v>
      </c>
      <c r="C178" s="70"/>
      <c r="D178" s="53"/>
      <c r="E178" s="116"/>
      <c r="F178" s="117"/>
      <c r="G178" s="203"/>
      <c r="H178" s="203"/>
      <c r="I178" s="77"/>
      <c r="J178" s="77"/>
      <c r="K178" s="205"/>
    </row>
    <row r="179" spans="1:11" s="41" customFormat="1" ht="15.75" customHeight="1" x14ac:dyDescent="0.2">
      <c r="A179" s="213"/>
      <c r="B179" s="210" t="s">
        <v>28</v>
      </c>
      <c r="C179" s="70"/>
      <c r="D179" s="129" t="s">
        <v>7</v>
      </c>
      <c r="E179" s="116">
        <v>789</v>
      </c>
      <c r="F179" s="117">
        <v>0</v>
      </c>
      <c r="G179" s="203"/>
      <c r="H179" s="203">
        <v>0</v>
      </c>
      <c r="I179" s="77"/>
      <c r="J179" s="77"/>
      <c r="K179" s="205"/>
    </row>
    <row r="180" spans="1:11" s="41" customFormat="1" ht="15.75" customHeight="1" x14ac:dyDescent="0.2">
      <c r="A180" s="213"/>
      <c r="B180" s="209" t="s">
        <v>45</v>
      </c>
      <c r="C180" s="70"/>
      <c r="D180" s="53"/>
      <c r="E180" s="116"/>
      <c r="F180" s="117"/>
      <c r="G180" s="203"/>
      <c r="H180" s="203"/>
      <c r="I180" s="77"/>
      <c r="J180" s="77"/>
      <c r="K180" s="205"/>
    </row>
    <row r="181" spans="1:11" s="41" customFormat="1" ht="25.5" customHeight="1" x14ac:dyDescent="0.2">
      <c r="A181" s="127">
        <v>8</v>
      </c>
      <c r="B181" s="216" t="s">
        <v>77</v>
      </c>
      <c r="C181" s="70"/>
      <c r="D181" s="53"/>
      <c r="E181" s="116"/>
      <c r="F181" s="117"/>
      <c r="G181" s="203"/>
      <c r="H181" s="203"/>
      <c r="I181" s="77"/>
      <c r="J181" s="77"/>
      <c r="K181" s="205"/>
    </row>
    <row r="182" spans="1:11" s="41" customFormat="1" ht="15.75" customHeight="1" x14ac:dyDescent="0.2">
      <c r="A182" s="213"/>
      <c r="B182" s="212" t="s">
        <v>18</v>
      </c>
      <c r="C182" s="70"/>
      <c r="D182" s="129" t="s">
        <v>7</v>
      </c>
      <c r="E182" s="116">
        <v>1141</v>
      </c>
      <c r="F182" s="117">
        <v>0</v>
      </c>
      <c r="G182" s="203"/>
      <c r="H182" s="203">
        <v>0</v>
      </c>
      <c r="I182" s="77"/>
      <c r="J182" s="77"/>
      <c r="K182" s="205"/>
    </row>
    <row r="183" spans="1:11" s="41" customFormat="1" ht="15.75" customHeight="1" x14ac:dyDescent="0.2">
      <c r="A183" s="213"/>
      <c r="B183" s="209" t="s">
        <v>27</v>
      </c>
      <c r="C183" s="70"/>
      <c r="D183" s="129" t="s">
        <v>7</v>
      </c>
      <c r="E183" s="116">
        <v>1141</v>
      </c>
      <c r="F183" s="117">
        <v>0</v>
      </c>
      <c r="G183" s="203"/>
      <c r="H183" s="203">
        <v>0</v>
      </c>
      <c r="I183" s="77"/>
      <c r="J183" s="77"/>
      <c r="K183" s="205"/>
    </row>
    <row r="184" spans="1:11" s="41" customFormat="1" ht="15.75" customHeight="1" x14ac:dyDescent="0.2">
      <c r="A184" s="213"/>
      <c r="B184" s="209" t="s">
        <v>45</v>
      </c>
      <c r="C184" s="70"/>
      <c r="D184" s="53"/>
      <c r="E184" s="116"/>
      <c r="F184" s="117"/>
      <c r="G184" s="203"/>
      <c r="H184" s="203"/>
      <c r="I184" s="77"/>
      <c r="J184" s="77"/>
      <c r="K184" s="205"/>
    </row>
    <row r="185" spans="1:11" s="41" customFormat="1" ht="15.75" customHeight="1" x14ac:dyDescent="0.2">
      <c r="A185" s="213"/>
      <c r="B185" s="210" t="s">
        <v>28</v>
      </c>
      <c r="C185" s="70"/>
      <c r="D185" s="129" t="s">
        <v>7</v>
      </c>
      <c r="E185" s="116">
        <v>1141</v>
      </c>
      <c r="F185" s="117">
        <v>0</v>
      </c>
      <c r="G185" s="203"/>
      <c r="H185" s="203">
        <v>0</v>
      </c>
      <c r="I185" s="77"/>
      <c r="J185" s="77"/>
      <c r="K185" s="205"/>
    </row>
    <row r="186" spans="1:11" s="41" customFormat="1" ht="15.75" customHeight="1" x14ac:dyDescent="0.2">
      <c r="A186" s="213"/>
      <c r="B186" s="209" t="s">
        <v>45</v>
      </c>
      <c r="C186" s="70"/>
      <c r="D186" s="53"/>
      <c r="E186" s="116"/>
      <c r="F186" s="117"/>
      <c r="G186" s="203"/>
      <c r="H186" s="203"/>
      <c r="I186" s="77"/>
      <c r="J186" s="77"/>
      <c r="K186" s="205"/>
    </row>
    <row r="187" spans="1:11" s="41" customFormat="1" ht="15.75" customHeight="1" x14ac:dyDescent="0.2">
      <c r="A187" s="127">
        <v>9</v>
      </c>
      <c r="B187" s="216" t="s">
        <v>78</v>
      </c>
      <c r="C187" s="70"/>
      <c r="D187" s="53"/>
      <c r="E187" s="116"/>
      <c r="F187" s="117"/>
      <c r="G187" s="203"/>
      <c r="H187" s="203"/>
      <c r="I187" s="77"/>
      <c r="J187" s="77"/>
      <c r="K187" s="205"/>
    </row>
    <row r="188" spans="1:11" s="41" customFormat="1" ht="15.75" customHeight="1" x14ac:dyDescent="0.2">
      <c r="A188" s="213"/>
      <c r="B188" s="212" t="s">
        <v>18</v>
      </c>
      <c r="C188" s="70"/>
      <c r="D188" s="129" t="s">
        <v>7</v>
      </c>
      <c r="E188" s="116">
        <v>2065</v>
      </c>
      <c r="F188" s="117">
        <v>2065</v>
      </c>
      <c r="G188" s="203"/>
      <c r="H188" s="203">
        <v>100</v>
      </c>
      <c r="I188" s="77"/>
      <c r="J188" s="77"/>
      <c r="K188" s="205"/>
    </row>
    <row r="189" spans="1:11" s="41" customFormat="1" ht="15.75" customHeight="1" x14ac:dyDescent="0.2">
      <c r="A189" s="213"/>
      <c r="B189" s="209" t="s">
        <v>27</v>
      </c>
      <c r="C189" s="70"/>
      <c r="D189" s="129" t="s">
        <v>7</v>
      </c>
      <c r="E189" s="116">
        <v>2065</v>
      </c>
      <c r="F189" s="117">
        <v>2065</v>
      </c>
      <c r="G189" s="203"/>
      <c r="H189" s="203">
        <v>100</v>
      </c>
      <c r="I189" s="77"/>
      <c r="J189" s="77"/>
      <c r="K189" s="205"/>
    </row>
    <row r="190" spans="1:11" s="41" customFormat="1" ht="15.75" customHeight="1" x14ac:dyDescent="0.2">
      <c r="A190" s="213"/>
      <c r="B190" s="209" t="s">
        <v>45</v>
      </c>
      <c r="C190" s="70"/>
      <c r="D190" s="53"/>
      <c r="E190" s="116"/>
      <c r="F190" s="117"/>
      <c r="G190" s="203"/>
      <c r="H190" s="203"/>
      <c r="I190" s="77"/>
      <c r="J190" s="77"/>
      <c r="K190" s="205"/>
    </row>
    <row r="191" spans="1:11" s="41" customFormat="1" ht="15.75" customHeight="1" x14ac:dyDescent="0.2">
      <c r="A191" s="213"/>
      <c r="B191" s="210" t="s">
        <v>28</v>
      </c>
      <c r="C191" s="70"/>
      <c r="D191" s="129" t="s">
        <v>7</v>
      </c>
      <c r="E191" s="116">
        <v>2065</v>
      </c>
      <c r="F191" s="117">
        <v>2065</v>
      </c>
      <c r="G191" s="203"/>
      <c r="H191" s="203">
        <v>100</v>
      </c>
      <c r="I191" s="77"/>
      <c r="J191" s="77"/>
      <c r="K191" s="205"/>
    </row>
    <row r="192" spans="1:11" s="41" customFormat="1" ht="21.75" customHeight="1" x14ac:dyDescent="0.2">
      <c r="A192" s="213"/>
      <c r="B192" s="209" t="s">
        <v>45</v>
      </c>
      <c r="C192" s="70"/>
      <c r="D192" s="53"/>
      <c r="E192" s="116"/>
      <c r="F192" s="117"/>
      <c r="G192" s="203"/>
      <c r="H192" s="203"/>
      <c r="I192" s="77"/>
      <c r="J192" s="77"/>
      <c r="K192" s="205"/>
    </row>
    <row r="193" spans="1:11" s="41" customFormat="1" ht="27" customHeight="1" x14ac:dyDescent="0.2">
      <c r="A193" s="127">
        <v>10</v>
      </c>
      <c r="B193" s="217" t="s">
        <v>79</v>
      </c>
      <c r="C193" s="70"/>
      <c r="D193" s="53"/>
      <c r="E193" s="116"/>
      <c r="F193" s="117"/>
      <c r="G193" s="203"/>
      <c r="H193" s="203"/>
      <c r="I193" s="77"/>
      <c r="J193" s="77"/>
      <c r="K193" s="205"/>
    </row>
    <row r="194" spans="1:11" s="41" customFormat="1" ht="15.75" customHeight="1" x14ac:dyDescent="0.2">
      <c r="A194" s="213"/>
      <c r="B194" s="212" t="s">
        <v>18</v>
      </c>
      <c r="C194" s="70"/>
      <c r="D194" s="129" t="s">
        <v>7</v>
      </c>
      <c r="E194" s="116">
        <v>520</v>
      </c>
      <c r="F194" s="117">
        <v>520</v>
      </c>
      <c r="G194" s="203"/>
      <c r="H194" s="203">
        <v>100</v>
      </c>
      <c r="I194" s="77"/>
      <c r="J194" s="77"/>
      <c r="K194" s="205"/>
    </row>
    <row r="195" spans="1:11" s="41" customFormat="1" ht="15.75" customHeight="1" x14ac:dyDescent="0.2">
      <c r="A195" s="213"/>
      <c r="B195" s="209" t="s">
        <v>27</v>
      </c>
      <c r="C195" s="70"/>
      <c r="D195" s="129" t="s">
        <v>7</v>
      </c>
      <c r="E195" s="116">
        <v>520</v>
      </c>
      <c r="F195" s="117">
        <v>0</v>
      </c>
      <c r="G195" s="203"/>
      <c r="H195" s="203">
        <v>0</v>
      </c>
      <c r="I195" s="77"/>
      <c r="J195" s="77"/>
      <c r="K195" s="205"/>
    </row>
    <row r="196" spans="1:11" s="41" customFormat="1" ht="15.75" customHeight="1" x14ac:dyDescent="0.2">
      <c r="A196" s="213"/>
      <c r="B196" s="209" t="s">
        <v>45</v>
      </c>
      <c r="C196" s="70"/>
      <c r="D196" s="53"/>
      <c r="E196" s="116"/>
      <c r="F196" s="117"/>
      <c r="G196" s="203"/>
      <c r="H196" s="203"/>
      <c r="I196" s="77"/>
      <c r="J196" s="77"/>
      <c r="K196" s="205"/>
    </row>
    <row r="197" spans="1:11" s="41" customFormat="1" ht="15.75" customHeight="1" x14ac:dyDescent="0.2">
      <c r="A197" s="213"/>
      <c r="B197" s="210" t="s">
        <v>28</v>
      </c>
      <c r="C197" s="70"/>
      <c r="D197" s="129" t="s">
        <v>7</v>
      </c>
      <c r="E197" s="116">
        <v>520</v>
      </c>
      <c r="F197" s="117">
        <v>0</v>
      </c>
      <c r="G197" s="203"/>
      <c r="H197" s="203">
        <v>0</v>
      </c>
      <c r="I197" s="77"/>
      <c r="J197" s="77"/>
      <c r="K197" s="205"/>
    </row>
    <row r="198" spans="1:11" s="41" customFormat="1" ht="15.75" customHeight="1" x14ac:dyDescent="0.2">
      <c r="A198" s="213"/>
      <c r="B198" s="209" t="s">
        <v>45</v>
      </c>
      <c r="C198" s="70"/>
      <c r="D198" s="53"/>
      <c r="E198" s="116"/>
      <c r="F198" s="117"/>
      <c r="G198" s="203"/>
      <c r="H198" s="203"/>
      <c r="I198" s="77"/>
      <c r="J198" s="77"/>
      <c r="K198" s="205"/>
    </row>
    <row r="199" spans="1:11" s="41" customFormat="1" ht="15.75" customHeight="1" x14ac:dyDescent="0.2">
      <c r="A199" s="127">
        <v>11</v>
      </c>
      <c r="B199" s="218" t="s">
        <v>80</v>
      </c>
      <c r="C199" s="70"/>
      <c r="D199" s="53"/>
      <c r="E199" s="116"/>
      <c r="F199" s="117"/>
      <c r="G199" s="203"/>
      <c r="H199" s="203"/>
      <c r="I199" s="77"/>
      <c r="J199" s="77"/>
      <c r="K199" s="205"/>
    </row>
    <row r="200" spans="1:11" s="41" customFormat="1" ht="15.75" customHeight="1" x14ac:dyDescent="0.2">
      <c r="A200" s="213"/>
      <c r="B200" s="212" t="s">
        <v>18</v>
      </c>
      <c r="C200" s="70"/>
      <c r="D200" s="129" t="s">
        <v>7</v>
      </c>
      <c r="E200" s="116">
        <v>622</v>
      </c>
      <c r="F200" s="117">
        <v>622</v>
      </c>
      <c r="G200" s="203"/>
      <c r="H200" s="203">
        <v>100</v>
      </c>
      <c r="I200" s="77"/>
      <c r="J200" s="77"/>
      <c r="K200" s="205"/>
    </row>
    <row r="201" spans="1:11" s="41" customFormat="1" ht="15.75" customHeight="1" x14ac:dyDescent="0.2">
      <c r="A201" s="213"/>
      <c r="B201" s="209" t="s">
        <v>27</v>
      </c>
      <c r="C201" s="44"/>
      <c r="D201" s="129" t="s">
        <v>7</v>
      </c>
      <c r="E201" s="75">
        <v>622</v>
      </c>
      <c r="F201" s="77">
        <v>0</v>
      </c>
      <c r="G201" s="76"/>
      <c r="H201" s="76">
        <v>0</v>
      </c>
      <c r="I201" s="77"/>
      <c r="J201" s="77"/>
      <c r="K201" s="205"/>
    </row>
    <row r="202" spans="1:11" s="41" customFormat="1" ht="15.75" customHeight="1" x14ac:dyDescent="0.2">
      <c r="A202" s="213"/>
      <c r="B202" s="209" t="s">
        <v>45</v>
      </c>
      <c r="C202" s="44"/>
      <c r="D202" s="43"/>
      <c r="E202" s="75"/>
      <c r="F202" s="77"/>
      <c r="G202" s="76"/>
      <c r="H202" s="76"/>
      <c r="I202" s="77"/>
      <c r="J202" s="77"/>
      <c r="K202" s="205"/>
    </row>
    <row r="203" spans="1:11" s="41" customFormat="1" ht="15.75" customHeight="1" x14ac:dyDescent="0.2">
      <c r="A203" s="213"/>
      <c r="B203" s="210" t="s">
        <v>28</v>
      </c>
      <c r="C203" s="44"/>
      <c r="D203" s="129" t="s">
        <v>7</v>
      </c>
      <c r="E203" s="75">
        <v>622</v>
      </c>
      <c r="F203" s="77">
        <v>0</v>
      </c>
      <c r="G203" s="76"/>
      <c r="H203" s="76">
        <v>0</v>
      </c>
      <c r="I203" s="77"/>
      <c r="J203" s="77"/>
      <c r="K203" s="205"/>
    </row>
    <row r="204" spans="1:11" s="41" customFormat="1" ht="15.75" customHeight="1" x14ac:dyDescent="0.2">
      <c r="A204" s="213"/>
      <c r="B204" s="209" t="s">
        <v>45</v>
      </c>
      <c r="C204" s="44"/>
      <c r="D204" s="43"/>
      <c r="E204" s="75"/>
      <c r="F204" s="77"/>
      <c r="G204" s="76"/>
      <c r="H204" s="76"/>
      <c r="I204" s="77"/>
      <c r="J204" s="77"/>
      <c r="K204" s="205"/>
    </row>
    <row r="205" spans="1:11" s="41" customFormat="1" ht="15.75" customHeight="1" x14ac:dyDescent="0.2">
      <c r="A205" s="127">
        <v>12</v>
      </c>
      <c r="B205" s="218" t="s">
        <v>81</v>
      </c>
      <c r="C205" s="44"/>
      <c r="D205" s="43"/>
      <c r="E205" s="75"/>
      <c r="F205" s="77"/>
      <c r="G205" s="76"/>
      <c r="H205" s="76"/>
      <c r="I205" s="77"/>
      <c r="J205" s="77"/>
      <c r="K205" s="205"/>
    </row>
    <row r="206" spans="1:11" s="41" customFormat="1" ht="15.75" customHeight="1" x14ac:dyDescent="0.2">
      <c r="A206" s="213"/>
      <c r="B206" s="212" t="s">
        <v>18</v>
      </c>
      <c r="C206" s="44"/>
      <c r="D206" s="129" t="s">
        <v>7</v>
      </c>
      <c r="E206" s="219">
        <v>4700</v>
      </c>
      <c r="F206" s="77">
        <v>4700</v>
      </c>
      <c r="G206" s="76"/>
      <c r="H206" s="76">
        <v>100</v>
      </c>
      <c r="I206" s="77"/>
      <c r="J206" s="77"/>
      <c r="K206" s="205"/>
    </row>
    <row r="207" spans="1:11" s="41" customFormat="1" ht="15.75" customHeight="1" x14ac:dyDescent="0.2">
      <c r="A207" s="213"/>
      <c r="B207" s="209" t="s">
        <v>27</v>
      </c>
      <c r="C207" s="44"/>
      <c r="D207" s="129" t="s">
        <v>7</v>
      </c>
      <c r="E207" s="219">
        <v>4700</v>
      </c>
      <c r="F207" s="77">
        <v>0</v>
      </c>
      <c r="G207" s="76"/>
      <c r="H207" s="76">
        <v>0</v>
      </c>
      <c r="I207" s="77"/>
      <c r="J207" s="77"/>
      <c r="K207" s="205"/>
    </row>
    <row r="208" spans="1:11" s="41" customFormat="1" ht="15.75" customHeight="1" x14ac:dyDescent="0.2">
      <c r="A208" s="220"/>
      <c r="B208" s="209" t="s">
        <v>45</v>
      </c>
      <c r="C208" s="44"/>
      <c r="D208" s="43"/>
      <c r="E208" s="75"/>
      <c r="F208" s="77"/>
      <c r="G208" s="76"/>
      <c r="H208" s="76"/>
      <c r="I208" s="77"/>
      <c r="J208" s="77"/>
      <c r="K208" s="205"/>
    </row>
    <row r="209" spans="1:11" s="41" customFormat="1" ht="15.75" customHeight="1" x14ac:dyDescent="0.2">
      <c r="A209" s="220"/>
      <c r="B209" s="221" t="s">
        <v>28</v>
      </c>
      <c r="C209" s="44"/>
      <c r="D209" s="129" t="s">
        <v>7</v>
      </c>
      <c r="E209" s="219">
        <v>4700</v>
      </c>
      <c r="F209" s="77">
        <v>0</v>
      </c>
      <c r="G209" s="76"/>
      <c r="H209" s="76">
        <v>0</v>
      </c>
      <c r="I209" s="77"/>
      <c r="J209" s="77"/>
      <c r="K209" s="205"/>
    </row>
    <row r="210" spans="1:11" s="41" customFormat="1" ht="15.75" customHeight="1" thickBot="1" x14ac:dyDescent="0.25">
      <c r="A210" s="222"/>
      <c r="B210" s="223" t="s">
        <v>45</v>
      </c>
      <c r="C210" s="44"/>
      <c r="D210" s="43"/>
      <c r="E210" s="75"/>
      <c r="F210" s="77"/>
      <c r="G210" s="76"/>
      <c r="H210" s="76"/>
      <c r="I210" s="77"/>
      <c r="J210" s="77"/>
      <c r="K210" s="205"/>
    </row>
    <row r="211" spans="1:11" s="41" customFormat="1" ht="51.75" customHeight="1" x14ac:dyDescent="0.2">
      <c r="A211" s="146" t="s">
        <v>82</v>
      </c>
      <c r="B211" s="123" t="s">
        <v>67</v>
      </c>
      <c r="C211" s="44" t="s">
        <v>94</v>
      </c>
      <c r="D211" s="43"/>
      <c r="E211" s="196" t="s">
        <v>113</v>
      </c>
      <c r="F211" s="77"/>
      <c r="G211" s="76"/>
      <c r="H211" s="76"/>
      <c r="I211" s="77"/>
      <c r="J211" s="77"/>
      <c r="K211" s="224">
        <f>H213</f>
        <v>69</v>
      </c>
    </row>
    <row r="212" spans="1:11" s="41" customFormat="1" ht="15.75" customHeight="1" x14ac:dyDescent="0.2">
      <c r="A212" s="121"/>
      <c r="B212" s="206" t="s">
        <v>68</v>
      </c>
      <c r="C212" s="44"/>
      <c r="D212" s="43"/>
      <c r="E212" s="75"/>
      <c r="F212" s="77"/>
      <c r="G212" s="76"/>
      <c r="H212" s="76"/>
      <c r="I212" s="77"/>
      <c r="J212" s="77"/>
      <c r="K212" s="224"/>
    </row>
    <row r="213" spans="1:11" s="41" customFormat="1" ht="15.75" customHeight="1" x14ac:dyDescent="0.2">
      <c r="A213" s="121"/>
      <c r="B213" s="207" t="s">
        <v>18</v>
      </c>
      <c r="C213" s="44"/>
      <c r="D213" s="129" t="s">
        <v>7</v>
      </c>
      <c r="E213" s="75">
        <v>10390</v>
      </c>
      <c r="F213" s="77">
        <v>7180</v>
      </c>
      <c r="G213" s="76"/>
      <c r="H213" s="76">
        <v>69</v>
      </c>
      <c r="I213" s="77"/>
      <c r="J213" s="77"/>
      <c r="K213" s="224"/>
    </row>
    <row r="214" spans="1:11" s="41" customFormat="1" ht="15.75" customHeight="1" x14ac:dyDescent="0.2">
      <c r="A214" s="121"/>
      <c r="B214" s="207" t="s">
        <v>27</v>
      </c>
      <c r="C214" s="44"/>
      <c r="D214" s="129" t="s">
        <v>7</v>
      </c>
      <c r="E214" s="75">
        <v>10390</v>
      </c>
      <c r="F214" s="77">
        <v>7180</v>
      </c>
      <c r="G214" s="76"/>
      <c r="H214" s="76">
        <v>69</v>
      </c>
      <c r="I214" s="77"/>
      <c r="J214" s="77"/>
      <c r="K214" s="224"/>
    </row>
    <row r="215" spans="1:11" s="41" customFormat="1" ht="15.75" customHeight="1" x14ac:dyDescent="0.2">
      <c r="A215" s="121"/>
      <c r="B215" s="207" t="s">
        <v>45</v>
      </c>
      <c r="C215" s="44"/>
      <c r="D215" s="43"/>
      <c r="E215" s="75"/>
      <c r="F215" s="77"/>
      <c r="G215" s="76"/>
      <c r="H215" s="76"/>
      <c r="I215" s="77"/>
      <c r="J215" s="77"/>
      <c r="K215" s="224"/>
    </row>
    <row r="216" spans="1:11" s="41" customFormat="1" ht="15.75" customHeight="1" x14ac:dyDescent="0.2">
      <c r="A216" s="121"/>
      <c r="B216" s="208" t="s">
        <v>28</v>
      </c>
      <c r="C216" s="44"/>
      <c r="D216" s="129" t="s">
        <v>7</v>
      </c>
      <c r="E216" s="75">
        <v>10390</v>
      </c>
      <c r="F216" s="77">
        <v>0</v>
      </c>
      <c r="G216" s="76"/>
      <c r="H216" s="76">
        <v>0</v>
      </c>
      <c r="I216" s="77"/>
      <c r="J216" s="77"/>
      <c r="K216" s="224"/>
    </row>
    <row r="217" spans="1:11" s="41" customFormat="1" ht="15.75" customHeight="1" x14ac:dyDescent="0.2">
      <c r="A217" s="42">
        <v>1</v>
      </c>
      <c r="B217" s="225" t="s">
        <v>83</v>
      </c>
      <c r="C217" s="44"/>
      <c r="D217" s="43"/>
      <c r="E217" s="75"/>
      <c r="F217" s="77"/>
      <c r="G217" s="76"/>
      <c r="H217" s="76"/>
      <c r="I217" s="77"/>
      <c r="J217" s="77"/>
      <c r="K217" s="224"/>
    </row>
    <row r="218" spans="1:11" s="41" customFormat="1" ht="15.75" customHeight="1" x14ac:dyDescent="0.2">
      <c r="A218" s="213"/>
      <c r="B218" s="212" t="s">
        <v>18</v>
      </c>
      <c r="C218" s="44"/>
      <c r="D218" s="129" t="s">
        <v>7</v>
      </c>
      <c r="E218" s="75">
        <v>2772</v>
      </c>
      <c r="F218" s="77">
        <v>2772</v>
      </c>
      <c r="G218" s="76"/>
      <c r="H218" s="76">
        <v>100</v>
      </c>
      <c r="I218" s="77"/>
      <c r="J218" s="77"/>
      <c r="K218" s="224"/>
    </row>
    <row r="219" spans="1:11" s="41" customFormat="1" ht="15.75" customHeight="1" x14ac:dyDescent="0.2">
      <c r="A219" s="213"/>
      <c r="B219" s="209" t="s">
        <v>27</v>
      </c>
      <c r="C219" s="44"/>
      <c r="D219" s="129" t="s">
        <v>7</v>
      </c>
      <c r="E219" s="75">
        <v>2772</v>
      </c>
      <c r="F219" s="77">
        <v>2772</v>
      </c>
      <c r="G219" s="76"/>
      <c r="H219" s="76">
        <v>100</v>
      </c>
      <c r="I219" s="77"/>
      <c r="J219" s="77"/>
      <c r="K219" s="224"/>
    </row>
    <row r="220" spans="1:11" s="41" customFormat="1" ht="15.75" customHeight="1" x14ac:dyDescent="0.2">
      <c r="A220" s="213"/>
      <c r="B220" s="209" t="s">
        <v>45</v>
      </c>
      <c r="C220" s="44"/>
      <c r="D220" s="43"/>
      <c r="E220" s="75"/>
      <c r="F220" s="77"/>
      <c r="G220" s="76"/>
      <c r="H220" s="76"/>
      <c r="I220" s="77"/>
      <c r="J220" s="77"/>
      <c r="K220" s="224"/>
    </row>
    <row r="221" spans="1:11" s="41" customFormat="1" ht="15.75" customHeight="1" x14ac:dyDescent="0.2">
      <c r="A221" s="213"/>
      <c r="B221" s="221" t="s">
        <v>28</v>
      </c>
      <c r="C221" s="44"/>
      <c r="D221" s="129" t="s">
        <v>7</v>
      </c>
      <c r="E221" s="75">
        <v>2772</v>
      </c>
      <c r="F221" s="77">
        <v>0</v>
      </c>
      <c r="G221" s="76"/>
      <c r="H221" s="76">
        <v>0</v>
      </c>
      <c r="I221" s="77"/>
      <c r="J221" s="77"/>
      <c r="K221" s="224"/>
    </row>
    <row r="222" spans="1:11" s="41" customFormat="1" ht="15.75" customHeight="1" x14ac:dyDescent="0.2">
      <c r="A222" s="213"/>
      <c r="B222" s="209" t="s">
        <v>45</v>
      </c>
      <c r="C222" s="44"/>
      <c r="D222" s="43"/>
      <c r="E222" s="75"/>
      <c r="F222" s="77"/>
      <c r="G222" s="76"/>
      <c r="H222" s="76"/>
      <c r="I222" s="77"/>
      <c r="J222" s="77"/>
      <c r="K222" s="224"/>
    </row>
    <row r="223" spans="1:11" s="41" customFormat="1" ht="15.75" customHeight="1" x14ac:dyDescent="0.2">
      <c r="A223" s="42">
        <v>2</v>
      </c>
      <c r="B223" s="31" t="s">
        <v>84</v>
      </c>
      <c r="C223" s="44"/>
      <c r="D223" s="43"/>
      <c r="E223" s="75"/>
      <c r="F223" s="77"/>
      <c r="G223" s="76"/>
      <c r="H223" s="76"/>
      <c r="I223" s="77"/>
      <c r="J223" s="77"/>
      <c r="K223" s="224"/>
    </row>
    <row r="224" spans="1:11" s="41" customFormat="1" ht="15.75" customHeight="1" x14ac:dyDescent="0.2">
      <c r="A224" s="213"/>
      <c r="B224" s="212" t="s">
        <v>18</v>
      </c>
      <c r="C224" s="44"/>
      <c r="D224" s="129" t="s">
        <v>7</v>
      </c>
      <c r="E224" s="75">
        <v>640</v>
      </c>
      <c r="F224" s="77">
        <v>0</v>
      </c>
      <c r="G224" s="76"/>
      <c r="H224" s="76">
        <v>0</v>
      </c>
      <c r="I224" s="77"/>
      <c r="J224" s="77"/>
      <c r="K224" s="224"/>
    </row>
    <row r="225" spans="1:11" s="41" customFormat="1" ht="15.75" customHeight="1" x14ac:dyDescent="0.2">
      <c r="A225" s="213"/>
      <c r="B225" s="209" t="s">
        <v>27</v>
      </c>
      <c r="C225" s="44"/>
      <c r="D225" s="129" t="s">
        <v>7</v>
      </c>
      <c r="E225" s="75">
        <v>640</v>
      </c>
      <c r="F225" s="77">
        <v>0</v>
      </c>
      <c r="G225" s="76"/>
      <c r="H225" s="76">
        <v>0</v>
      </c>
      <c r="I225" s="77"/>
      <c r="J225" s="77"/>
      <c r="K225" s="224"/>
    </row>
    <row r="226" spans="1:11" s="41" customFormat="1" ht="15.75" customHeight="1" x14ac:dyDescent="0.2">
      <c r="A226" s="213"/>
      <c r="B226" s="209" t="s">
        <v>45</v>
      </c>
      <c r="C226" s="44"/>
      <c r="D226" s="43"/>
      <c r="E226" s="75"/>
      <c r="F226" s="77"/>
      <c r="G226" s="76"/>
      <c r="H226" s="76"/>
      <c r="I226" s="77"/>
      <c r="J226" s="77"/>
      <c r="K226" s="224"/>
    </row>
    <row r="227" spans="1:11" s="41" customFormat="1" ht="15.75" customHeight="1" x14ac:dyDescent="0.2">
      <c r="A227" s="213"/>
      <c r="B227" s="221" t="s">
        <v>28</v>
      </c>
      <c r="C227" s="44"/>
      <c r="D227" s="129" t="s">
        <v>7</v>
      </c>
      <c r="E227" s="75">
        <v>640</v>
      </c>
      <c r="F227" s="77">
        <v>0</v>
      </c>
      <c r="G227" s="76"/>
      <c r="H227" s="76">
        <v>0</v>
      </c>
      <c r="I227" s="77"/>
      <c r="J227" s="77"/>
      <c r="K227" s="224"/>
    </row>
    <row r="228" spans="1:11" s="41" customFormat="1" ht="15.75" customHeight="1" x14ac:dyDescent="0.2">
      <c r="A228" s="213"/>
      <c r="B228" s="209" t="s">
        <v>45</v>
      </c>
      <c r="C228" s="44"/>
      <c r="D228" s="43"/>
      <c r="E228" s="75"/>
      <c r="F228" s="77"/>
      <c r="G228" s="76"/>
      <c r="H228" s="76"/>
      <c r="I228" s="77"/>
      <c r="J228" s="77"/>
      <c r="K228" s="224"/>
    </row>
    <row r="229" spans="1:11" s="41" customFormat="1" ht="15.75" customHeight="1" x14ac:dyDescent="0.2">
      <c r="A229" s="42">
        <v>3</v>
      </c>
      <c r="B229" s="31" t="s">
        <v>85</v>
      </c>
      <c r="C229" s="44"/>
      <c r="D229" s="43"/>
      <c r="E229" s="75"/>
      <c r="F229" s="77"/>
      <c r="G229" s="76"/>
      <c r="H229" s="76"/>
      <c r="I229" s="77"/>
      <c r="J229" s="77"/>
      <c r="K229" s="224"/>
    </row>
    <row r="230" spans="1:11" s="41" customFormat="1" ht="15.75" customHeight="1" x14ac:dyDescent="0.2">
      <c r="A230" s="213"/>
      <c r="B230" s="212" t="s">
        <v>18</v>
      </c>
      <c r="C230" s="44"/>
      <c r="D230" s="129" t="s">
        <v>7</v>
      </c>
      <c r="E230" s="75">
        <v>1164</v>
      </c>
      <c r="F230" s="77">
        <v>1164</v>
      </c>
      <c r="G230" s="76"/>
      <c r="H230" s="76">
        <v>100</v>
      </c>
      <c r="I230" s="77"/>
      <c r="J230" s="77"/>
      <c r="K230" s="224"/>
    </row>
    <row r="231" spans="1:11" s="41" customFormat="1" ht="15.75" customHeight="1" x14ac:dyDescent="0.2">
      <c r="A231" s="213"/>
      <c r="B231" s="209" t="s">
        <v>27</v>
      </c>
      <c r="C231" s="44"/>
      <c r="D231" s="129" t="s">
        <v>7</v>
      </c>
      <c r="E231" s="75">
        <v>1164</v>
      </c>
      <c r="F231" s="77">
        <v>1164</v>
      </c>
      <c r="G231" s="76"/>
      <c r="H231" s="76">
        <v>100</v>
      </c>
      <c r="I231" s="77"/>
      <c r="J231" s="77"/>
      <c r="K231" s="224"/>
    </row>
    <row r="232" spans="1:11" s="41" customFormat="1" ht="15.75" customHeight="1" x14ac:dyDescent="0.2">
      <c r="A232" s="213"/>
      <c r="B232" s="209" t="s">
        <v>45</v>
      </c>
      <c r="C232" s="44"/>
      <c r="D232" s="43"/>
      <c r="E232" s="75"/>
      <c r="F232" s="77"/>
      <c r="G232" s="76"/>
      <c r="H232" s="76"/>
      <c r="I232" s="77"/>
      <c r="J232" s="77"/>
      <c r="K232" s="224"/>
    </row>
    <row r="233" spans="1:11" s="41" customFormat="1" ht="15.75" customHeight="1" x14ac:dyDescent="0.2">
      <c r="A233" s="213"/>
      <c r="B233" s="221" t="s">
        <v>28</v>
      </c>
      <c r="C233" s="44"/>
      <c r="D233" s="129" t="s">
        <v>7</v>
      </c>
      <c r="E233" s="75">
        <v>1164</v>
      </c>
      <c r="F233" s="77">
        <v>1164</v>
      </c>
      <c r="G233" s="76"/>
      <c r="H233" s="76">
        <v>100</v>
      </c>
      <c r="I233" s="77"/>
      <c r="J233" s="77"/>
      <c r="K233" s="224"/>
    </row>
    <row r="234" spans="1:11" s="41" customFormat="1" ht="15.75" customHeight="1" x14ac:dyDescent="0.2">
      <c r="A234" s="213"/>
      <c r="B234" s="209" t="s">
        <v>45</v>
      </c>
      <c r="C234" s="44"/>
      <c r="D234" s="43"/>
      <c r="E234" s="75"/>
      <c r="F234" s="77"/>
      <c r="G234" s="76"/>
      <c r="H234" s="76"/>
      <c r="I234" s="77"/>
      <c r="J234" s="77"/>
      <c r="K234" s="224"/>
    </row>
    <row r="235" spans="1:11" s="41" customFormat="1" ht="15.75" customHeight="1" x14ac:dyDescent="0.2">
      <c r="A235" s="42">
        <v>4</v>
      </c>
      <c r="B235" s="200" t="s">
        <v>86</v>
      </c>
      <c r="C235" s="44"/>
      <c r="D235" s="43"/>
      <c r="E235" s="75"/>
      <c r="F235" s="77"/>
      <c r="G235" s="76"/>
      <c r="H235" s="76"/>
      <c r="I235" s="77"/>
      <c r="J235" s="77"/>
      <c r="K235" s="224"/>
    </row>
    <row r="236" spans="1:11" s="41" customFormat="1" ht="15.75" customHeight="1" x14ac:dyDescent="0.2">
      <c r="A236" s="213"/>
      <c r="B236" s="212" t="s">
        <v>18</v>
      </c>
      <c r="C236" s="44"/>
      <c r="D236" s="129" t="s">
        <v>7</v>
      </c>
      <c r="E236" s="75">
        <v>1836</v>
      </c>
      <c r="F236" s="77">
        <v>1836</v>
      </c>
      <c r="G236" s="76"/>
      <c r="H236" s="76">
        <v>100</v>
      </c>
      <c r="I236" s="77"/>
      <c r="J236" s="77"/>
      <c r="K236" s="224"/>
    </row>
    <row r="237" spans="1:11" s="41" customFormat="1" ht="15.75" customHeight="1" x14ac:dyDescent="0.2">
      <c r="A237" s="213"/>
      <c r="B237" s="209" t="s">
        <v>27</v>
      </c>
      <c r="C237" s="44"/>
      <c r="D237" s="129" t="s">
        <v>7</v>
      </c>
      <c r="E237" s="75">
        <v>1836</v>
      </c>
      <c r="F237" s="77">
        <v>1836</v>
      </c>
      <c r="G237" s="76"/>
      <c r="H237" s="76">
        <v>100</v>
      </c>
      <c r="I237" s="77"/>
      <c r="J237" s="77"/>
      <c r="K237" s="224"/>
    </row>
    <row r="238" spans="1:11" s="41" customFormat="1" ht="15.75" customHeight="1" x14ac:dyDescent="0.2">
      <c r="A238" s="213"/>
      <c r="B238" s="209" t="s">
        <v>45</v>
      </c>
      <c r="C238" s="44"/>
      <c r="D238" s="43"/>
      <c r="E238" s="75"/>
      <c r="F238" s="77"/>
      <c r="G238" s="76"/>
      <c r="H238" s="76"/>
      <c r="I238" s="77"/>
      <c r="J238" s="77"/>
      <c r="K238" s="224"/>
    </row>
    <row r="239" spans="1:11" s="41" customFormat="1" ht="15.75" customHeight="1" x14ac:dyDescent="0.2">
      <c r="A239" s="213"/>
      <c r="B239" s="221" t="s">
        <v>28</v>
      </c>
      <c r="C239" s="44"/>
      <c r="D239" s="129" t="s">
        <v>7</v>
      </c>
      <c r="E239" s="75">
        <v>1836</v>
      </c>
      <c r="F239" s="77">
        <v>1836</v>
      </c>
      <c r="G239" s="76"/>
      <c r="H239" s="76">
        <v>100</v>
      </c>
      <c r="I239" s="77"/>
      <c r="J239" s="77"/>
      <c r="K239" s="224"/>
    </row>
    <row r="240" spans="1:11" s="41" customFormat="1" ht="15.75" customHeight="1" x14ac:dyDescent="0.2">
      <c r="A240" s="213"/>
      <c r="B240" s="209" t="s">
        <v>45</v>
      </c>
      <c r="C240" s="44"/>
      <c r="D240" s="43"/>
      <c r="E240" s="75"/>
      <c r="F240" s="77"/>
      <c r="G240" s="76"/>
      <c r="H240" s="76"/>
      <c r="I240" s="77"/>
      <c r="J240" s="77"/>
      <c r="K240" s="224"/>
    </row>
    <row r="241" spans="1:11" s="41" customFormat="1" ht="15.75" customHeight="1" x14ac:dyDescent="0.2">
      <c r="A241" s="42">
        <v>5</v>
      </c>
      <c r="B241" s="200" t="s">
        <v>87</v>
      </c>
      <c r="C241" s="44"/>
      <c r="D241" s="43"/>
      <c r="E241" s="75"/>
      <c r="F241" s="77"/>
      <c r="G241" s="76"/>
      <c r="H241" s="76"/>
      <c r="I241" s="77"/>
      <c r="J241" s="77"/>
      <c r="K241" s="224"/>
    </row>
    <row r="242" spans="1:11" s="41" customFormat="1" ht="15.75" customHeight="1" x14ac:dyDescent="0.2">
      <c r="A242" s="213"/>
      <c r="B242" s="212" t="s">
        <v>18</v>
      </c>
      <c r="C242" s="44"/>
      <c r="D242" s="129" t="s">
        <v>7</v>
      </c>
      <c r="E242" s="75">
        <v>1300</v>
      </c>
      <c r="F242" s="77">
        <v>0</v>
      </c>
      <c r="G242" s="76"/>
      <c r="H242" s="76">
        <v>0</v>
      </c>
      <c r="I242" s="77"/>
      <c r="J242" s="77"/>
      <c r="K242" s="224"/>
    </row>
    <row r="243" spans="1:11" s="41" customFormat="1" ht="15.75" customHeight="1" x14ac:dyDescent="0.2">
      <c r="A243" s="213"/>
      <c r="B243" s="209" t="s">
        <v>27</v>
      </c>
      <c r="C243" s="44"/>
      <c r="D243" s="129" t="s">
        <v>7</v>
      </c>
      <c r="E243" s="75">
        <v>1300</v>
      </c>
      <c r="F243" s="77">
        <v>0</v>
      </c>
      <c r="G243" s="76"/>
      <c r="H243" s="76">
        <v>0</v>
      </c>
      <c r="I243" s="77"/>
      <c r="J243" s="77"/>
      <c r="K243" s="224"/>
    </row>
    <row r="244" spans="1:11" s="41" customFormat="1" ht="15.75" customHeight="1" x14ac:dyDescent="0.2">
      <c r="A244" s="213"/>
      <c r="B244" s="209" t="s">
        <v>45</v>
      </c>
      <c r="C244" s="44"/>
      <c r="D244" s="43"/>
      <c r="E244" s="75"/>
      <c r="F244" s="77"/>
      <c r="G244" s="76"/>
      <c r="H244" s="76"/>
      <c r="I244" s="77"/>
      <c r="J244" s="77"/>
      <c r="K244" s="224"/>
    </row>
    <row r="245" spans="1:11" s="41" customFormat="1" ht="15.75" customHeight="1" x14ac:dyDescent="0.2">
      <c r="A245" s="213"/>
      <c r="B245" s="221" t="s">
        <v>28</v>
      </c>
      <c r="C245" s="44"/>
      <c r="D245" s="129" t="s">
        <v>7</v>
      </c>
      <c r="E245" s="75">
        <v>1300</v>
      </c>
      <c r="F245" s="77">
        <v>0</v>
      </c>
      <c r="G245" s="76"/>
      <c r="H245" s="76">
        <v>0</v>
      </c>
      <c r="I245" s="77"/>
      <c r="J245" s="77"/>
      <c r="K245" s="224"/>
    </row>
    <row r="246" spans="1:11" s="41" customFormat="1" ht="15.75" customHeight="1" x14ac:dyDescent="0.2">
      <c r="A246" s="213"/>
      <c r="B246" s="209" t="s">
        <v>45</v>
      </c>
      <c r="C246" s="44"/>
      <c r="D246" s="43"/>
      <c r="E246" s="75"/>
      <c r="F246" s="77"/>
      <c r="G246" s="76"/>
      <c r="H246" s="76"/>
      <c r="I246" s="77"/>
      <c r="J246" s="77"/>
      <c r="K246" s="224"/>
    </row>
    <row r="247" spans="1:11" s="41" customFormat="1" ht="15.75" customHeight="1" x14ac:dyDescent="0.2">
      <c r="A247" s="42">
        <v>6</v>
      </c>
      <c r="B247" s="200" t="s">
        <v>88</v>
      </c>
      <c r="C247" s="44"/>
      <c r="D247" s="43"/>
      <c r="E247" s="75"/>
      <c r="F247" s="77"/>
      <c r="G247" s="76"/>
      <c r="H247" s="76"/>
      <c r="I247" s="77"/>
      <c r="J247" s="77"/>
      <c r="K247" s="224"/>
    </row>
    <row r="248" spans="1:11" s="41" customFormat="1" ht="15.75" customHeight="1" x14ac:dyDescent="0.2">
      <c r="A248" s="213"/>
      <c r="B248" s="212" t="s">
        <v>18</v>
      </c>
      <c r="C248" s="44"/>
      <c r="D248" s="129" t="s">
        <v>7</v>
      </c>
      <c r="E248" s="75">
        <v>1408</v>
      </c>
      <c r="F248" s="77">
        <v>1408</v>
      </c>
      <c r="G248" s="76"/>
      <c r="H248" s="76">
        <v>100</v>
      </c>
      <c r="I248" s="77"/>
      <c r="J248" s="77"/>
      <c r="K248" s="224"/>
    </row>
    <row r="249" spans="1:11" s="41" customFormat="1" ht="15.75" customHeight="1" x14ac:dyDescent="0.2">
      <c r="A249" s="226"/>
      <c r="B249" s="209" t="s">
        <v>27</v>
      </c>
      <c r="C249" s="44"/>
      <c r="D249" s="129" t="s">
        <v>7</v>
      </c>
      <c r="E249" s="75">
        <v>1408</v>
      </c>
      <c r="F249" s="77">
        <v>1408</v>
      </c>
      <c r="G249" s="76"/>
      <c r="H249" s="76">
        <v>100</v>
      </c>
      <c r="I249" s="77"/>
      <c r="J249" s="77"/>
      <c r="K249" s="224"/>
    </row>
    <row r="250" spans="1:11" s="41" customFormat="1" ht="15.75" customHeight="1" x14ac:dyDescent="0.2">
      <c r="A250" s="226"/>
      <c r="B250" s="209" t="s">
        <v>45</v>
      </c>
      <c r="C250" s="44"/>
      <c r="D250" s="43"/>
      <c r="E250" s="75"/>
      <c r="F250" s="77"/>
      <c r="G250" s="76"/>
      <c r="H250" s="76"/>
      <c r="I250" s="77"/>
      <c r="J250" s="77"/>
      <c r="K250" s="224"/>
    </row>
    <row r="251" spans="1:11" s="41" customFormat="1" ht="15.75" customHeight="1" x14ac:dyDescent="0.2">
      <c r="A251" s="227"/>
      <c r="B251" s="221" t="s">
        <v>28</v>
      </c>
      <c r="C251" s="44"/>
      <c r="D251" s="129" t="s">
        <v>7</v>
      </c>
      <c r="E251" s="75">
        <v>1408</v>
      </c>
      <c r="F251" s="77">
        <v>1408</v>
      </c>
      <c r="G251" s="76"/>
      <c r="H251" s="76">
        <v>100</v>
      </c>
      <c r="I251" s="77"/>
      <c r="J251" s="77"/>
      <c r="K251" s="224"/>
    </row>
    <row r="252" spans="1:11" s="41" customFormat="1" ht="15.75" customHeight="1" x14ac:dyDescent="0.2">
      <c r="A252" s="228"/>
      <c r="B252" s="209" t="s">
        <v>45</v>
      </c>
      <c r="C252" s="44"/>
      <c r="D252" s="43"/>
      <c r="E252" s="75"/>
      <c r="F252" s="77"/>
      <c r="G252" s="76"/>
      <c r="H252" s="76"/>
      <c r="I252" s="77"/>
      <c r="J252" s="77"/>
      <c r="K252" s="224"/>
    </row>
    <row r="253" spans="1:11" s="41" customFormat="1" ht="15.75" customHeight="1" x14ac:dyDescent="0.2">
      <c r="A253" s="87">
        <v>7</v>
      </c>
      <c r="B253" s="200" t="s">
        <v>89</v>
      </c>
      <c r="C253" s="44"/>
      <c r="D253" s="43"/>
      <c r="E253" s="75"/>
      <c r="F253" s="77"/>
      <c r="G253" s="76"/>
      <c r="H253" s="76"/>
      <c r="I253" s="77"/>
      <c r="J253" s="77"/>
      <c r="K253" s="224"/>
    </row>
    <row r="254" spans="1:11" s="41" customFormat="1" ht="15.75" customHeight="1" x14ac:dyDescent="0.2">
      <c r="A254" s="87"/>
      <c r="B254" s="229" t="s">
        <v>90</v>
      </c>
      <c r="C254" s="44"/>
      <c r="D254" s="230" t="s">
        <v>7</v>
      </c>
      <c r="E254" s="231">
        <v>270</v>
      </c>
      <c r="F254" s="232">
        <v>0</v>
      </c>
      <c r="G254" s="76"/>
      <c r="H254" s="232">
        <v>0</v>
      </c>
      <c r="I254" s="77"/>
      <c r="J254" s="77"/>
      <c r="K254" s="224"/>
    </row>
    <row r="255" spans="1:11" s="41" customFormat="1" ht="15.75" customHeight="1" x14ac:dyDescent="0.2">
      <c r="A255" s="87"/>
      <c r="B255" s="233" t="s">
        <v>91</v>
      </c>
      <c r="C255" s="44"/>
      <c r="D255" s="234"/>
      <c r="E255" s="235"/>
      <c r="F255" s="236"/>
      <c r="G255" s="76"/>
      <c r="H255" s="236"/>
      <c r="I255" s="77"/>
      <c r="J255" s="77"/>
      <c r="K255" s="224"/>
    </row>
    <row r="256" spans="1:11" s="41" customFormat="1" ht="15.75" customHeight="1" thickBot="1" x14ac:dyDescent="0.25">
      <c r="A256" s="237"/>
      <c r="B256" s="238" t="s">
        <v>92</v>
      </c>
      <c r="C256" s="44"/>
      <c r="D256" s="239"/>
      <c r="E256" s="240"/>
      <c r="F256" s="241"/>
      <c r="G256" s="76"/>
      <c r="H256" s="241"/>
      <c r="I256" s="77"/>
      <c r="J256" s="77"/>
      <c r="K256" s="242"/>
    </row>
    <row r="257" spans="1:11" s="41" customFormat="1" ht="53.25" customHeight="1" x14ac:dyDescent="0.2">
      <c r="A257" s="243" t="s">
        <v>96</v>
      </c>
      <c r="B257" s="31" t="s">
        <v>93</v>
      </c>
      <c r="C257" s="44" t="s">
        <v>95</v>
      </c>
      <c r="D257" s="43"/>
      <c r="E257" s="75"/>
      <c r="F257" s="77"/>
      <c r="G257" s="76"/>
      <c r="H257" s="76"/>
      <c r="I257" s="77"/>
      <c r="J257" s="77"/>
      <c r="K257" s="244">
        <v>100</v>
      </c>
    </row>
    <row r="258" spans="1:11" s="41" customFormat="1" ht="15" customHeight="1" x14ac:dyDescent="0.2">
      <c r="A258" s="245"/>
      <c r="B258" s="212" t="s">
        <v>18</v>
      </c>
      <c r="C258" s="44"/>
      <c r="D258" s="129" t="s">
        <v>7</v>
      </c>
      <c r="E258" s="219">
        <v>1947.1</v>
      </c>
      <c r="F258" s="219">
        <v>1947.1</v>
      </c>
      <c r="G258" s="219"/>
      <c r="H258" s="219">
        <v>1947.1</v>
      </c>
      <c r="I258" s="77"/>
      <c r="J258" s="77"/>
      <c r="K258" s="236"/>
    </row>
    <row r="259" spans="1:11" s="41" customFormat="1" ht="12" customHeight="1" x14ac:dyDescent="0.2">
      <c r="A259" s="245"/>
      <c r="B259" s="209" t="s">
        <v>27</v>
      </c>
      <c r="C259" s="44"/>
      <c r="D259" s="129" t="s">
        <v>7</v>
      </c>
      <c r="E259" s="219">
        <v>1947.1</v>
      </c>
      <c r="F259" s="219">
        <v>1947.1</v>
      </c>
      <c r="G259" s="219"/>
      <c r="H259" s="219">
        <v>1947.1</v>
      </c>
      <c r="I259" s="77"/>
      <c r="J259" s="77"/>
      <c r="K259" s="236"/>
    </row>
    <row r="260" spans="1:11" s="41" customFormat="1" ht="16.5" customHeight="1" x14ac:dyDescent="0.2">
      <c r="A260" s="245"/>
      <c r="B260" s="209" t="s">
        <v>45</v>
      </c>
      <c r="C260" s="44"/>
      <c r="D260" s="43"/>
      <c r="E260" s="75"/>
      <c r="F260" s="219"/>
      <c r="G260" s="219"/>
      <c r="H260" s="219"/>
      <c r="I260" s="77"/>
      <c r="J260" s="77"/>
      <c r="K260" s="236"/>
    </row>
    <row r="261" spans="1:11" s="41" customFormat="1" ht="13.5" customHeight="1" x14ac:dyDescent="0.2">
      <c r="A261" s="246"/>
      <c r="B261" s="221" t="s">
        <v>28</v>
      </c>
      <c r="C261" s="44"/>
      <c r="D261" s="129" t="s">
        <v>7</v>
      </c>
      <c r="E261" s="219">
        <v>1947.1</v>
      </c>
      <c r="F261" s="219">
        <v>1947.1</v>
      </c>
      <c r="G261" s="219"/>
      <c r="H261" s="219">
        <v>1947.1</v>
      </c>
      <c r="I261" s="77"/>
      <c r="J261" s="77"/>
      <c r="K261" s="236"/>
    </row>
    <row r="262" spans="1:11" s="41" customFormat="1" ht="17.25" customHeight="1" thickBot="1" x14ac:dyDescent="0.25">
      <c r="A262" s="246"/>
      <c r="B262" s="209" t="s">
        <v>45</v>
      </c>
      <c r="C262" s="44"/>
      <c r="D262" s="43"/>
      <c r="E262" s="75"/>
      <c r="F262" s="77"/>
      <c r="G262" s="76"/>
      <c r="H262" s="76"/>
      <c r="I262" s="77"/>
      <c r="J262" s="77"/>
      <c r="K262" s="247"/>
    </row>
    <row r="263" spans="1:11" s="41" customFormat="1" ht="51.75" customHeight="1" thickBot="1" x14ac:dyDescent="0.25">
      <c r="A263" s="248" t="s">
        <v>97</v>
      </c>
      <c r="B263" s="249" t="s">
        <v>98</v>
      </c>
      <c r="C263" s="32" t="s">
        <v>61</v>
      </c>
      <c r="D263" s="43"/>
      <c r="E263" s="196" t="s">
        <v>114</v>
      </c>
      <c r="F263" s="77"/>
      <c r="G263" s="76"/>
      <c r="H263" s="76"/>
      <c r="I263" s="77"/>
      <c r="J263" s="77"/>
      <c r="K263" s="250">
        <v>11</v>
      </c>
    </row>
    <row r="264" spans="1:11" s="41" customFormat="1" ht="17.25" customHeight="1" x14ac:dyDescent="0.2">
      <c r="A264" s="42">
        <v>1</v>
      </c>
      <c r="B264" s="31" t="s">
        <v>99</v>
      </c>
      <c r="C264" s="44"/>
      <c r="D264" s="129" t="s">
        <v>7</v>
      </c>
      <c r="E264" s="251">
        <v>9811</v>
      </c>
      <c r="F264" s="251">
        <f>SUM(N264:FL264)</f>
        <v>0</v>
      </c>
      <c r="G264" s="251"/>
      <c r="H264" s="251">
        <f>(F264/E264)*100</f>
        <v>0</v>
      </c>
      <c r="I264" s="252"/>
      <c r="J264" s="77"/>
      <c r="K264" s="253"/>
    </row>
    <row r="265" spans="1:11" s="41" customFormat="1" ht="17.25" customHeight="1" x14ac:dyDescent="0.2">
      <c r="A265" s="213"/>
      <c r="B265" s="212" t="s">
        <v>18</v>
      </c>
      <c r="C265" s="44"/>
      <c r="D265" s="129" t="s">
        <v>7</v>
      </c>
      <c r="E265" s="251">
        <v>9811</v>
      </c>
      <c r="F265" s="251">
        <f>SUM(N265:FL265)</f>
        <v>0</v>
      </c>
      <c r="G265" s="251"/>
      <c r="H265" s="251">
        <f>(F265/E265)*100</f>
        <v>0</v>
      </c>
      <c r="I265" s="252"/>
      <c r="J265" s="77"/>
      <c r="K265" s="253"/>
    </row>
    <row r="266" spans="1:11" s="41" customFormat="1" ht="17.25" customHeight="1" x14ac:dyDescent="0.2">
      <c r="A266" s="213"/>
      <c r="B266" s="209" t="s">
        <v>27</v>
      </c>
      <c r="C266" s="44"/>
      <c r="D266" s="254"/>
      <c r="E266" s="251"/>
      <c r="F266" s="251"/>
      <c r="G266" s="251"/>
      <c r="H266" s="251"/>
      <c r="I266" s="252"/>
      <c r="J266" s="77"/>
      <c r="K266" s="253"/>
    </row>
    <row r="267" spans="1:11" s="41" customFormat="1" ht="17.25" customHeight="1" x14ac:dyDescent="0.2">
      <c r="A267" s="213"/>
      <c r="B267" s="209" t="s">
        <v>45</v>
      </c>
      <c r="C267" s="44"/>
      <c r="D267" s="129" t="s">
        <v>7</v>
      </c>
      <c r="E267" s="251">
        <v>9811</v>
      </c>
      <c r="F267" s="251">
        <f>SUM(N267:FL267)</f>
        <v>0</v>
      </c>
      <c r="G267" s="251"/>
      <c r="H267" s="251">
        <f>(F267/E267)*100</f>
        <v>0</v>
      </c>
      <c r="I267" s="252"/>
      <c r="J267" s="77"/>
      <c r="K267" s="253"/>
    </row>
    <row r="268" spans="1:11" s="41" customFormat="1" ht="17.25" customHeight="1" x14ac:dyDescent="0.2">
      <c r="A268" s="213"/>
      <c r="B268" s="221" t="s">
        <v>28</v>
      </c>
      <c r="C268" s="44"/>
      <c r="D268" s="254"/>
      <c r="E268" s="251"/>
      <c r="F268" s="251"/>
      <c r="G268" s="251"/>
      <c r="H268" s="251"/>
      <c r="I268" s="255"/>
      <c r="J268" s="77"/>
      <c r="K268" s="253"/>
    </row>
    <row r="269" spans="1:11" s="41" customFormat="1" ht="40.5" customHeight="1" x14ac:dyDescent="0.2">
      <c r="A269" s="213"/>
      <c r="B269" s="209" t="s">
        <v>45</v>
      </c>
      <c r="C269" s="44"/>
      <c r="D269" s="254"/>
      <c r="E269" s="251"/>
      <c r="F269" s="256"/>
      <c r="G269" s="76"/>
      <c r="H269" s="252"/>
      <c r="I269" s="257"/>
      <c r="J269" s="77"/>
      <c r="K269" s="253"/>
    </row>
    <row r="270" spans="1:11" s="41" customFormat="1" ht="38.25" customHeight="1" x14ac:dyDescent="0.2">
      <c r="A270" s="42">
        <v>2</v>
      </c>
      <c r="B270" s="200" t="s">
        <v>100</v>
      </c>
      <c r="C270" s="44"/>
      <c r="D270" s="129" t="s">
        <v>7</v>
      </c>
      <c r="E270" s="251">
        <v>9980</v>
      </c>
      <c r="F270" s="251">
        <v>9980</v>
      </c>
      <c r="G270" s="251"/>
      <c r="H270" s="251">
        <f>(F270/E270)*100</f>
        <v>100</v>
      </c>
      <c r="I270" s="257"/>
      <c r="J270" s="77"/>
      <c r="K270" s="253"/>
    </row>
    <row r="271" spans="1:11" s="41" customFormat="1" ht="17.25" customHeight="1" x14ac:dyDescent="0.2">
      <c r="A271" s="213"/>
      <c r="B271" s="212" t="s">
        <v>18</v>
      </c>
      <c r="C271" s="44"/>
      <c r="D271" s="129" t="s">
        <v>7</v>
      </c>
      <c r="E271" s="251">
        <v>9980</v>
      </c>
      <c r="F271" s="251">
        <v>4700</v>
      </c>
      <c r="G271" s="251"/>
      <c r="H271" s="251">
        <v>47</v>
      </c>
      <c r="I271" s="255"/>
      <c r="J271" s="77"/>
      <c r="K271" s="253"/>
    </row>
    <row r="272" spans="1:11" s="41" customFormat="1" ht="17.25" customHeight="1" x14ac:dyDescent="0.2">
      <c r="A272" s="213"/>
      <c r="B272" s="209" t="s">
        <v>27</v>
      </c>
      <c r="C272" s="44"/>
      <c r="D272" s="254"/>
      <c r="E272" s="251"/>
      <c r="F272" s="251"/>
      <c r="G272" s="251"/>
      <c r="H272" s="251"/>
      <c r="I272" s="252"/>
      <c r="J272" s="77"/>
      <c r="K272" s="253"/>
    </row>
    <row r="273" spans="1:11" s="41" customFormat="1" ht="17.25" customHeight="1" x14ac:dyDescent="0.2">
      <c r="A273" s="213"/>
      <c r="B273" s="209" t="s">
        <v>45</v>
      </c>
      <c r="C273" s="44"/>
      <c r="D273" s="129" t="s">
        <v>7</v>
      </c>
      <c r="E273" s="251">
        <v>9980</v>
      </c>
      <c r="F273" s="251">
        <f>SUM(N273:FL273)</f>
        <v>0</v>
      </c>
      <c r="G273" s="251"/>
      <c r="H273" s="251">
        <f>(F273/E273)*100</f>
        <v>0</v>
      </c>
      <c r="I273" s="252"/>
      <c r="J273" s="77"/>
      <c r="K273" s="253"/>
    </row>
    <row r="274" spans="1:11" s="41" customFormat="1" ht="17.25" customHeight="1" x14ac:dyDescent="0.2">
      <c r="A274" s="213"/>
      <c r="B274" s="221" t="s">
        <v>28</v>
      </c>
      <c r="C274" s="44"/>
      <c r="D274" s="254"/>
      <c r="E274" s="251"/>
      <c r="F274" s="251"/>
      <c r="G274" s="251"/>
      <c r="H274" s="251"/>
      <c r="I274" s="255"/>
      <c r="J274" s="77"/>
      <c r="K274" s="253"/>
    </row>
    <row r="275" spans="1:11" s="41" customFormat="1" ht="17.25" customHeight="1" x14ac:dyDescent="0.2">
      <c r="A275" s="213"/>
      <c r="B275" s="209" t="s">
        <v>45</v>
      </c>
      <c r="C275" s="44"/>
      <c r="D275" s="254"/>
      <c r="E275" s="251"/>
      <c r="F275" s="251"/>
      <c r="G275" s="251"/>
      <c r="H275" s="251"/>
      <c r="I275" s="252"/>
      <c r="J275" s="77"/>
      <c r="K275" s="253"/>
    </row>
    <row r="276" spans="1:11" s="41" customFormat="1" ht="31.5" customHeight="1" x14ac:dyDescent="0.2">
      <c r="A276" s="42">
        <v>3</v>
      </c>
      <c r="B276" s="200" t="s">
        <v>101</v>
      </c>
      <c r="C276" s="44"/>
      <c r="D276" s="129" t="s">
        <v>7</v>
      </c>
      <c r="E276" s="251">
        <v>15800</v>
      </c>
      <c r="F276" s="251">
        <f>SUM(N276:FL276)</f>
        <v>0</v>
      </c>
      <c r="G276" s="251"/>
      <c r="H276" s="251">
        <f>(F276/E276)*100</f>
        <v>0</v>
      </c>
      <c r="I276" s="252"/>
      <c r="J276" s="77"/>
      <c r="K276" s="253"/>
    </row>
    <row r="277" spans="1:11" s="41" customFormat="1" ht="17.25" customHeight="1" x14ac:dyDescent="0.2">
      <c r="A277" s="213"/>
      <c r="B277" s="212" t="s">
        <v>18</v>
      </c>
      <c r="C277" s="44"/>
      <c r="D277" s="129" t="s">
        <v>7</v>
      </c>
      <c r="E277" s="251">
        <v>15800</v>
      </c>
      <c r="F277" s="251">
        <f>SUM(N277:FL277)</f>
        <v>0</v>
      </c>
      <c r="G277" s="251"/>
      <c r="H277" s="251">
        <f>(F277/E277)*100</f>
        <v>0</v>
      </c>
      <c r="I277" s="255"/>
      <c r="J277" s="77"/>
      <c r="K277" s="253"/>
    </row>
    <row r="278" spans="1:11" s="41" customFormat="1" ht="17.25" customHeight="1" x14ac:dyDescent="0.2">
      <c r="A278" s="213"/>
      <c r="B278" s="209" t="s">
        <v>27</v>
      </c>
      <c r="C278" s="44"/>
      <c r="D278" s="254"/>
      <c r="E278" s="251"/>
      <c r="F278" s="251"/>
      <c r="G278" s="251"/>
      <c r="H278" s="251"/>
      <c r="I278" s="252"/>
      <c r="J278" s="77"/>
      <c r="K278" s="253"/>
    </row>
    <row r="279" spans="1:11" s="41" customFormat="1" ht="17.25" customHeight="1" x14ac:dyDescent="0.2">
      <c r="A279" s="213"/>
      <c r="B279" s="209" t="s">
        <v>45</v>
      </c>
      <c r="C279" s="44"/>
      <c r="D279" s="129" t="s">
        <v>7</v>
      </c>
      <c r="E279" s="251">
        <v>15800</v>
      </c>
      <c r="F279" s="251">
        <f>SUM(N279:FL279)</f>
        <v>0</v>
      </c>
      <c r="G279" s="251"/>
      <c r="H279" s="251">
        <f>(F279/E279)*100</f>
        <v>0</v>
      </c>
      <c r="I279" s="252"/>
      <c r="J279" s="77"/>
      <c r="K279" s="253"/>
    </row>
    <row r="280" spans="1:11" s="41" customFormat="1" ht="17.25" customHeight="1" x14ac:dyDescent="0.2">
      <c r="A280" s="213"/>
      <c r="B280" s="221" t="s">
        <v>28</v>
      </c>
      <c r="C280" s="44"/>
      <c r="D280" s="254"/>
      <c r="E280" s="251"/>
      <c r="F280" s="251"/>
      <c r="G280" s="251"/>
      <c r="H280" s="251"/>
      <c r="I280" s="255"/>
      <c r="J280" s="77"/>
      <c r="K280" s="253"/>
    </row>
    <row r="281" spans="1:11" s="41" customFormat="1" ht="17.25" customHeight="1" x14ac:dyDescent="0.2">
      <c r="A281" s="213"/>
      <c r="B281" s="209" t="s">
        <v>45</v>
      </c>
      <c r="C281" s="44"/>
      <c r="D281" s="254"/>
      <c r="E281" s="251"/>
      <c r="F281" s="251"/>
      <c r="G281" s="251"/>
      <c r="H281" s="251"/>
      <c r="I281" s="252"/>
      <c r="J281" s="77"/>
      <c r="K281" s="253"/>
    </row>
    <row r="282" spans="1:11" s="41" customFormat="1" ht="27.75" customHeight="1" x14ac:dyDescent="0.2">
      <c r="A282" s="42">
        <v>4</v>
      </c>
      <c r="B282" s="200" t="s">
        <v>102</v>
      </c>
      <c r="C282" s="44"/>
      <c r="D282" s="129" t="s">
        <v>7</v>
      </c>
      <c r="E282" s="251">
        <v>4100</v>
      </c>
      <c r="F282" s="251">
        <f>SUM(N282:FL282)</f>
        <v>0</v>
      </c>
      <c r="G282" s="251"/>
      <c r="H282" s="251">
        <f>(F282/E282)*100</f>
        <v>0</v>
      </c>
      <c r="I282" s="252"/>
      <c r="J282" s="77"/>
      <c r="K282" s="253"/>
    </row>
    <row r="283" spans="1:11" s="41" customFormat="1" ht="17.25" customHeight="1" x14ac:dyDescent="0.2">
      <c r="A283" s="213"/>
      <c r="B283" s="212" t="s">
        <v>18</v>
      </c>
      <c r="C283" s="44"/>
      <c r="D283" s="129" t="s">
        <v>7</v>
      </c>
      <c r="E283" s="258">
        <v>4100</v>
      </c>
      <c r="F283" s="251">
        <f>SUM(N283:FL283)</f>
        <v>0</v>
      </c>
      <c r="G283" s="251"/>
      <c r="H283" s="251">
        <f>(F283/E283)*100</f>
        <v>0</v>
      </c>
      <c r="I283" s="252"/>
      <c r="J283" s="77"/>
      <c r="K283" s="253"/>
    </row>
    <row r="284" spans="1:11" s="41" customFormat="1" ht="17.25" customHeight="1" x14ac:dyDescent="0.2">
      <c r="A284" s="226"/>
      <c r="B284" s="209" t="s">
        <v>27</v>
      </c>
      <c r="C284" s="44"/>
      <c r="D284" s="259"/>
      <c r="E284" s="258"/>
      <c r="F284" s="251"/>
      <c r="G284" s="251"/>
      <c r="H284" s="251"/>
      <c r="I284" s="252"/>
      <c r="J284" s="77"/>
      <c r="K284" s="253"/>
    </row>
    <row r="285" spans="1:11" s="41" customFormat="1" ht="17.25" customHeight="1" x14ac:dyDescent="0.2">
      <c r="A285" s="226"/>
      <c r="B285" s="209" t="s">
        <v>45</v>
      </c>
      <c r="C285" s="44"/>
      <c r="D285" s="129" t="s">
        <v>7</v>
      </c>
      <c r="E285" s="258">
        <v>4100</v>
      </c>
      <c r="F285" s="251">
        <f>SUM(N285:FL285)</f>
        <v>0</v>
      </c>
      <c r="G285" s="251"/>
      <c r="H285" s="251">
        <f>(F285/E285)*100</f>
        <v>0</v>
      </c>
      <c r="I285" s="252"/>
      <c r="J285" s="77"/>
      <c r="K285" s="253"/>
    </row>
    <row r="286" spans="1:11" s="41" customFormat="1" ht="17.25" customHeight="1" x14ac:dyDescent="0.2">
      <c r="A286" s="227"/>
      <c r="B286" s="221" t="s">
        <v>28</v>
      </c>
      <c r="C286" s="44"/>
      <c r="D286" s="259"/>
      <c r="E286" s="258"/>
      <c r="F286" s="251"/>
      <c r="G286" s="251"/>
      <c r="H286" s="251"/>
      <c r="I286" s="252"/>
      <c r="J286" s="77"/>
      <c r="K286" s="253"/>
    </row>
    <row r="287" spans="1:11" s="41" customFormat="1" ht="17.25" customHeight="1" x14ac:dyDescent="0.2">
      <c r="A287" s="228"/>
      <c r="B287" s="209" t="s">
        <v>45</v>
      </c>
      <c r="C287" s="44"/>
      <c r="D287" s="259"/>
      <c r="E287" s="258"/>
      <c r="F287" s="251"/>
      <c r="G287" s="251"/>
      <c r="H287" s="251"/>
      <c r="I287" s="252"/>
      <c r="J287" s="77"/>
      <c r="K287" s="253"/>
    </row>
    <row r="288" spans="1:11" s="41" customFormat="1" ht="17.25" customHeight="1" x14ac:dyDescent="0.2">
      <c r="A288" s="87">
        <v>5</v>
      </c>
      <c r="B288" s="200" t="s">
        <v>103</v>
      </c>
      <c r="C288" s="44"/>
      <c r="D288" s="129" t="s">
        <v>7</v>
      </c>
      <c r="E288" s="251">
        <v>7500</v>
      </c>
      <c r="F288" s="251">
        <v>0</v>
      </c>
      <c r="G288" s="251"/>
      <c r="H288" s="251">
        <v>0</v>
      </c>
      <c r="I288" s="252"/>
      <c r="J288" s="77"/>
      <c r="K288" s="253"/>
    </row>
    <row r="289" spans="1:11" s="41" customFormat="1" ht="17.25" customHeight="1" x14ac:dyDescent="0.2">
      <c r="A289" s="87"/>
      <c r="B289" s="212" t="s">
        <v>18</v>
      </c>
      <c r="C289" s="44"/>
      <c r="D289" s="129" t="s">
        <v>7</v>
      </c>
      <c r="E289" s="251">
        <v>7500</v>
      </c>
      <c r="F289" s="251">
        <v>0</v>
      </c>
      <c r="G289" s="251"/>
      <c r="H289" s="251">
        <v>0</v>
      </c>
      <c r="I289" s="260"/>
      <c r="J289" s="77"/>
      <c r="K289" s="253"/>
    </row>
    <row r="290" spans="1:11" s="41" customFormat="1" ht="17.25" customHeight="1" x14ac:dyDescent="0.2">
      <c r="A290" s="87"/>
      <c r="B290" s="209" t="s">
        <v>27</v>
      </c>
      <c r="C290" s="44"/>
      <c r="D290" s="254"/>
      <c r="E290" s="251"/>
      <c r="F290" s="251"/>
      <c r="G290" s="251"/>
      <c r="H290" s="251"/>
      <c r="I290" s="260"/>
      <c r="J290" s="77"/>
      <c r="K290" s="253"/>
    </row>
    <row r="291" spans="1:11" s="41" customFormat="1" ht="17.25" customHeight="1" x14ac:dyDescent="0.2">
      <c r="A291" s="87"/>
      <c r="B291" s="209" t="s">
        <v>45</v>
      </c>
      <c r="C291" s="44"/>
      <c r="D291" s="43"/>
      <c r="E291" s="75"/>
      <c r="F291" s="251"/>
      <c r="G291" s="251"/>
      <c r="H291" s="251"/>
      <c r="I291" s="71"/>
      <c r="J291" s="77"/>
      <c r="K291" s="253"/>
    </row>
    <row r="292" spans="1:11" s="41" customFormat="1" ht="17.25" customHeight="1" thickBot="1" x14ac:dyDescent="0.25">
      <c r="A292" s="261"/>
      <c r="B292" s="221" t="s">
        <v>28</v>
      </c>
      <c r="C292" s="44"/>
      <c r="D292" s="129" t="s">
        <v>7</v>
      </c>
      <c r="E292" s="251">
        <v>7500</v>
      </c>
      <c r="F292" s="251">
        <v>0</v>
      </c>
      <c r="G292" s="251"/>
      <c r="H292" s="251">
        <v>0</v>
      </c>
      <c r="I292" s="107"/>
      <c r="J292" s="77"/>
      <c r="K292" s="253"/>
    </row>
    <row r="293" spans="1:11" s="41" customFormat="1" ht="17.25" customHeight="1" thickBot="1" x14ac:dyDescent="0.25">
      <c r="A293" s="262"/>
      <c r="B293" s="263" t="s">
        <v>45</v>
      </c>
      <c r="C293" s="44"/>
      <c r="D293" s="43"/>
      <c r="E293" s="75"/>
      <c r="F293" s="251"/>
      <c r="G293" s="251"/>
      <c r="H293" s="251"/>
      <c r="I293" s="77"/>
      <c r="J293" s="77"/>
      <c r="K293" s="264"/>
    </row>
    <row r="294" spans="1:11" x14ac:dyDescent="0.2">
      <c r="K294" s="112">
        <v>75</v>
      </c>
    </row>
    <row r="295" spans="1:11" x14ac:dyDescent="0.2">
      <c r="K295" s="113"/>
    </row>
    <row r="296" spans="1:11" x14ac:dyDescent="0.2">
      <c r="K296" s="113"/>
    </row>
    <row r="297" spans="1:11" x14ac:dyDescent="0.2">
      <c r="K297" s="113"/>
    </row>
    <row r="298" spans="1:11" ht="24.75" customHeight="1" x14ac:dyDescent="0.2">
      <c r="K298" s="113"/>
    </row>
    <row r="299" spans="1:11" x14ac:dyDescent="0.2">
      <c r="K299" s="113"/>
    </row>
    <row r="300" spans="1:11" x14ac:dyDescent="0.2">
      <c r="K300" s="113"/>
    </row>
    <row r="301" spans="1:11" x14ac:dyDescent="0.2">
      <c r="K301" s="113"/>
    </row>
    <row r="302" spans="1:11" x14ac:dyDescent="0.2">
      <c r="K302" s="113"/>
    </row>
    <row r="303" spans="1:11" x14ac:dyDescent="0.2">
      <c r="K303" s="113"/>
    </row>
    <row r="304" spans="1:11" x14ac:dyDescent="0.2">
      <c r="K304" s="113"/>
    </row>
    <row r="305" spans="11:11" x14ac:dyDescent="0.2">
      <c r="K305" s="113"/>
    </row>
    <row r="306" spans="11:11" x14ac:dyDescent="0.2">
      <c r="K306" s="113"/>
    </row>
    <row r="307" spans="11:11" x14ac:dyDescent="0.2">
      <c r="K307" s="113"/>
    </row>
    <row r="308" spans="11:11" x14ac:dyDescent="0.2">
      <c r="K308" s="113"/>
    </row>
    <row r="309" spans="11:11" x14ac:dyDescent="0.2">
      <c r="K309" s="113"/>
    </row>
    <row r="310" spans="11:11" x14ac:dyDescent="0.2">
      <c r="K310" s="113"/>
    </row>
    <row r="311" spans="11:11" x14ac:dyDescent="0.2">
      <c r="K311" s="113"/>
    </row>
    <row r="312" spans="11:11" x14ac:dyDescent="0.2">
      <c r="K312" s="113"/>
    </row>
    <row r="313" spans="11:11" x14ac:dyDescent="0.2">
      <c r="K313" s="113"/>
    </row>
    <row r="314" spans="11:11" x14ac:dyDescent="0.2">
      <c r="K314" s="113"/>
    </row>
    <row r="315" spans="11:11" x14ac:dyDescent="0.2">
      <c r="K315" s="113"/>
    </row>
    <row r="316" spans="11:11" x14ac:dyDescent="0.2">
      <c r="K316" s="113"/>
    </row>
    <row r="317" spans="11:11" x14ac:dyDescent="0.2">
      <c r="K317" s="113"/>
    </row>
    <row r="318" spans="11:11" x14ac:dyDescent="0.2">
      <c r="K318" s="113"/>
    </row>
    <row r="319" spans="11:11" x14ac:dyDescent="0.2">
      <c r="K319" s="113"/>
    </row>
    <row r="320" spans="11:11" x14ac:dyDescent="0.2">
      <c r="K320" s="113"/>
    </row>
    <row r="321" spans="11:11" x14ac:dyDescent="0.2">
      <c r="K321" s="113"/>
    </row>
    <row r="322" spans="11:11" x14ac:dyDescent="0.2">
      <c r="K322" s="113"/>
    </row>
    <row r="323" spans="11:11" x14ac:dyDescent="0.2">
      <c r="K323" s="113"/>
    </row>
    <row r="324" spans="11:11" x14ac:dyDescent="0.2">
      <c r="K324" s="113"/>
    </row>
    <row r="325" spans="11:11" x14ac:dyDescent="0.2">
      <c r="K325" s="113"/>
    </row>
    <row r="326" spans="11:11" x14ac:dyDescent="0.2">
      <c r="K326" s="113"/>
    </row>
    <row r="327" spans="11:11" x14ac:dyDescent="0.2">
      <c r="K327" s="113"/>
    </row>
    <row r="328" spans="11:11" x14ac:dyDescent="0.2">
      <c r="K328" s="113"/>
    </row>
    <row r="329" spans="11:11" x14ac:dyDescent="0.2">
      <c r="K329" s="113"/>
    </row>
    <row r="330" spans="11:11" x14ac:dyDescent="0.2">
      <c r="K330" s="113"/>
    </row>
    <row r="331" spans="11:11" x14ac:dyDescent="0.2">
      <c r="K331" s="113"/>
    </row>
    <row r="332" spans="11:11" x14ac:dyDescent="0.2">
      <c r="K332" s="113"/>
    </row>
    <row r="333" spans="11:11" x14ac:dyDescent="0.2">
      <c r="K333" s="113"/>
    </row>
    <row r="334" spans="11:11" x14ac:dyDescent="0.2">
      <c r="K334" s="113"/>
    </row>
    <row r="335" spans="11:11" x14ac:dyDescent="0.2">
      <c r="K335" s="113"/>
    </row>
    <row r="336" spans="11:11" x14ac:dyDescent="0.2">
      <c r="K336" s="113"/>
    </row>
    <row r="337" spans="11:11" x14ac:dyDescent="0.2">
      <c r="K337" s="113"/>
    </row>
    <row r="338" spans="11:11" x14ac:dyDescent="0.2">
      <c r="K338" s="113"/>
    </row>
    <row r="339" spans="11:11" x14ac:dyDescent="0.2">
      <c r="K339" s="113"/>
    </row>
    <row r="340" spans="11:11" x14ac:dyDescent="0.2">
      <c r="K340" s="113"/>
    </row>
    <row r="341" spans="11:11" x14ac:dyDescent="0.2">
      <c r="K341" s="113"/>
    </row>
    <row r="342" spans="11:11" x14ac:dyDescent="0.2">
      <c r="K342" s="113"/>
    </row>
    <row r="343" spans="11:11" x14ac:dyDescent="0.2">
      <c r="K343" s="113"/>
    </row>
    <row r="344" spans="11:11" x14ac:dyDescent="0.2">
      <c r="K344" s="113"/>
    </row>
    <row r="345" spans="11:11" x14ac:dyDescent="0.2">
      <c r="K345" s="113"/>
    </row>
    <row r="346" spans="11:11" x14ac:dyDescent="0.2">
      <c r="K346" s="113"/>
    </row>
    <row r="347" spans="11:11" x14ac:dyDescent="0.2">
      <c r="K347" s="113"/>
    </row>
    <row r="348" spans="11:11" x14ac:dyDescent="0.2">
      <c r="K348" s="113"/>
    </row>
    <row r="349" spans="11:11" x14ac:dyDescent="0.2">
      <c r="K349" s="113"/>
    </row>
    <row r="350" spans="11:11" x14ac:dyDescent="0.2">
      <c r="K350" s="113"/>
    </row>
    <row r="351" spans="11:11" x14ac:dyDescent="0.2">
      <c r="K351" s="113"/>
    </row>
    <row r="352" spans="11:11" x14ac:dyDescent="0.2">
      <c r="K352" s="113"/>
    </row>
    <row r="353" spans="11:11" x14ac:dyDescent="0.2">
      <c r="K353" s="113"/>
    </row>
    <row r="354" spans="11:11" x14ac:dyDescent="0.2">
      <c r="K354" s="113"/>
    </row>
    <row r="355" spans="11:11" x14ac:dyDescent="0.2">
      <c r="K355" s="113"/>
    </row>
    <row r="356" spans="11:11" x14ac:dyDescent="0.2">
      <c r="K356" s="113"/>
    </row>
    <row r="357" spans="11:11" x14ac:dyDescent="0.2">
      <c r="K357" s="113"/>
    </row>
    <row r="358" spans="11:11" x14ac:dyDescent="0.2">
      <c r="K358" s="113"/>
    </row>
    <row r="359" spans="11:11" x14ac:dyDescent="0.2">
      <c r="K359" s="113"/>
    </row>
    <row r="360" spans="11:11" x14ac:dyDescent="0.2">
      <c r="K360" s="113"/>
    </row>
    <row r="361" spans="11:11" x14ac:dyDescent="0.2">
      <c r="K361" s="113"/>
    </row>
    <row r="362" spans="11:11" x14ac:dyDescent="0.2">
      <c r="K362" s="113"/>
    </row>
    <row r="363" spans="11:11" x14ac:dyDescent="0.2">
      <c r="K363" s="113"/>
    </row>
    <row r="364" spans="11:11" x14ac:dyDescent="0.2">
      <c r="K364" s="113"/>
    </row>
    <row r="365" spans="11:11" x14ac:dyDescent="0.2">
      <c r="K365" s="113"/>
    </row>
    <row r="366" spans="11:11" x14ac:dyDescent="0.2">
      <c r="K366" s="113"/>
    </row>
    <row r="367" spans="11:11" x14ac:dyDescent="0.2">
      <c r="K367" s="113"/>
    </row>
    <row r="368" spans="11:11" x14ac:dyDescent="0.2">
      <c r="K368" s="113"/>
    </row>
    <row r="369" spans="11:11" x14ac:dyDescent="0.2">
      <c r="K369" s="113"/>
    </row>
    <row r="370" spans="11:11" x14ac:dyDescent="0.2">
      <c r="K370" s="113"/>
    </row>
    <row r="371" spans="11:11" x14ac:dyDescent="0.2">
      <c r="K371" s="113"/>
    </row>
    <row r="372" spans="11:11" x14ac:dyDescent="0.2">
      <c r="K372" s="113"/>
    </row>
    <row r="373" spans="11:11" x14ac:dyDescent="0.2">
      <c r="K373" s="113"/>
    </row>
    <row r="374" spans="11:11" x14ac:dyDescent="0.2">
      <c r="K374" s="113"/>
    </row>
    <row r="375" spans="11:11" x14ac:dyDescent="0.2">
      <c r="K375" s="113"/>
    </row>
    <row r="376" spans="11:11" x14ac:dyDescent="0.2">
      <c r="K376" s="113"/>
    </row>
    <row r="377" spans="11:11" x14ac:dyDescent="0.2">
      <c r="K377" s="113"/>
    </row>
    <row r="378" spans="11:11" x14ac:dyDescent="0.2">
      <c r="K378" s="113"/>
    </row>
    <row r="379" spans="11:11" x14ac:dyDescent="0.2">
      <c r="K379" s="113"/>
    </row>
    <row r="380" spans="11:11" x14ac:dyDescent="0.2">
      <c r="K380" s="113"/>
    </row>
    <row r="381" spans="11:11" x14ac:dyDescent="0.2">
      <c r="K381" s="113"/>
    </row>
    <row r="382" spans="11:11" x14ac:dyDescent="0.2">
      <c r="K382" s="113"/>
    </row>
    <row r="383" spans="11:11" x14ac:dyDescent="0.2">
      <c r="K383" s="113"/>
    </row>
    <row r="384" spans="11:11" x14ac:dyDescent="0.2">
      <c r="K384" s="113"/>
    </row>
    <row r="385" spans="11:11" x14ac:dyDescent="0.2">
      <c r="K385" s="113"/>
    </row>
    <row r="386" spans="11:11" x14ac:dyDescent="0.2">
      <c r="K386" s="113"/>
    </row>
    <row r="387" spans="11:11" x14ac:dyDescent="0.2">
      <c r="K387" s="113"/>
    </row>
    <row r="388" spans="11:11" x14ac:dyDescent="0.2">
      <c r="K388" s="113"/>
    </row>
    <row r="389" spans="11:11" x14ac:dyDescent="0.2">
      <c r="K389" s="113"/>
    </row>
    <row r="390" spans="11:11" x14ac:dyDescent="0.2">
      <c r="K390" s="113"/>
    </row>
    <row r="391" spans="11:11" x14ac:dyDescent="0.2">
      <c r="K391" s="113"/>
    </row>
    <row r="392" spans="11:11" x14ac:dyDescent="0.2">
      <c r="K392" s="113"/>
    </row>
    <row r="393" spans="11:11" x14ac:dyDescent="0.2">
      <c r="K393" s="113"/>
    </row>
    <row r="394" spans="11:11" x14ac:dyDescent="0.2">
      <c r="K394" s="113"/>
    </row>
    <row r="395" spans="11:11" x14ac:dyDescent="0.2">
      <c r="K395" s="113"/>
    </row>
    <row r="396" spans="11:11" x14ac:dyDescent="0.2">
      <c r="K396" s="113"/>
    </row>
    <row r="397" spans="11:11" x14ac:dyDescent="0.2">
      <c r="K397" s="113"/>
    </row>
    <row r="398" spans="11:11" x14ac:dyDescent="0.2">
      <c r="K398" s="113"/>
    </row>
    <row r="399" spans="11:11" x14ac:dyDescent="0.2">
      <c r="K399" s="113"/>
    </row>
    <row r="400" spans="11:11" x14ac:dyDescent="0.2">
      <c r="K400" s="113"/>
    </row>
    <row r="401" spans="11:11" x14ac:dyDescent="0.2">
      <c r="K401" s="113"/>
    </row>
    <row r="402" spans="11:11" x14ac:dyDescent="0.2">
      <c r="K402" s="113"/>
    </row>
    <row r="403" spans="11:11" x14ac:dyDescent="0.2">
      <c r="K403" s="113"/>
    </row>
    <row r="404" spans="11:11" x14ac:dyDescent="0.2">
      <c r="K404" s="113"/>
    </row>
    <row r="405" spans="11:11" x14ac:dyDescent="0.2">
      <c r="K405" s="113"/>
    </row>
    <row r="406" spans="11:11" x14ac:dyDescent="0.2">
      <c r="K406" s="113"/>
    </row>
    <row r="407" spans="11:11" x14ac:dyDescent="0.2">
      <c r="K407" s="113"/>
    </row>
    <row r="408" spans="11:11" x14ac:dyDescent="0.2">
      <c r="K408" s="113"/>
    </row>
    <row r="409" spans="11:11" x14ac:dyDescent="0.2">
      <c r="K409" s="113"/>
    </row>
    <row r="410" spans="11:11" x14ac:dyDescent="0.2">
      <c r="K410" s="113"/>
    </row>
    <row r="411" spans="11:11" x14ac:dyDescent="0.2">
      <c r="K411" s="113"/>
    </row>
    <row r="412" spans="11:11" x14ac:dyDescent="0.2">
      <c r="K412" s="113"/>
    </row>
    <row r="413" spans="11:11" x14ac:dyDescent="0.2">
      <c r="K413" s="113"/>
    </row>
    <row r="414" spans="11:11" x14ac:dyDescent="0.2">
      <c r="K414" s="113"/>
    </row>
    <row r="415" spans="11:11" x14ac:dyDescent="0.2">
      <c r="K415" s="113"/>
    </row>
    <row r="416" spans="11:11" x14ac:dyDescent="0.2">
      <c r="K416" s="113"/>
    </row>
    <row r="417" spans="11:11" x14ac:dyDescent="0.2">
      <c r="K417" s="113"/>
    </row>
    <row r="418" spans="11:11" x14ac:dyDescent="0.2">
      <c r="K418" s="113"/>
    </row>
    <row r="419" spans="11:11" x14ac:dyDescent="0.2">
      <c r="K419" s="113"/>
    </row>
    <row r="420" spans="11:11" x14ac:dyDescent="0.2">
      <c r="K420" s="113"/>
    </row>
    <row r="421" spans="11:11" x14ac:dyDescent="0.2">
      <c r="K421" s="113"/>
    </row>
    <row r="422" spans="11:11" x14ac:dyDescent="0.2">
      <c r="K422" s="113"/>
    </row>
    <row r="423" spans="11:11" x14ac:dyDescent="0.2">
      <c r="K423" s="113"/>
    </row>
    <row r="424" spans="11:11" x14ac:dyDescent="0.2">
      <c r="K424" s="113"/>
    </row>
    <row r="425" spans="11:11" x14ac:dyDescent="0.2">
      <c r="K425" s="113"/>
    </row>
    <row r="426" spans="11:11" x14ac:dyDescent="0.2">
      <c r="K426" s="113"/>
    </row>
    <row r="427" spans="11:11" x14ac:dyDescent="0.2">
      <c r="K427" s="113"/>
    </row>
    <row r="428" spans="11:11" x14ac:dyDescent="0.2">
      <c r="K428" s="113"/>
    </row>
    <row r="429" spans="11:11" x14ac:dyDescent="0.2">
      <c r="K429" s="113"/>
    </row>
    <row r="430" spans="11:11" x14ac:dyDescent="0.2">
      <c r="K430" s="113"/>
    </row>
    <row r="431" spans="11:11" x14ac:dyDescent="0.2">
      <c r="K431" s="113"/>
    </row>
    <row r="432" spans="11:11" x14ac:dyDescent="0.2">
      <c r="K432" s="113"/>
    </row>
    <row r="433" spans="11:11" x14ac:dyDescent="0.2">
      <c r="K433" s="113"/>
    </row>
    <row r="434" spans="11:11" x14ac:dyDescent="0.2">
      <c r="K434" s="113"/>
    </row>
    <row r="435" spans="11:11" x14ac:dyDescent="0.2">
      <c r="K435" s="113"/>
    </row>
    <row r="436" spans="11:11" x14ac:dyDescent="0.2">
      <c r="K436" s="113"/>
    </row>
    <row r="437" spans="11:11" x14ac:dyDescent="0.2">
      <c r="K437" s="113"/>
    </row>
    <row r="438" spans="11:11" x14ac:dyDescent="0.2">
      <c r="K438" s="113"/>
    </row>
    <row r="439" spans="11:11" x14ac:dyDescent="0.2">
      <c r="K439" s="113"/>
    </row>
    <row r="440" spans="11:11" x14ac:dyDescent="0.2">
      <c r="K440" s="113"/>
    </row>
    <row r="441" spans="11:11" x14ac:dyDescent="0.2">
      <c r="K441" s="113"/>
    </row>
    <row r="442" spans="11:11" x14ac:dyDescent="0.2">
      <c r="K442" s="113"/>
    </row>
    <row r="443" spans="11:11" x14ac:dyDescent="0.2">
      <c r="K443" s="113"/>
    </row>
    <row r="444" spans="11:11" x14ac:dyDescent="0.2">
      <c r="K444" s="113"/>
    </row>
    <row r="445" spans="11:11" x14ac:dyDescent="0.2">
      <c r="K445" s="113"/>
    </row>
    <row r="446" spans="11:11" x14ac:dyDescent="0.2">
      <c r="K446" s="113"/>
    </row>
    <row r="447" spans="11:11" x14ac:dyDescent="0.2">
      <c r="K447" s="113"/>
    </row>
    <row r="448" spans="11:11" x14ac:dyDescent="0.2">
      <c r="K448" s="113"/>
    </row>
    <row r="449" spans="11:11" x14ac:dyDescent="0.2">
      <c r="K449" s="113"/>
    </row>
    <row r="450" spans="11:11" x14ac:dyDescent="0.2">
      <c r="K450" s="113"/>
    </row>
    <row r="451" spans="11:11" x14ac:dyDescent="0.2">
      <c r="K451" s="113"/>
    </row>
    <row r="452" spans="11:11" x14ac:dyDescent="0.2">
      <c r="K452" s="113"/>
    </row>
    <row r="453" spans="11:11" x14ac:dyDescent="0.2">
      <c r="K453" s="113"/>
    </row>
    <row r="454" spans="11:11" x14ac:dyDescent="0.2">
      <c r="K454" s="113"/>
    </row>
    <row r="455" spans="11:11" x14ac:dyDescent="0.2">
      <c r="K455" s="113"/>
    </row>
  </sheetData>
  <mergeCells count="35">
    <mergeCell ref="A2:K2"/>
    <mergeCell ref="A3:K3"/>
    <mergeCell ref="A6:A9"/>
    <mergeCell ref="B6:B9"/>
    <mergeCell ref="C6:C9"/>
    <mergeCell ref="H6:H9"/>
    <mergeCell ref="D6:D9"/>
    <mergeCell ref="E6:E9"/>
    <mergeCell ref="H4:K4"/>
    <mergeCell ref="F6:F9"/>
    <mergeCell ref="K6:K9"/>
    <mergeCell ref="I6:I9"/>
    <mergeCell ref="J6:J9"/>
    <mergeCell ref="G6:G9"/>
    <mergeCell ref="K294:K455"/>
    <mergeCell ref="K30:K41"/>
    <mergeCell ref="K11:K20"/>
    <mergeCell ref="I21:I29"/>
    <mergeCell ref="J21:J29"/>
    <mergeCell ref="K21:K29"/>
    <mergeCell ref="K42:K53"/>
    <mergeCell ref="K86:K96"/>
    <mergeCell ref="K97:K106"/>
    <mergeCell ref="K75:K85"/>
    <mergeCell ref="K64:K74"/>
    <mergeCell ref="K54:K63"/>
    <mergeCell ref="K263:K293"/>
    <mergeCell ref="K257:K262"/>
    <mergeCell ref="D254:D256"/>
    <mergeCell ref="H254:H256"/>
    <mergeCell ref="K107:K131"/>
    <mergeCell ref="K132:K210"/>
    <mergeCell ref="K211:K256"/>
    <mergeCell ref="E254:E256"/>
    <mergeCell ref="F254:F256"/>
  </mergeCells>
  <phoneticPr fontId="1" type="noConversion"/>
  <pageMargins left="0.35433070866141736" right="0.19685039370078741" top="0.23622047244094491" bottom="0.35433070866141736" header="0.19685039370078741" footer="0.31496062992125984"/>
  <pageSetup paperSize="9" scale="51" orientation="portrait" r:id="rId1"/>
  <headerFooter alignWithMargins="0"/>
  <rowBreaks count="1" manualBreakCount="1"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Ремонты 2014</vt:lpstr>
      <vt:lpstr>'Ремонты 2014'!Заголовки_для_печати</vt:lpstr>
      <vt:lpstr>'Ремонты 2014'!Область_печати</vt:lpstr>
    </vt:vector>
  </TitlesOfParts>
  <Company>СКУ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Приходько Ю.Ю</dc:creator>
  <cp:lastModifiedBy>Якушева Жанна Александровна</cp:lastModifiedBy>
  <cp:lastPrinted>2014-08-01T09:05:10Z</cp:lastPrinted>
  <dcterms:created xsi:type="dcterms:W3CDTF">2007-04-02T07:46:25Z</dcterms:created>
  <dcterms:modified xsi:type="dcterms:W3CDTF">2014-08-01T10:43:08Z</dcterms:modified>
</cp:coreProperties>
</file>