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720" windowWidth="15480" windowHeight="10755" tabRatio="597"/>
  </bookViews>
  <sheets>
    <sheet name="Ремонты 2014" sheetId="75" r:id="rId1"/>
  </sheets>
  <definedNames>
    <definedName name="_xlnm.Print_Titles" localSheetId="0">'Ремонты 2014'!$6:$9</definedName>
    <definedName name="_xlnm.Print_Area" localSheetId="0">'Ремонты 2014'!$A$2:$K$131</definedName>
  </definedNames>
  <calcPr calcId="124519"/>
</workbook>
</file>

<file path=xl/calcChain.xml><?xml version="1.0" encoding="utf-8"?>
<calcChain xmlns="http://schemas.openxmlformats.org/spreadsheetml/2006/main">
  <c r="E43" i="75"/>
  <c r="H43"/>
  <c r="H44"/>
  <c r="H45"/>
  <c r="H46"/>
  <c r="H48"/>
  <c r="H51"/>
  <c r="E55"/>
  <c r="H56"/>
  <c r="H57"/>
  <c r="H59"/>
  <c r="H60"/>
  <c r="H61"/>
  <c r="H55" l="1"/>
  <c r="F67"/>
  <c r="H89"/>
  <c r="E66" l="1"/>
  <c r="H37" l="1"/>
  <c r="H34"/>
  <c r="H25"/>
  <c r="H16"/>
  <c r="H13"/>
  <c r="E14"/>
  <c r="H38"/>
  <c r="H17"/>
  <c r="H26"/>
  <c r="H14" l="1"/>
  <c r="H84" l="1"/>
  <c r="H83"/>
  <c r="H82"/>
  <c r="H95" l="1"/>
  <c r="H94"/>
  <c r="H93"/>
  <c r="H104"/>
  <c r="H103"/>
  <c r="E73"/>
  <c r="E72"/>
  <c r="E71"/>
  <c r="E69"/>
  <c r="E65"/>
  <c r="E91"/>
  <c r="E87"/>
  <c r="E76"/>
  <c r="H77"/>
  <c r="E80"/>
  <c r="H101"/>
  <c r="H99"/>
  <c r="H98"/>
  <c r="H91"/>
  <c r="H88"/>
  <c r="H87" l="1"/>
  <c r="K86" s="1"/>
  <c r="H76"/>
  <c r="K97"/>
  <c r="H69"/>
  <c r="H80"/>
  <c r="K75" l="1"/>
  <c r="E12" l="1"/>
  <c r="H124" l="1"/>
  <c r="H118"/>
  <c r="E112"/>
  <c r="E110"/>
  <c r="H112" l="1"/>
  <c r="H122" l="1"/>
  <c r="H121"/>
  <c r="H116"/>
  <c r="H115"/>
  <c r="H110"/>
  <c r="E109"/>
  <c r="H109" l="1"/>
  <c r="H39" l="1"/>
  <c r="H35"/>
  <c r="E31"/>
  <c r="H31" s="1"/>
  <c r="K30" l="1"/>
  <c r="H66"/>
  <c r="E23"/>
  <c r="E22"/>
  <c r="H65" l="1"/>
  <c r="K54"/>
  <c r="H23"/>
  <c r="H12"/>
  <c r="H18"/>
  <c r="H22"/>
  <c r="H27"/>
  <c r="K21" l="1"/>
  <c r="K42"/>
  <c r="K11"/>
</calcChain>
</file>

<file path=xl/sharedStrings.xml><?xml version="1.0" encoding="utf-8"?>
<sst xmlns="http://schemas.openxmlformats.org/spreadsheetml/2006/main" count="245" uniqueCount="81">
  <si>
    <t>№ п/п</t>
  </si>
  <si>
    <t>1.</t>
  </si>
  <si>
    <t>Ремонт а/дорог и улиц</t>
  </si>
  <si>
    <t>Наименование объектов</t>
  </si>
  <si>
    <t>Объёмы работ, конструктив дорожной одежды</t>
  </si>
  <si>
    <t>Восстановление асфальтобетонного покрытия методом сплошного асфальтирования (ликвидация колейности) на улицах города Сургута</t>
  </si>
  <si>
    <t xml:space="preserve"> </t>
  </si>
  <si>
    <t>м2</t>
  </si>
  <si>
    <t xml:space="preserve">Устойство нижнего слоя </t>
  </si>
  <si>
    <t xml:space="preserve">Устойство верхнего слоя </t>
  </si>
  <si>
    <t>Процент выполнения по видам работ на текущий день, %.</t>
  </si>
  <si>
    <t>Средний процент  выполнения по  объекту на текущий день, %.</t>
  </si>
  <si>
    <t xml:space="preserve"> 1.1</t>
  </si>
  <si>
    <t xml:space="preserve"> 1.2</t>
  </si>
  <si>
    <t xml:space="preserve"> 1.3</t>
  </si>
  <si>
    <t xml:space="preserve"> 1.5</t>
  </si>
  <si>
    <t xml:space="preserve"> 1.6</t>
  </si>
  <si>
    <t>Демонтаж бортового камня</t>
  </si>
  <si>
    <t>Фрезерование</t>
  </si>
  <si>
    <t>шт</t>
  </si>
  <si>
    <t>шт.</t>
  </si>
  <si>
    <t>м</t>
  </si>
  <si>
    <r>
      <t>12461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ЩМА-15 - 5 см.  </t>
    </r>
  </si>
  <si>
    <t xml:space="preserve"> 1.4</t>
  </si>
  <si>
    <r>
      <t>17 802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ЩМА-15 - 5 см.  </t>
    </r>
  </si>
  <si>
    <r>
      <t>14 810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ЩМА-15 - 5 см.  </t>
    </r>
  </si>
  <si>
    <t>ул. Сосновая</t>
  </si>
  <si>
    <t>ул. Энергостроителей</t>
  </si>
  <si>
    <t>развязка ул. 50 лет ВЛКСМ - ул. Маяковского</t>
  </si>
  <si>
    <t>Мост Югор. тракт - Энгельса (деформац. швы)</t>
  </si>
  <si>
    <t>Асфальтирование нижний слой</t>
  </si>
  <si>
    <t>Асфальтирование верхний слой</t>
  </si>
  <si>
    <r>
      <t xml:space="preserve">Выполнение работ по ремонту дороги               </t>
    </r>
    <r>
      <rPr>
        <b/>
        <u/>
        <sz val="10"/>
        <rFont val="Arial"/>
        <family val="2"/>
        <charset val="204"/>
      </rPr>
      <t>ул. Ленина</t>
    </r>
    <r>
      <rPr>
        <b/>
        <sz val="10"/>
        <rFont val="Arial"/>
        <family val="2"/>
        <charset val="204"/>
      </rPr>
      <t xml:space="preserve"> (участок от 50 лет ВЛКСМ до           ул. Университетская)</t>
    </r>
  </si>
  <si>
    <r>
      <t xml:space="preserve">Выполнение работ по ремонту                                   </t>
    </r>
    <r>
      <rPr>
        <b/>
        <u/>
        <sz val="10"/>
        <rFont val="Arial"/>
        <family val="2"/>
        <charset val="204"/>
      </rPr>
      <t>пр. Набережный</t>
    </r>
    <r>
      <rPr>
        <b/>
        <sz val="10"/>
        <rFont val="Arial"/>
        <family val="2"/>
        <charset val="204"/>
      </rPr>
      <t xml:space="preserve"> (от ул. Кукуевицкого до развязки ТЦ « Ярославна»)</t>
    </r>
  </si>
  <si>
    <r>
      <t>Выполнение работ по ремонту дороги</t>
    </r>
    <r>
      <rPr>
        <b/>
        <u/>
        <sz val="10"/>
        <color theme="1"/>
        <rFont val="Arial"/>
        <family val="2"/>
        <charset val="204"/>
      </rPr>
      <t xml:space="preserve"> Нефтеюганское шоссе</t>
    </r>
    <r>
      <rPr>
        <b/>
        <sz val="10"/>
        <color theme="1"/>
        <rFont val="Arial"/>
        <family val="2"/>
        <charset val="204"/>
      </rPr>
      <t xml:space="preserve"> (Тюменский тракт), от Грибоедовской развязки до развязки в районе пос. Солнечный.</t>
    </r>
  </si>
  <si>
    <r>
      <t>Выполнение работ по ремонту дороги                     по</t>
    </r>
    <r>
      <rPr>
        <b/>
        <u/>
        <sz val="10"/>
        <color theme="1"/>
        <rFont val="Arial"/>
        <family val="2"/>
        <charset val="204"/>
      </rPr>
      <t xml:space="preserve"> ул. Дзержинского</t>
    </r>
    <r>
      <rPr>
        <b/>
        <sz val="10"/>
        <color theme="1"/>
        <rFont val="Arial"/>
        <family val="2"/>
        <charset val="204"/>
      </rPr>
      <t xml:space="preserve"> (от ул. Ленина                                 до пр. Набережный).</t>
    </r>
  </si>
  <si>
    <r>
      <t>9 094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А - 5 см с добавкой Forta  </t>
    </r>
  </si>
  <si>
    <t>Установка бортового камня</t>
  </si>
  <si>
    <t>Поднятите колодцев</t>
  </si>
  <si>
    <r>
      <t>98 535 м</t>
    </r>
    <r>
      <rPr>
        <sz val="10"/>
        <color theme="1"/>
        <rFont val="Arial Cyr"/>
        <charset val="204"/>
      </rPr>
      <t xml:space="preserve">²                     Нижн. слой - 6 см.                         Верхний слой,                   тип ЩМА-20 - 5 см.  </t>
    </r>
  </si>
  <si>
    <t>км. 13+380 - 16+415  с укреплением обочин шириной 2 метра  (правый проезд)</t>
  </si>
  <si>
    <t>км. 13+380 - 16+415  с укреплением обочин шириной 2 метра (левый проезд)</t>
  </si>
  <si>
    <t>от Грибоедовской развязки до поворота на Белый Яр с укреплением обочин шириной 2 метра    (левый проезд)</t>
  </si>
  <si>
    <t>Устройство обочины  из щебня</t>
  </si>
  <si>
    <t>Нарезка корыта под обочину из щебня</t>
  </si>
  <si>
    <t>Обустройство остановок</t>
  </si>
  <si>
    <r>
      <t xml:space="preserve">Выполнение работ по ремонту дороги по        </t>
    </r>
    <r>
      <rPr>
        <b/>
        <u/>
        <sz val="10"/>
        <rFont val="Arial"/>
        <family val="2"/>
        <charset val="204"/>
      </rPr>
      <t>ул. Профсоюзо</t>
    </r>
    <r>
      <rPr>
        <b/>
        <sz val="10"/>
        <rFont val="Arial"/>
        <family val="2"/>
        <charset val="204"/>
      </rPr>
      <t>в                                                                                 (от ул. Ленина в сторону ул. Лермонтова)</t>
    </r>
  </si>
  <si>
    <t>Выполенные объемы</t>
  </si>
  <si>
    <t>Ед.измерения</t>
  </si>
  <si>
    <t>1.7</t>
  </si>
  <si>
    <r>
      <t>23 855 м</t>
    </r>
    <r>
      <rPr>
        <sz val="10"/>
        <rFont val="Arial Cyr"/>
        <charset val="204"/>
      </rPr>
      <t xml:space="preserve">²                          Нижн. слой - 6 см.                         Верхний слой,                   тип ЩМА-15 - 5 см.  </t>
    </r>
  </si>
  <si>
    <r>
      <t>25 141 м</t>
    </r>
    <r>
      <rPr>
        <sz val="10"/>
        <color theme="1"/>
        <rFont val="Arial Cyr"/>
        <charset val="204"/>
      </rPr>
      <t xml:space="preserve">²                Нижний слой - 6 см.                         Верхний слой,                   тип ЩМА-15 - 5 см.  </t>
    </r>
  </si>
  <si>
    <t>Выполнено за прошедшие сутки</t>
  </si>
  <si>
    <t>Поднятие колодцев</t>
  </si>
  <si>
    <t>Продувка, сварка, заливка швов на плитах ПДН</t>
  </si>
  <si>
    <t>Нарезка температурных швов</t>
  </si>
  <si>
    <t>п.м.</t>
  </si>
  <si>
    <t>Отбор проб для испытаний</t>
  </si>
  <si>
    <t>соответствует</t>
  </si>
  <si>
    <t>Пояснение</t>
  </si>
  <si>
    <t>План на текущий день/ночь</t>
  </si>
  <si>
    <t>устройство верхнего слоя</t>
  </si>
  <si>
    <r>
      <t xml:space="preserve">Выполнение работ по ремонту дороги                      </t>
    </r>
    <r>
      <rPr>
        <b/>
        <u/>
        <sz val="10"/>
        <rFont val="Arial"/>
        <family val="2"/>
        <charset val="204"/>
      </rPr>
      <t xml:space="preserve"> ул. (1 "З") Югорский тракт</t>
    </r>
    <r>
      <rPr>
        <b/>
        <sz val="10"/>
        <rFont val="Arial"/>
        <family val="2"/>
        <charset val="204"/>
      </rPr>
      <t xml:space="preserve"> (от Грибоедовской развязки до улицы Показаньева) </t>
    </r>
  </si>
  <si>
    <t>11932 м2  право</t>
  </si>
  <si>
    <t>1517 м право</t>
  </si>
  <si>
    <t>нанесение дорожной разметки</t>
  </si>
  <si>
    <t>км</t>
  </si>
  <si>
    <t>Нанесение дорожной разметки</t>
  </si>
  <si>
    <t>фрезерова ние; устройство нижнего слоя</t>
  </si>
  <si>
    <t xml:space="preserve">демонтаж бортового камня левая сторона; </t>
  </si>
  <si>
    <t>день</t>
  </si>
  <si>
    <t xml:space="preserve">ООО СК "ЮВиС"                         </t>
  </si>
  <si>
    <t xml:space="preserve">Ф№3 "Северавтодор" </t>
  </si>
  <si>
    <t xml:space="preserve">ЗАО "Автодорстрой"         </t>
  </si>
  <si>
    <t xml:space="preserve">ООО СК "ЮВиС"                      </t>
  </si>
  <si>
    <t>Филиал №3 "Северавтодор"</t>
  </si>
  <si>
    <t xml:space="preserve">ЗАО "Автодорстрой"          </t>
  </si>
  <si>
    <t xml:space="preserve">ООО СК "ЮВиС"                     </t>
  </si>
  <si>
    <t>Подрядная организация</t>
  </si>
  <si>
    <t>Информация о ходе выполнения работ по ремонту дорог</t>
  </si>
  <si>
    <t>18.07.2014 г.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</si>
</sst>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26"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204"/>
    </font>
    <font>
      <i/>
      <sz val="10"/>
      <name val="Times New Roman"/>
      <family val="1"/>
    </font>
    <font>
      <i/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  <font>
      <b/>
      <i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9" fontId="20" fillId="0" borderId="1" xfId="0" applyNumberFormat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9" fontId="20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2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9" fontId="20" fillId="0" borderId="6" xfId="0" applyNumberFormat="1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1" fontId="15" fillId="0" borderId="35" xfId="0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9" fontId="20" fillId="0" borderId="10" xfId="0" applyNumberFormat="1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" fontId="15" fillId="0" borderId="19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49" fontId="8" fillId="0" borderId="9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/>
    </xf>
    <xf numFmtId="1" fontId="15" fillId="0" borderId="17" xfId="0" applyNumberFormat="1" applyFont="1" applyFill="1" applyBorder="1" applyAlignment="1">
      <alignment horizontal="center" vertical="center"/>
    </xf>
    <xf numFmtId="0" fontId="3" fillId="0" borderId="46" xfId="0" applyFont="1" applyBorder="1"/>
    <xf numFmtId="164" fontId="1" fillId="0" borderId="48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/>
    </xf>
    <xf numFmtId="1" fontId="15" fillId="0" borderId="45" xfId="0" applyNumberFormat="1" applyFont="1" applyFill="1" applyBorder="1" applyAlignment="1">
      <alignment horizontal="center" vertical="center" wrapText="1"/>
    </xf>
    <xf numFmtId="1" fontId="14" fillId="0" borderId="2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1" fontId="15" fillId="0" borderId="50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9" fontId="20" fillId="0" borderId="4" xfId="0" applyNumberFormat="1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9" fontId="20" fillId="0" borderId="11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0" borderId="30" xfId="0" applyNumberFormat="1" applyFont="1" applyFill="1" applyBorder="1" applyAlignment="1">
      <alignment horizontal="center" vertical="center"/>
    </xf>
    <xf numFmtId="1" fontId="15" fillId="0" borderId="41" xfId="0" applyNumberFormat="1" applyFont="1" applyFill="1" applyBorder="1" applyAlignment="1">
      <alignment horizontal="center" vertical="center"/>
    </xf>
    <xf numFmtId="1" fontId="15" fillId="0" borderId="27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 wrapText="1"/>
    </xf>
    <xf numFmtId="16" fontId="8" fillId="0" borderId="2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9" fontId="4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9" fontId="4" fillId="0" borderId="20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1" fontId="3" fillId="0" borderId="27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5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1" fontId="14" fillId="0" borderId="17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15" fillId="0" borderId="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5" fillId="0" borderId="25" xfId="0" applyFont="1" applyFill="1" applyBorder="1" applyAlignment="1">
      <alignment wrapText="1"/>
    </xf>
    <xf numFmtId="49" fontId="8" fillId="0" borderId="21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/>
    </xf>
    <xf numFmtId="165" fontId="13" fillId="0" borderId="24" xfId="0" applyNumberFormat="1" applyFont="1" applyFill="1" applyBorder="1" applyAlignment="1">
      <alignment horizontal="center" vertical="center"/>
    </xf>
    <xf numFmtId="165" fontId="13" fillId="0" borderId="4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top" wrapText="1"/>
    </xf>
    <xf numFmtId="165" fontId="13" fillId="0" borderId="29" xfId="0" applyNumberFormat="1" applyFont="1" applyFill="1" applyBorder="1" applyAlignment="1">
      <alignment horizontal="center" vertical="center"/>
    </xf>
    <xf numFmtId="165" fontId="13" fillId="0" borderId="32" xfId="0" applyNumberFormat="1" applyFont="1" applyFill="1" applyBorder="1" applyAlignment="1">
      <alignment horizontal="center" vertical="center"/>
    </xf>
    <xf numFmtId="165" fontId="13" fillId="0" borderId="33" xfId="0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51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165" fontId="13" fillId="0" borderId="39" xfId="0" applyNumberFormat="1" applyFont="1" applyFill="1" applyBorder="1" applyAlignment="1">
      <alignment horizontal="center" vertical="center"/>
    </xf>
    <xf numFmtId="165" fontId="21" fillId="0" borderId="40" xfId="0" applyNumberFormat="1" applyFont="1" applyFill="1" applyBorder="1" applyAlignment="1">
      <alignment horizontal="center" vertical="center"/>
    </xf>
    <xf numFmtId="165" fontId="21" fillId="0" borderId="24" xfId="0" applyNumberFormat="1" applyFont="1" applyFill="1" applyBorder="1" applyAlignment="1">
      <alignment horizontal="center" vertical="center"/>
    </xf>
    <xf numFmtId="165" fontId="21" fillId="0" borderId="41" xfId="0" applyNumberFormat="1" applyFont="1" applyFill="1" applyBorder="1" applyAlignment="1">
      <alignment horizontal="center" vertical="center"/>
    </xf>
    <xf numFmtId="165" fontId="21" fillId="0" borderId="29" xfId="0" applyNumberFormat="1" applyFont="1" applyFill="1" applyBorder="1" applyAlignment="1">
      <alignment horizontal="center" vertical="center"/>
    </xf>
    <xf numFmtId="165" fontId="21" fillId="0" borderId="32" xfId="0" applyNumberFormat="1" applyFont="1" applyFill="1" applyBorder="1" applyAlignment="1">
      <alignment horizontal="center" vertical="center"/>
    </xf>
    <xf numFmtId="165" fontId="21" fillId="0" borderId="3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6"/>
  <sheetViews>
    <sheetView tabSelected="1" view="pageBreakPreview" zoomScale="85" zoomScaleSheetLayoutView="85" workbookViewId="0">
      <selection activeCell="J21" sqref="J21:J29"/>
    </sheetView>
  </sheetViews>
  <sheetFormatPr defaultRowHeight="15.75"/>
  <cols>
    <col min="1" max="1" width="7.28515625" customWidth="1"/>
    <col min="2" max="2" width="46" style="1" customWidth="1"/>
    <col min="3" max="3" width="17.42578125" style="1" customWidth="1"/>
    <col min="4" max="4" width="7.5703125" style="1" customWidth="1"/>
    <col min="5" max="5" width="16.7109375" style="1" customWidth="1"/>
    <col min="6" max="6" width="14.5703125" style="1" customWidth="1"/>
    <col min="7" max="7" width="12.140625" style="1" customWidth="1"/>
    <col min="8" max="10" width="11.5703125" style="1" customWidth="1"/>
    <col min="11" max="11" width="13.140625" style="1" customWidth="1"/>
  </cols>
  <sheetData>
    <row r="1" spans="1:11" ht="11.25" customHeight="1">
      <c r="B1" s="4"/>
      <c r="C1" s="4"/>
      <c r="D1" s="4"/>
      <c r="E1"/>
      <c r="F1"/>
      <c r="G1"/>
      <c r="H1"/>
      <c r="I1"/>
      <c r="J1"/>
      <c r="K1"/>
    </row>
    <row r="2" spans="1:11">
      <c r="A2" s="178" t="s">
        <v>79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15.7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15.75" customHeight="1">
      <c r="A4" s="6"/>
      <c r="B4" s="6"/>
      <c r="C4" s="6"/>
      <c r="D4" s="6"/>
      <c r="F4" s="6"/>
      <c r="G4" s="6"/>
      <c r="H4" s="186" t="s">
        <v>80</v>
      </c>
      <c r="I4" s="186"/>
      <c r="J4" s="186"/>
      <c r="K4" s="186"/>
    </row>
    <row r="5" spans="1:11" ht="11.25" customHeight="1" thickBot="1">
      <c r="B5" s="5"/>
      <c r="C5" s="5"/>
      <c r="D5" s="5"/>
      <c r="E5" s="5"/>
      <c r="F5" s="5"/>
      <c r="G5" s="5"/>
      <c r="H5" s="5"/>
      <c r="I5" s="5"/>
      <c r="J5" s="5"/>
      <c r="K5" s="5" t="s">
        <v>70</v>
      </c>
    </row>
    <row r="6" spans="1:11" ht="16.5" customHeight="1">
      <c r="A6" s="180" t="s">
        <v>0</v>
      </c>
      <c r="B6" s="182" t="s">
        <v>3</v>
      </c>
      <c r="C6" s="184" t="s">
        <v>78</v>
      </c>
      <c r="D6" s="184" t="s">
        <v>48</v>
      </c>
      <c r="E6" s="184" t="s">
        <v>4</v>
      </c>
      <c r="F6" s="184" t="s">
        <v>47</v>
      </c>
      <c r="G6" s="172" t="s">
        <v>52</v>
      </c>
      <c r="H6" s="184" t="s">
        <v>10</v>
      </c>
      <c r="I6" s="192" t="s">
        <v>60</v>
      </c>
      <c r="J6" s="195" t="s">
        <v>59</v>
      </c>
      <c r="K6" s="190" t="s">
        <v>11</v>
      </c>
    </row>
    <row r="7" spans="1:11" ht="16.5" customHeight="1">
      <c r="A7" s="181"/>
      <c r="B7" s="183"/>
      <c r="C7" s="185"/>
      <c r="D7" s="185"/>
      <c r="E7" s="185"/>
      <c r="F7" s="185"/>
      <c r="G7" s="173"/>
      <c r="H7" s="185"/>
      <c r="I7" s="193"/>
      <c r="J7" s="196"/>
      <c r="K7" s="191"/>
    </row>
    <row r="8" spans="1:11" ht="14.25" customHeight="1">
      <c r="A8" s="181"/>
      <c r="B8" s="183"/>
      <c r="C8" s="185"/>
      <c r="D8" s="185"/>
      <c r="E8" s="185"/>
      <c r="F8" s="185"/>
      <c r="G8" s="173"/>
      <c r="H8" s="185"/>
      <c r="I8" s="193"/>
      <c r="J8" s="196"/>
      <c r="K8" s="191"/>
    </row>
    <row r="9" spans="1:11" s="2" customFormat="1" ht="69" customHeight="1">
      <c r="A9" s="181"/>
      <c r="B9" s="183"/>
      <c r="C9" s="185"/>
      <c r="D9" s="185"/>
      <c r="E9" s="185"/>
      <c r="F9" s="185"/>
      <c r="G9" s="174"/>
      <c r="H9" s="185"/>
      <c r="I9" s="194"/>
      <c r="J9" s="197"/>
      <c r="K9" s="191"/>
    </row>
    <row r="10" spans="1:11" s="2" customFormat="1" ht="24.75" customHeight="1" thickBot="1">
      <c r="A10" s="48" t="s">
        <v>1</v>
      </c>
      <c r="B10" s="49" t="s">
        <v>2</v>
      </c>
      <c r="C10" s="50"/>
      <c r="D10" s="49"/>
      <c r="E10" s="50"/>
      <c r="F10" s="50"/>
      <c r="G10" s="50"/>
      <c r="H10" s="50"/>
      <c r="I10" s="54"/>
      <c r="J10" s="53"/>
      <c r="K10" s="52"/>
    </row>
    <row r="11" spans="1:11" s="3" customFormat="1" ht="115.5" customHeight="1">
      <c r="A11" s="75" t="s">
        <v>12</v>
      </c>
      <c r="B11" s="76" t="s">
        <v>32</v>
      </c>
      <c r="C11" s="77" t="s">
        <v>71</v>
      </c>
      <c r="D11" s="78"/>
      <c r="E11" s="7" t="s">
        <v>51</v>
      </c>
      <c r="F11" s="79"/>
      <c r="G11" s="80"/>
      <c r="H11" s="81"/>
      <c r="I11" s="82"/>
      <c r="J11" s="83"/>
      <c r="K11" s="198">
        <f>(H12+H18+H14)/3</f>
        <v>99.17466879099743</v>
      </c>
    </row>
    <row r="12" spans="1:11" s="3" customFormat="1" ht="13.5" customHeight="1">
      <c r="A12" s="84">
        <v>1</v>
      </c>
      <c r="B12" s="85" t="s">
        <v>18</v>
      </c>
      <c r="C12" s="86"/>
      <c r="D12" s="87" t="s">
        <v>7</v>
      </c>
      <c r="E12" s="8">
        <f xml:space="preserve"> 23223+1918</f>
        <v>25141</v>
      </c>
      <c r="F12" s="88">
        <v>25141</v>
      </c>
      <c r="G12" s="89"/>
      <c r="H12" s="89">
        <f>(F12/E12)*100</f>
        <v>100</v>
      </c>
      <c r="I12" s="90"/>
      <c r="J12" s="90"/>
      <c r="K12" s="199"/>
    </row>
    <row r="13" spans="1:11" s="3" customFormat="1" ht="13.5" customHeight="1">
      <c r="A13" s="84">
        <v>2</v>
      </c>
      <c r="B13" s="85" t="s">
        <v>54</v>
      </c>
      <c r="C13" s="86"/>
      <c r="D13" s="91" t="s">
        <v>56</v>
      </c>
      <c r="E13" s="8">
        <v>1280</v>
      </c>
      <c r="F13" s="88">
        <v>1280</v>
      </c>
      <c r="G13" s="89"/>
      <c r="H13" s="89">
        <f>(F13/E13)*100</f>
        <v>100</v>
      </c>
      <c r="I13" s="89"/>
      <c r="J13" s="89"/>
      <c r="K13" s="199"/>
    </row>
    <row r="14" spans="1:11" s="3" customFormat="1" ht="13.5" customHeight="1">
      <c r="A14" s="84">
        <v>3</v>
      </c>
      <c r="B14" s="92" t="s">
        <v>8</v>
      </c>
      <c r="C14" s="86"/>
      <c r="D14" s="91" t="s">
        <v>7</v>
      </c>
      <c r="E14" s="8">
        <f xml:space="preserve"> 23223</f>
        <v>23223</v>
      </c>
      <c r="F14" s="88">
        <v>22648</v>
      </c>
      <c r="G14" s="93"/>
      <c r="H14" s="89">
        <f>(F14/E14)*100</f>
        <v>97.524006372992289</v>
      </c>
      <c r="I14" s="89"/>
      <c r="J14" s="89"/>
      <c r="K14" s="199"/>
    </row>
    <row r="15" spans="1:11" s="3" customFormat="1" ht="13.5" customHeight="1">
      <c r="A15" s="84">
        <v>4</v>
      </c>
      <c r="B15" s="94" t="s">
        <v>57</v>
      </c>
      <c r="C15" s="95"/>
      <c r="D15" s="91"/>
      <c r="E15" s="8"/>
      <c r="F15" s="88"/>
      <c r="G15" s="93"/>
      <c r="H15" s="89"/>
      <c r="I15" s="89"/>
      <c r="J15" s="89"/>
      <c r="K15" s="199"/>
    </row>
    <row r="16" spans="1:11" s="3" customFormat="1" ht="13.5" customHeight="1">
      <c r="A16" s="84">
        <v>5</v>
      </c>
      <c r="B16" s="94" t="s">
        <v>53</v>
      </c>
      <c r="C16" s="95"/>
      <c r="D16" s="91" t="s">
        <v>20</v>
      </c>
      <c r="E16" s="8">
        <v>42</v>
      </c>
      <c r="F16" s="88">
        <v>42</v>
      </c>
      <c r="G16" s="93"/>
      <c r="H16" s="89">
        <f>(F16/E16)*100</f>
        <v>100</v>
      </c>
      <c r="I16" s="89"/>
      <c r="J16" s="89"/>
      <c r="K16" s="199"/>
    </row>
    <row r="17" spans="1:11" s="3" customFormat="1" ht="13.5" customHeight="1">
      <c r="A17" s="84">
        <v>6</v>
      </c>
      <c r="B17" s="85" t="s">
        <v>55</v>
      </c>
      <c r="C17" s="95"/>
      <c r="D17" s="91" t="s">
        <v>56</v>
      </c>
      <c r="E17" s="8">
        <v>470</v>
      </c>
      <c r="F17" s="88">
        <v>470</v>
      </c>
      <c r="G17" s="93"/>
      <c r="H17" s="89">
        <f>(F17/E17)*100</f>
        <v>100</v>
      </c>
      <c r="I17" s="89"/>
      <c r="J17" s="89"/>
      <c r="K17" s="199"/>
    </row>
    <row r="18" spans="1:11" s="3" customFormat="1" ht="12.75" customHeight="1">
      <c r="A18" s="84">
        <v>7</v>
      </c>
      <c r="B18" s="96" t="s">
        <v>9</v>
      </c>
      <c r="C18" s="86"/>
      <c r="D18" s="97" t="s">
        <v>7</v>
      </c>
      <c r="E18" s="26">
        <v>25141</v>
      </c>
      <c r="F18" s="98">
        <v>25141</v>
      </c>
      <c r="G18" s="98"/>
      <c r="H18" s="99">
        <f>(F18/E18)*100</f>
        <v>100</v>
      </c>
      <c r="I18" s="93"/>
      <c r="J18" s="99"/>
      <c r="K18" s="199"/>
    </row>
    <row r="19" spans="1:11" s="3" customFormat="1" ht="12.75" customHeight="1">
      <c r="A19" s="100">
        <v>8</v>
      </c>
      <c r="B19" s="94" t="s">
        <v>57</v>
      </c>
      <c r="C19" s="86"/>
      <c r="D19" s="101"/>
      <c r="E19" s="102"/>
      <c r="F19" s="98"/>
      <c r="G19" s="98"/>
      <c r="H19" s="98"/>
      <c r="I19" s="98"/>
      <c r="J19" s="98"/>
      <c r="K19" s="199"/>
    </row>
    <row r="20" spans="1:11" s="3" customFormat="1" ht="12.75" customHeight="1" thickBot="1">
      <c r="A20" s="100">
        <v>9</v>
      </c>
      <c r="B20" s="94" t="s">
        <v>67</v>
      </c>
      <c r="C20" s="103"/>
      <c r="D20" s="104" t="s">
        <v>66</v>
      </c>
      <c r="E20" s="105">
        <v>3.266</v>
      </c>
      <c r="F20" s="106"/>
      <c r="G20" s="106"/>
      <c r="H20" s="106"/>
      <c r="I20" s="106"/>
      <c r="J20" s="106"/>
      <c r="K20" s="200"/>
    </row>
    <row r="21" spans="1:11" s="3" customFormat="1" ht="106.5" customHeight="1">
      <c r="A21" s="107" t="s">
        <v>13</v>
      </c>
      <c r="B21" s="78" t="s">
        <v>33</v>
      </c>
      <c r="C21" s="108" t="s">
        <v>72</v>
      </c>
      <c r="D21" s="76"/>
      <c r="E21" s="109" t="s">
        <v>22</v>
      </c>
      <c r="F21" s="110"/>
      <c r="G21" s="111"/>
      <c r="H21" s="112"/>
      <c r="I21" s="201"/>
      <c r="J21" s="204"/>
      <c r="K21" s="207">
        <f>(H22+H27+H23)/3</f>
        <v>100</v>
      </c>
    </row>
    <row r="22" spans="1:11" s="3" customFormat="1" ht="13.5" customHeight="1">
      <c r="A22" s="84">
        <v>1</v>
      </c>
      <c r="B22" s="85" t="s">
        <v>18</v>
      </c>
      <c r="C22" s="86"/>
      <c r="D22" s="87" t="s">
        <v>7</v>
      </c>
      <c r="E22" s="113">
        <f>11512+949</f>
        <v>12461</v>
      </c>
      <c r="F22" s="113">
        <v>12461</v>
      </c>
      <c r="G22" s="114"/>
      <c r="H22" s="115">
        <f>(F22/E22)*100</f>
        <v>100</v>
      </c>
      <c r="I22" s="202"/>
      <c r="J22" s="205"/>
      <c r="K22" s="188"/>
    </row>
    <row r="23" spans="1:11" s="3" customFormat="1" ht="13.5" customHeight="1">
      <c r="A23" s="84">
        <v>2</v>
      </c>
      <c r="B23" s="92" t="s">
        <v>8</v>
      </c>
      <c r="C23" s="95"/>
      <c r="D23" s="87" t="s">
        <v>7</v>
      </c>
      <c r="E23" s="113">
        <f>11512</f>
        <v>11512</v>
      </c>
      <c r="F23" s="115">
        <v>11512</v>
      </c>
      <c r="G23" s="116"/>
      <c r="H23" s="115">
        <f>(F23/E23)*100</f>
        <v>100</v>
      </c>
      <c r="I23" s="202"/>
      <c r="J23" s="205"/>
      <c r="K23" s="188"/>
    </row>
    <row r="24" spans="1:11" s="3" customFormat="1" ht="13.5" customHeight="1">
      <c r="A24" s="84">
        <v>3</v>
      </c>
      <c r="B24" s="94" t="s">
        <v>57</v>
      </c>
      <c r="C24" s="95"/>
      <c r="D24" s="87"/>
      <c r="E24" s="113" t="s">
        <v>58</v>
      </c>
      <c r="F24" s="113" t="s">
        <v>58</v>
      </c>
      <c r="G24" s="116"/>
      <c r="H24" s="115"/>
      <c r="I24" s="202"/>
      <c r="J24" s="205"/>
      <c r="K24" s="188"/>
    </row>
    <row r="25" spans="1:11" s="3" customFormat="1" ht="13.5" customHeight="1">
      <c r="A25" s="84">
        <v>4</v>
      </c>
      <c r="B25" s="94" t="s">
        <v>53</v>
      </c>
      <c r="C25" s="95"/>
      <c r="D25" s="87" t="s">
        <v>20</v>
      </c>
      <c r="E25" s="113">
        <v>27</v>
      </c>
      <c r="F25" s="113">
        <v>27</v>
      </c>
      <c r="G25" s="116"/>
      <c r="H25" s="115">
        <f>(F25/E25)*100</f>
        <v>100</v>
      </c>
      <c r="I25" s="202"/>
      <c r="J25" s="205"/>
      <c r="K25" s="188"/>
    </row>
    <row r="26" spans="1:11" s="3" customFormat="1" ht="13.5" customHeight="1">
      <c r="A26" s="84">
        <v>5</v>
      </c>
      <c r="B26" s="85" t="s">
        <v>55</v>
      </c>
      <c r="C26" s="86"/>
      <c r="D26" s="87" t="s">
        <v>56</v>
      </c>
      <c r="E26" s="117">
        <v>400</v>
      </c>
      <c r="F26" s="113">
        <v>400</v>
      </c>
      <c r="G26" s="116"/>
      <c r="H26" s="115">
        <f>(F26/E26)*100</f>
        <v>100</v>
      </c>
      <c r="I26" s="202"/>
      <c r="J26" s="205"/>
      <c r="K26" s="188"/>
    </row>
    <row r="27" spans="1:11" s="3" customFormat="1" ht="13.5" customHeight="1">
      <c r="A27" s="118">
        <v>6</v>
      </c>
      <c r="B27" s="119" t="s">
        <v>9</v>
      </c>
      <c r="C27" s="120"/>
      <c r="D27" s="87" t="s">
        <v>7</v>
      </c>
      <c r="E27" s="117">
        <v>12461</v>
      </c>
      <c r="F27" s="121">
        <v>12461</v>
      </c>
      <c r="G27" s="116"/>
      <c r="H27" s="115">
        <f>(F27/E27)*100</f>
        <v>100</v>
      </c>
      <c r="I27" s="202"/>
      <c r="J27" s="205"/>
      <c r="K27" s="188"/>
    </row>
    <row r="28" spans="1:11" s="3" customFormat="1" ht="16.5" customHeight="1">
      <c r="A28" s="122">
        <v>7</v>
      </c>
      <c r="B28" s="85" t="s">
        <v>57</v>
      </c>
      <c r="C28" s="86"/>
      <c r="D28" s="87"/>
      <c r="E28" s="113"/>
      <c r="F28" s="115"/>
      <c r="G28" s="115"/>
      <c r="H28" s="115"/>
      <c r="I28" s="202"/>
      <c r="J28" s="205"/>
      <c r="K28" s="188"/>
    </row>
    <row r="29" spans="1:11" s="3" customFormat="1" ht="16.5" customHeight="1" thickBot="1">
      <c r="A29" s="123">
        <v>8</v>
      </c>
      <c r="B29" s="124" t="s">
        <v>65</v>
      </c>
      <c r="C29" s="125"/>
      <c r="D29" s="126" t="s">
        <v>66</v>
      </c>
      <c r="E29" s="127">
        <v>2.9510000000000001</v>
      </c>
      <c r="F29" s="128"/>
      <c r="G29" s="129"/>
      <c r="H29" s="128"/>
      <c r="I29" s="203"/>
      <c r="J29" s="206"/>
      <c r="K29" s="189"/>
    </row>
    <row r="30" spans="1:11" s="3" customFormat="1" ht="130.5" customHeight="1">
      <c r="A30" s="130" t="s">
        <v>14</v>
      </c>
      <c r="B30" s="76" t="s">
        <v>46</v>
      </c>
      <c r="C30" s="77" t="s">
        <v>73</v>
      </c>
      <c r="D30" s="20"/>
      <c r="E30" s="7" t="s">
        <v>24</v>
      </c>
      <c r="F30" s="21"/>
      <c r="G30" s="80"/>
      <c r="H30" s="81"/>
      <c r="I30" s="21" t="s">
        <v>61</v>
      </c>
      <c r="J30" s="131"/>
      <c r="K30" s="187">
        <f>(H31+H35+H39)/3</f>
        <v>96.719469722503092</v>
      </c>
    </row>
    <row r="31" spans="1:11" s="3" customFormat="1" ht="14.25" customHeight="1">
      <c r="A31" s="84">
        <v>1</v>
      </c>
      <c r="B31" s="85" t="s">
        <v>18</v>
      </c>
      <c r="C31" s="86"/>
      <c r="D31" s="87" t="s">
        <v>7</v>
      </c>
      <c r="E31" s="113">
        <f>15612+2190</f>
        <v>17802</v>
      </c>
      <c r="F31" s="113">
        <v>17802</v>
      </c>
      <c r="G31" s="114"/>
      <c r="H31" s="114">
        <f>(F31/E31)*100</f>
        <v>100</v>
      </c>
      <c r="I31" s="115"/>
      <c r="J31" s="114"/>
      <c r="K31" s="188"/>
    </row>
    <row r="32" spans="1:11" s="3" customFormat="1" ht="14.25" customHeight="1">
      <c r="A32" s="84">
        <v>2</v>
      </c>
      <c r="B32" s="85" t="s">
        <v>17</v>
      </c>
      <c r="C32" s="86"/>
      <c r="D32" s="87" t="s">
        <v>21</v>
      </c>
      <c r="E32" s="113">
        <v>1950</v>
      </c>
      <c r="F32" s="113">
        <v>1950</v>
      </c>
      <c r="G32" s="114"/>
      <c r="H32" s="114"/>
      <c r="I32" s="115"/>
      <c r="J32" s="114"/>
      <c r="K32" s="188"/>
    </row>
    <row r="33" spans="1:11" s="3" customFormat="1" ht="14.25" customHeight="1">
      <c r="A33" s="84">
        <v>3</v>
      </c>
      <c r="B33" s="85" t="s">
        <v>37</v>
      </c>
      <c r="C33" s="86"/>
      <c r="D33" s="87" t="s">
        <v>21</v>
      </c>
      <c r="E33" s="113">
        <v>1950</v>
      </c>
      <c r="F33" s="113">
        <v>1950</v>
      </c>
      <c r="G33" s="114"/>
      <c r="H33" s="114"/>
      <c r="I33" s="115"/>
      <c r="J33" s="114"/>
      <c r="K33" s="188"/>
    </row>
    <row r="34" spans="1:11" s="3" customFormat="1" ht="14.25" customHeight="1">
      <c r="A34" s="84">
        <v>4</v>
      </c>
      <c r="B34" s="85" t="s">
        <v>54</v>
      </c>
      <c r="C34" s="86"/>
      <c r="D34" s="87" t="s">
        <v>56</v>
      </c>
      <c r="E34" s="113">
        <v>2376</v>
      </c>
      <c r="F34" s="113">
        <v>2376</v>
      </c>
      <c r="G34" s="114"/>
      <c r="H34" s="114">
        <f>(F34/E34)*100</f>
        <v>100</v>
      </c>
      <c r="I34" s="115"/>
      <c r="J34" s="114"/>
      <c r="K34" s="188"/>
    </row>
    <row r="35" spans="1:11" s="3" customFormat="1" ht="14.25" customHeight="1">
      <c r="A35" s="84">
        <v>5</v>
      </c>
      <c r="B35" s="92" t="s">
        <v>8</v>
      </c>
      <c r="C35" s="86"/>
      <c r="D35" s="87" t="s">
        <v>7</v>
      </c>
      <c r="E35" s="113">
        <v>15612</v>
      </c>
      <c r="F35" s="115">
        <v>15612</v>
      </c>
      <c r="G35" s="114"/>
      <c r="H35" s="114">
        <f>(F35/E35)*100</f>
        <v>100</v>
      </c>
      <c r="I35" s="115"/>
      <c r="J35" s="114"/>
      <c r="K35" s="188"/>
    </row>
    <row r="36" spans="1:11" s="3" customFormat="1" ht="14.25" customHeight="1">
      <c r="A36" s="118">
        <v>6</v>
      </c>
      <c r="B36" s="132" t="s">
        <v>57</v>
      </c>
      <c r="C36" s="120"/>
      <c r="D36" s="87"/>
      <c r="E36" s="113"/>
      <c r="F36" s="115"/>
      <c r="G36" s="116"/>
      <c r="H36" s="114"/>
      <c r="I36" s="115"/>
      <c r="J36" s="114"/>
      <c r="K36" s="188"/>
    </row>
    <row r="37" spans="1:11" s="3" customFormat="1" ht="14.25" customHeight="1">
      <c r="A37" s="118">
        <v>7</v>
      </c>
      <c r="B37" s="85" t="s">
        <v>53</v>
      </c>
      <c r="C37" s="120"/>
      <c r="D37" s="87" t="s">
        <v>20</v>
      </c>
      <c r="E37" s="113">
        <v>26</v>
      </c>
      <c r="F37" s="113">
        <v>21</v>
      </c>
      <c r="G37" s="116"/>
      <c r="H37" s="114">
        <f>(F37/E37)*100</f>
        <v>80.769230769230774</v>
      </c>
      <c r="I37" s="115"/>
      <c r="J37" s="114"/>
      <c r="K37" s="188"/>
    </row>
    <row r="38" spans="1:11" s="3" customFormat="1" ht="14.25" customHeight="1">
      <c r="A38" s="118">
        <v>8</v>
      </c>
      <c r="B38" s="85" t="s">
        <v>55</v>
      </c>
      <c r="C38" s="120"/>
      <c r="D38" s="101" t="s">
        <v>56</v>
      </c>
      <c r="E38" s="117">
        <v>387</v>
      </c>
      <c r="F38" s="113">
        <v>0</v>
      </c>
      <c r="G38" s="116"/>
      <c r="H38" s="114">
        <f>(F38/E38)*100</f>
        <v>0</v>
      </c>
      <c r="I38" s="115"/>
      <c r="J38" s="114"/>
      <c r="K38" s="188"/>
    </row>
    <row r="39" spans="1:11" s="3" customFormat="1" ht="14.25" customHeight="1">
      <c r="A39" s="118">
        <v>9</v>
      </c>
      <c r="B39" s="133" t="s">
        <v>9</v>
      </c>
      <c r="C39" s="120"/>
      <c r="D39" s="101" t="s">
        <v>7</v>
      </c>
      <c r="E39" s="117">
        <v>17802</v>
      </c>
      <c r="F39" s="121">
        <v>16050</v>
      </c>
      <c r="G39" s="116" t="s">
        <v>6</v>
      </c>
      <c r="H39" s="116">
        <f>(F39/E39)*100</f>
        <v>90.158409167509262</v>
      </c>
      <c r="I39" s="115"/>
      <c r="J39" s="114"/>
      <c r="K39" s="188"/>
    </row>
    <row r="40" spans="1:11" s="3" customFormat="1" ht="14.25" customHeight="1">
      <c r="A40" s="122">
        <v>10</v>
      </c>
      <c r="B40" s="85" t="s">
        <v>57</v>
      </c>
      <c r="C40" s="86"/>
      <c r="D40" s="87"/>
      <c r="E40" s="113"/>
      <c r="F40" s="115"/>
      <c r="G40" s="114"/>
      <c r="H40" s="114"/>
      <c r="I40" s="115"/>
      <c r="J40" s="134"/>
      <c r="K40" s="188"/>
    </row>
    <row r="41" spans="1:11" s="3" customFormat="1" ht="14.25" customHeight="1" thickBot="1">
      <c r="A41" s="135">
        <v>11</v>
      </c>
      <c r="B41" s="124" t="s">
        <v>65</v>
      </c>
      <c r="C41" s="125"/>
      <c r="D41" s="104" t="s">
        <v>66</v>
      </c>
      <c r="E41" s="136">
        <v>2.95</v>
      </c>
      <c r="F41" s="137"/>
      <c r="G41" s="138"/>
      <c r="H41" s="138"/>
      <c r="I41" s="137"/>
      <c r="J41" s="139"/>
      <c r="K41" s="189"/>
    </row>
    <row r="42" spans="1:11" s="3" customFormat="1" ht="126.75" customHeight="1">
      <c r="A42" s="130" t="s">
        <v>23</v>
      </c>
      <c r="B42" s="76" t="s">
        <v>62</v>
      </c>
      <c r="C42" s="77" t="s">
        <v>74</v>
      </c>
      <c r="D42" s="140"/>
      <c r="E42" s="141" t="s">
        <v>50</v>
      </c>
      <c r="F42" s="112"/>
      <c r="G42" s="111"/>
      <c r="H42" s="112"/>
      <c r="I42" s="110" t="s">
        <v>69</v>
      </c>
      <c r="J42" s="142"/>
      <c r="K42" s="175">
        <f>(H43+H44+H45+H46+H48+H51)/6</f>
        <v>43.547385620915037</v>
      </c>
    </row>
    <row r="43" spans="1:11" s="3" customFormat="1" ht="14.25" customHeight="1">
      <c r="A43" s="84">
        <v>1</v>
      </c>
      <c r="B43" s="85" t="s">
        <v>18</v>
      </c>
      <c r="C43" s="143" t="s">
        <v>63</v>
      </c>
      <c r="D43" s="87" t="s">
        <v>7</v>
      </c>
      <c r="E43" s="113">
        <f>22031+1824</f>
        <v>23855</v>
      </c>
      <c r="F43" s="113">
        <v>23855</v>
      </c>
      <c r="G43" s="114"/>
      <c r="H43" s="114">
        <f>(F43/E43)*100</f>
        <v>100</v>
      </c>
      <c r="I43" s="115"/>
      <c r="J43" s="115"/>
      <c r="K43" s="176"/>
    </row>
    <row r="44" spans="1:11" s="3" customFormat="1" ht="14.25" customHeight="1">
      <c r="A44" s="84">
        <v>2</v>
      </c>
      <c r="B44" s="85" t="s">
        <v>17</v>
      </c>
      <c r="C44" s="143" t="s">
        <v>64</v>
      </c>
      <c r="D44" s="87" t="s">
        <v>21</v>
      </c>
      <c r="E44" s="113">
        <v>3400</v>
      </c>
      <c r="F44" s="113">
        <v>3400</v>
      </c>
      <c r="G44" s="114"/>
      <c r="H44" s="114">
        <f>(F44/E44)*100</f>
        <v>100</v>
      </c>
      <c r="I44" s="115"/>
      <c r="J44" s="115"/>
      <c r="K44" s="176"/>
    </row>
    <row r="45" spans="1:11" s="3" customFormat="1" ht="14.25" customHeight="1">
      <c r="A45" s="84">
        <v>3</v>
      </c>
      <c r="B45" s="85" t="s">
        <v>37</v>
      </c>
      <c r="C45" s="143" t="s">
        <v>64</v>
      </c>
      <c r="D45" s="87" t="s">
        <v>21</v>
      </c>
      <c r="E45" s="113">
        <v>3400</v>
      </c>
      <c r="F45" s="113">
        <v>1517</v>
      </c>
      <c r="G45" s="114"/>
      <c r="H45" s="114">
        <f>(F45/E45)*100</f>
        <v>44.617647058823529</v>
      </c>
      <c r="I45" s="115"/>
      <c r="J45" s="115"/>
      <c r="K45" s="176"/>
    </row>
    <row r="46" spans="1:11" s="3" customFormat="1" ht="14.25" customHeight="1">
      <c r="A46" s="84">
        <v>4</v>
      </c>
      <c r="B46" s="85" t="s">
        <v>38</v>
      </c>
      <c r="C46" s="144"/>
      <c r="D46" s="87" t="s">
        <v>19</v>
      </c>
      <c r="E46" s="113">
        <v>36</v>
      </c>
      <c r="F46" s="113">
        <v>6</v>
      </c>
      <c r="G46" s="114"/>
      <c r="H46" s="114">
        <f>(F46/E46)*100</f>
        <v>16.666666666666664</v>
      </c>
      <c r="I46" s="115"/>
      <c r="J46" s="115"/>
      <c r="K46" s="176"/>
    </row>
    <row r="47" spans="1:11" s="3" customFormat="1" ht="14.25" customHeight="1">
      <c r="A47" s="84">
        <v>5</v>
      </c>
      <c r="B47" s="85" t="s">
        <v>54</v>
      </c>
      <c r="C47" s="144"/>
      <c r="D47" s="101" t="s">
        <v>56</v>
      </c>
      <c r="E47" s="113">
        <v>24000</v>
      </c>
      <c r="F47" s="113"/>
      <c r="G47" s="114"/>
      <c r="H47" s="114"/>
      <c r="I47" s="115"/>
      <c r="J47" s="115"/>
      <c r="K47" s="176"/>
    </row>
    <row r="48" spans="1:11" s="3" customFormat="1" ht="14.25" customHeight="1">
      <c r="A48" s="84">
        <v>6</v>
      </c>
      <c r="B48" s="92" t="s">
        <v>8</v>
      </c>
      <c r="C48" s="144"/>
      <c r="D48" s="87" t="s">
        <v>7</v>
      </c>
      <c r="E48" s="113">
        <v>22031</v>
      </c>
      <c r="F48" s="115">
        <v>0</v>
      </c>
      <c r="G48" s="114"/>
      <c r="H48" s="114">
        <f>(F48/E48)*100</f>
        <v>0</v>
      </c>
      <c r="I48" s="115"/>
      <c r="J48" s="115"/>
      <c r="K48" s="176"/>
    </row>
    <row r="49" spans="1:11" s="3" customFormat="1" ht="14.25" customHeight="1">
      <c r="A49" s="84">
        <v>7</v>
      </c>
      <c r="B49" s="85" t="s">
        <v>57</v>
      </c>
      <c r="C49" s="145"/>
      <c r="D49" s="87"/>
      <c r="E49" s="113"/>
      <c r="F49" s="115"/>
      <c r="G49" s="114"/>
      <c r="H49" s="114"/>
      <c r="I49" s="115"/>
      <c r="J49" s="115"/>
      <c r="K49" s="176"/>
    </row>
    <row r="50" spans="1:11" s="3" customFormat="1" ht="14.25" customHeight="1">
      <c r="A50" s="84">
        <v>8</v>
      </c>
      <c r="B50" s="85" t="s">
        <v>55</v>
      </c>
      <c r="C50" s="145"/>
      <c r="D50" s="101" t="s">
        <v>56</v>
      </c>
      <c r="E50" s="113">
        <v>800</v>
      </c>
      <c r="F50" s="115"/>
      <c r="G50" s="114"/>
      <c r="H50" s="114"/>
      <c r="I50" s="115"/>
      <c r="J50" s="115"/>
      <c r="K50" s="176"/>
    </row>
    <row r="51" spans="1:11" s="3" customFormat="1" ht="14.25" customHeight="1">
      <c r="A51" s="84">
        <v>9</v>
      </c>
      <c r="B51" s="133" t="s">
        <v>9</v>
      </c>
      <c r="C51" s="145"/>
      <c r="D51" s="87" t="s">
        <v>7</v>
      </c>
      <c r="E51" s="113">
        <v>23855</v>
      </c>
      <c r="F51" s="115">
        <v>0</v>
      </c>
      <c r="G51" s="114" t="s">
        <v>6</v>
      </c>
      <c r="H51" s="114">
        <f>(F51/E51)*100</f>
        <v>0</v>
      </c>
      <c r="I51" s="115"/>
      <c r="J51" s="115"/>
      <c r="K51" s="176"/>
    </row>
    <row r="52" spans="1:11" s="3" customFormat="1" ht="14.25" customHeight="1">
      <c r="A52" s="84">
        <v>10</v>
      </c>
      <c r="B52" s="85" t="s">
        <v>57</v>
      </c>
      <c r="C52" s="144"/>
      <c r="D52" s="126"/>
      <c r="E52" s="146"/>
      <c r="F52" s="147"/>
      <c r="G52" s="114"/>
      <c r="H52" s="115"/>
      <c r="I52" s="115"/>
      <c r="J52" s="115"/>
      <c r="K52" s="176"/>
    </row>
    <row r="53" spans="1:11" s="3" customFormat="1" ht="14.25" customHeight="1" thickBot="1">
      <c r="A53" s="123">
        <v>11</v>
      </c>
      <c r="B53" s="124" t="s">
        <v>65</v>
      </c>
      <c r="C53" s="148"/>
      <c r="D53" s="126" t="s">
        <v>66</v>
      </c>
      <c r="E53" s="149">
        <v>2.95</v>
      </c>
      <c r="F53" s="147"/>
      <c r="G53" s="138"/>
      <c r="H53" s="137"/>
      <c r="I53" s="137"/>
      <c r="J53" s="137"/>
      <c r="K53" s="177"/>
    </row>
    <row r="54" spans="1:11" s="3" customFormat="1" ht="168.75" customHeight="1">
      <c r="A54" s="150" t="s">
        <v>15</v>
      </c>
      <c r="B54" s="151" t="s">
        <v>35</v>
      </c>
      <c r="C54" s="77" t="s">
        <v>75</v>
      </c>
      <c r="D54" s="12"/>
      <c r="E54" s="7" t="s">
        <v>25</v>
      </c>
      <c r="F54" s="21"/>
      <c r="G54" s="152"/>
      <c r="H54" s="153"/>
      <c r="I54" s="82"/>
      <c r="J54" s="154"/>
      <c r="K54" s="187">
        <f>(H55+H57+H61)/3</f>
        <v>95.318478505514292</v>
      </c>
    </row>
    <row r="55" spans="1:11" s="3" customFormat="1" ht="14.25" customHeight="1">
      <c r="A55" s="14">
        <v>1</v>
      </c>
      <c r="B55" s="15" t="s">
        <v>18</v>
      </c>
      <c r="C55" s="144"/>
      <c r="D55" s="16" t="s">
        <v>7</v>
      </c>
      <c r="E55" s="8">
        <f>12279+2531</f>
        <v>14810</v>
      </c>
      <c r="F55" s="8">
        <v>14810</v>
      </c>
      <c r="G55" s="17"/>
      <c r="H55" s="17">
        <f>(F55/E55)*100</f>
        <v>100</v>
      </c>
      <c r="I55" s="18"/>
      <c r="J55" s="17"/>
      <c r="K55" s="188"/>
    </row>
    <row r="56" spans="1:11" s="3" customFormat="1" ht="14.25" customHeight="1">
      <c r="A56" s="14">
        <v>2</v>
      </c>
      <c r="B56" s="85" t="s">
        <v>54</v>
      </c>
      <c r="C56" s="144"/>
      <c r="D56" s="16" t="s">
        <v>56</v>
      </c>
      <c r="E56" s="8">
        <v>775</v>
      </c>
      <c r="F56" s="8">
        <v>775</v>
      </c>
      <c r="G56" s="17"/>
      <c r="H56" s="17">
        <f>(F56/E56)*100</f>
        <v>100</v>
      </c>
      <c r="I56" s="18"/>
      <c r="J56" s="17"/>
      <c r="K56" s="188"/>
    </row>
    <row r="57" spans="1:11" s="3" customFormat="1" ht="14.25" customHeight="1">
      <c r="A57" s="14">
        <v>3</v>
      </c>
      <c r="B57" s="15" t="s">
        <v>8</v>
      </c>
      <c r="C57" s="144"/>
      <c r="D57" s="16" t="s">
        <v>7</v>
      </c>
      <c r="E57" s="8">
        <v>12279</v>
      </c>
      <c r="F57" s="18">
        <v>12279</v>
      </c>
      <c r="G57" s="17"/>
      <c r="H57" s="17">
        <f>(F57/E57)*100</f>
        <v>100</v>
      </c>
      <c r="I57" s="18"/>
      <c r="J57" s="17"/>
      <c r="K57" s="188"/>
    </row>
    <row r="58" spans="1:11" s="3" customFormat="1" ht="14.25" customHeight="1">
      <c r="A58" s="22">
        <v>4</v>
      </c>
      <c r="B58" s="85" t="s">
        <v>57</v>
      </c>
      <c r="C58" s="144"/>
      <c r="D58" s="16"/>
      <c r="E58" s="8" t="s">
        <v>58</v>
      </c>
      <c r="F58" s="18" t="s">
        <v>58</v>
      </c>
      <c r="G58" s="28"/>
      <c r="H58" s="17"/>
      <c r="I58" s="18"/>
      <c r="J58" s="17"/>
      <c r="K58" s="188"/>
    </row>
    <row r="59" spans="1:11" s="3" customFormat="1" ht="14.25" customHeight="1">
      <c r="A59" s="22">
        <v>5</v>
      </c>
      <c r="B59" s="94" t="s">
        <v>53</v>
      </c>
      <c r="C59" s="144"/>
      <c r="D59" s="16" t="s">
        <v>20</v>
      </c>
      <c r="E59" s="8">
        <v>14</v>
      </c>
      <c r="F59" s="8">
        <v>14</v>
      </c>
      <c r="G59" s="28"/>
      <c r="H59" s="17">
        <f>(F59/E59)*100</f>
        <v>100</v>
      </c>
      <c r="I59" s="18"/>
      <c r="J59" s="17"/>
      <c r="K59" s="188"/>
    </row>
    <row r="60" spans="1:11" s="3" customFormat="1" ht="15.75" customHeight="1">
      <c r="A60" s="22">
        <v>6</v>
      </c>
      <c r="B60" s="85" t="s">
        <v>55</v>
      </c>
      <c r="C60" s="144"/>
      <c r="D60" s="25" t="s">
        <v>56</v>
      </c>
      <c r="E60" s="26">
        <v>350</v>
      </c>
      <c r="F60" s="8">
        <v>330</v>
      </c>
      <c r="G60" s="28"/>
      <c r="H60" s="17">
        <f>(F60/E60)*100</f>
        <v>94.285714285714278</v>
      </c>
      <c r="I60" s="155"/>
      <c r="J60" s="17"/>
      <c r="K60" s="188"/>
    </row>
    <row r="61" spans="1:11" s="3" customFormat="1" ht="14.25" customHeight="1">
      <c r="A61" s="22">
        <v>7</v>
      </c>
      <c r="B61" s="23" t="s">
        <v>9</v>
      </c>
      <c r="C61" s="156"/>
      <c r="D61" s="25" t="s">
        <v>7</v>
      </c>
      <c r="E61" s="26">
        <v>14810</v>
      </c>
      <c r="F61" s="27">
        <v>12730</v>
      </c>
      <c r="G61" s="28" t="s">
        <v>6</v>
      </c>
      <c r="H61" s="28">
        <f>(F61/E61)*100</f>
        <v>85.955435516542877</v>
      </c>
      <c r="I61" s="18"/>
      <c r="J61" s="17"/>
      <c r="K61" s="188"/>
    </row>
    <row r="62" spans="1:11" s="3" customFormat="1" ht="14.25" customHeight="1">
      <c r="A62" s="14">
        <v>8</v>
      </c>
      <c r="B62" s="85" t="s">
        <v>57</v>
      </c>
      <c r="C62" s="144"/>
      <c r="D62" s="16"/>
      <c r="E62" s="8"/>
      <c r="F62" s="18"/>
      <c r="G62" s="17"/>
      <c r="H62" s="17"/>
      <c r="I62" s="18"/>
      <c r="J62" s="71"/>
      <c r="K62" s="188"/>
    </row>
    <row r="63" spans="1:11" s="3" customFormat="1" ht="14.25" customHeight="1" thickBot="1">
      <c r="A63" s="157">
        <v>9</v>
      </c>
      <c r="B63" s="158" t="s">
        <v>65</v>
      </c>
      <c r="C63" s="156"/>
      <c r="D63" s="30" t="s">
        <v>66</v>
      </c>
      <c r="E63" s="159">
        <v>2.4900000000000002</v>
      </c>
      <c r="F63" s="32"/>
      <c r="G63" s="33"/>
      <c r="H63" s="33"/>
      <c r="I63" s="32"/>
      <c r="J63" s="59"/>
      <c r="K63" s="189"/>
    </row>
    <row r="64" spans="1:11" s="3" customFormat="1" ht="129" customHeight="1">
      <c r="A64" s="13" t="s">
        <v>16</v>
      </c>
      <c r="B64" s="12" t="s">
        <v>34</v>
      </c>
      <c r="C64" s="108" t="s">
        <v>76</v>
      </c>
      <c r="D64" s="20"/>
      <c r="E64" s="7" t="s">
        <v>39</v>
      </c>
      <c r="F64" s="9"/>
      <c r="G64" s="10"/>
      <c r="H64" s="9"/>
      <c r="I64" s="74"/>
      <c r="J64" s="57"/>
      <c r="K64" s="211">
        <v>18.2</v>
      </c>
    </row>
    <row r="65" spans="1:11" s="3" customFormat="1" ht="14.25" customHeight="1">
      <c r="A65" s="14">
        <v>1</v>
      </c>
      <c r="B65" s="15" t="s">
        <v>18</v>
      </c>
      <c r="C65" s="11"/>
      <c r="D65" s="16" t="s">
        <v>7</v>
      </c>
      <c r="E65" s="8">
        <f>33559+31269+33083</f>
        <v>97911</v>
      </c>
      <c r="F65" s="8">
        <v>53409</v>
      </c>
      <c r="G65" s="17"/>
      <c r="H65" s="17">
        <f>(F65/E65)*100</f>
        <v>54.548518552563038</v>
      </c>
      <c r="I65" s="18"/>
      <c r="J65" s="17"/>
      <c r="K65" s="212"/>
    </row>
    <row r="66" spans="1:11" s="3" customFormat="1" ht="14.25" customHeight="1">
      <c r="A66" s="22">
        <v>2</v>
      </c>
      <c r="B66" s="35" t="s">
        <v>8</v>
      </c>
      <c r="C66" s="24"/>
      <c r="D66" s="25" t="s">
        <v>7</v>
      </c>
      <c r="E66" s="26">
        <f>E78+A100</f>
        <v>1479</v>
      </c>
      <c r="F66" s="27">
        <v>0</v>
      </c>
      <c r="G66" s="28"/>
      <c r="H66" s="28">
        <f>(F66/E66)*100</f>
        <v>0</v>
      </c>
      <c r="I66" s="18"/>
      <c r="J66" s="17"/>
      <c r="K66" s="212"/>
    </row>
    <row r="67" spans="1:11" s="3" customFormat="1" ht="14.25" customHeight="1">
      <c r="A67" s="22"/>
      <c r="B67" s="85" t="s">
        <v>55</v>
      </c>
      <c r="C67" s="24"/>
      <c r="D67" s="25"/>
      <c r="E67" s="26"/>
      <c r="F67" s="27">
        <f>E78+E78+E89+E103</f>
        <v>10426</v>
      </c>
      <c r="G67" s="28"/>
      <c r="H67" s="28"/>
      <c r="I67" s="18"/>
      <c r="J67" s="17"/>
      <c r="K67" s="212"/>
    </row>
    <row r="68" spans="1:11" s="3" customFormat="1" ht="14.25" customHeight="1">
      <c r="A68" s="22">
        <v>3</v>
      </c>
      <c r="B68" s="85" t="s">
        <v>57</v>
      </c>
      <c r="C68" s="24"/>
      <c r="D68" s="25"/>
      <c r="E68" s="26"/>
      <c r="F68" s="27"/>
      <c r="G68" s="28"/>
      <c r="H68" s="28"/>
      <c r="I68" s="18"/>
      <c r="J68" s="17"/>
      <c r="K68" s="212"/>
    </row>
    <row r="69" spans="1:11" s="3" customFormat="1" ht="14.25" customHeight="1">
      <c r="A69" s="46">
        <v>4</v>
      </c>
      <c r="B69" s="15" t="s">
        <v>9</v>
      </c>
      <c r="C69" s="11"/>
      <c r="D69" s="16" t="s">
        <v>7</v>
      </c>
      <c r="E69" s="8">
        <f>33559+31269+33083</f>
        <v>97911</v>
      </c>
      <c r="F69" s="18">
        <v>0</v>
      </c>
      <c r="G69" s="18" t="s">
        <v>6</v>
      </c>
      <c r="H69" s="17">
        <f>(F69/E69)*100</f>
        <v>0</v>
      </c>
      <c r="I69" s="18"/>
      <c r="J69" s="17"/>
      <c r="K69" s="212"/>
    </row>
    <row r="70" spans="1:11" s="3" customFormat="1" ht="14.25" customHeight="1">
      <c r="A70" s="47">
        <v>5</v>
      </c>
      <c r="B70" s="85" t="s">
        <v>57</v>
      </c>
      <c r="C70" s="37"/>
      <c r="D70" s="30"/>
      <c r="E70" s="38"/>
      <c r="F70" s="39"/>
      <c r="G70" s="39"/>
      <c r="H70" s="51"/>
      <c r="I70" s="18"/>
      <c r="J70" s="17"/>
      <c r="K70" s="212"/>
    </row>
    <row r="71" spans="1:11" s="3" customFormat="1" ht="14.25" customHeight="1">
      <c r="A71" s="47">
        <v>6</v>
      </c>
      <c r="B71" s="36" t="s">
        <v>44</v>
      </c>
      <c r="C71" s="37"/>
      <c r="D71" s="30" t="s">
        <v>7</v>
      </c>
      <c r="E71" s="38">
        <f>5426+5439+6750</f>
        <v>17615</v>
      </c>
      <c r="F71" s="39">
        <v>0</v>
      </c>
      <c r="G71" s="39"/>
      <c r="H71" s="51"/>
      <c r="I71" s="18"/>
      <c r="J71" s="17"/>
      <c r="K71" s="212"/>
    </row>
    <row r="72" spans="1:11" s="3" customFormat="1" ht="14.25" customHeight="1">
      <c r="A72" s="46">
        <v>7</v>
      </c>
      <c r="B72" s="15" t="s">
        <v>43</v>
      </c>
      <c r="C72" s="11"/>
      <c r="D72" s="25" t="s">
        <v>7</v>
      </c>
      <c r="E72" s="8">
        <f>5426+5439+6750</f>
        <v>17615</v>
      </c>
      <c r="F72" s="18">
        <v>0</v>
      </c>
      <c r="G72" s="18"/>
      <c r="H72" s="17"/>
      <c r="I72" s="18"/>
      <c r="J72" s="17"/>
      <c r="K72" s="212"/>
    </row>
    <row r="73" spans="1:11" s="3" customFormat="1" ht="14.25" customHeight="1">
      <c r="A73" s="46">
        <v>8</v>
      </c>
      <c r="B73" s="15" t="s">
        <v>45</v>
      </c>
      <c r="C73" s="11"/>
      <c r="D73" s="16" t="s">
        <v>7</v>
      </c>
      <c r="E73" s="8">
        <f>288+168+168</f>
        <v>624</v>
      </c>
      <c r="F73" s="18">
        <v>0</v>
      </c>
      <c r="G73" s="18"/>
      <c r="H73" s="17"/>
      <c r="I73" s="18"/>
      <c r="J73" s="71"/>
      <c r="K73" s="212"/>
    </row>
    <row r="74" spans="1:11" s="3" customFormat="1" ht="14.25" customHeight="1" thickBot="1">
      <c r="A74" s="63">
        <v>9</v>
      </c>
      <c r="B74" s="64" t="s">
        <v>65</v>
      </c>
      <c r="C74" s="65"/>
      <c r="D74" s="66" t="s">
        <v>66</v>
      </c>
      <c r="E74" s="67">
        <v>20.643000000000001</v>
      </c>
      <c r="F74" s="68"/>
      <c r="G74" s="69"/>
      <c r="H74" s="69"/>
      <c r="I74" s="68"/>
      <c r="J74" s="70"/>
      <c r="K74" s="213"/>
    </row>
    <row r="75" spans="1:11" s="3" customFormat="1" ht="62.25" customHeight="1">
      <c r="A75" s="47"/>
      <c r="B75" s="160" t="s">
        <v>40</v>
      </c>
      <c r="C75" s="29"/>
      <c r="D75" s="30"/>
      <c r="E75" s="31"/>
      <c r="F75" s="32"/>
      <c r="G75" s="33"/>
      <c r="H75" s="39"/>
      <c r="I75" s="74" t="s">
        <v>68</v>
      </c>
      <c r="J75" s="59"/>
      <c r="K75" s="211">
        <f>(H76+H77+H80)/6</f>
        <v>14.925129124033425</v>
      </c>
    </row>
    <row r="76" spans="1:11" s="3" customFormat="1" ht="14.25" customHeight="1">
      <c r="A76" s="14">
        <v>1</v>
      </c>
      <c r="B76" s="15" t="s">
        <v>18</v>
      </c>
      <c r="C76" s="11"/>
      <c r="D76" s="16" t="s">
        <v>7</v>
      </c>
      <c r="E76" s="8">
        <f>31861+1698</f>
        <v>33559</v>
      </c>
      <c r="F76" s="8">
        <v>22140</v>
      </c>
      <c r="G76" s="17"/>
      <c r="H76" s="17">
        <f>(F76/E76)*100</f>
        <v>65.973360350427598</v>
      </c>
      <c r="I76" s="18"/>
      <c r="J76" s="17"/>
      <c r="K76" s="212"/>
    </row>
    <row r="77" spans="1:11" s="3" customFormat="1" ht="14.25" customHeight="1">
      <c r="A77" s="14">
        <v>2</v>
      </c>
      <c r="B77" s="15" t="s">
        <v>8</v>
      </c>
      <c r="C77" s="11"/>
      <c r="D77" s="16" t="s">
        <v>7</v>
      </c>
      <c r="E77" s="8">
        <v>31861</v>
      </c>
      <c r="F77" s="18">
        <v>7512</v>
      </c>
      <c r="G77" s="17"/>
      <c r="H77" s="17">
        <f>(F77/E77)*100</f>
        <v>23.577414393772951</v>
      </c>
      <c r="I77" s="18"/>
      <c r="J77" s="17"/>
      <c r="K77" s="212"/>
    </row>
    <row r="78" spans="1:11" s="3" customFormat="1" ht="14.25" customHeight="1">
      <c r="A78" s="22">
        <v>3</v>
      </c>
      <c r="B78" s="85" t="s">
        <v>55</v>
      </c>
      <c r="C78" s="24"/>
      <c r="D78" s="25" t="s">
        <v>56</v>
      </c>
      <c r="E78" s="26">
        <v>1476</v>
      </c>
      <c r="F78" s="18">
        <v>600</v>
      </c>
      <c r="G78" s="28"/>
      <c r="H78" s="28"/>
      <c r="I78" s="18"/>
      <c r="J78" s="17"/>
      <c r="K78" s="212"/>
    </row>
    <row r="79" spans="1:11" s="3" customFormat="1" ht="14.25" customHeight="1">
      <c r="A79" s="22">
        <v>4</v>
      </c>
      <c r="B79" s="85" t="s">
        <v>57</v>
      </c>
      <c r="C79" s="24"/>
      <c r="D79" s="25"/>
      <c r="E79" s="26"/>
      <c r="F79" s="27"/>
      <c r="G79" s="28"/>
      <c r="H79" s="28"/>
      <c r="I79" s="18"/>
      <c r="J79" s="17"/>
      <c r="K79" s="212"/>
    </row>
    <row r="80" spans="1:11" s="3" customFormat="1" ht="14.25" customHeight="1">
      <c r="A80" s="22">
        <v>5</v>
      </c>
      <c r="B80" s="23" t="s">
        <v>9</v>
      </c>
      <c r="C80" s="24"/>
      <c r="D80" s="25" t="s">
        <v>7</v>
      </c>
      <c r="E80" s="26">
        <f>31861+1698</f>
        <v>33559</v>
      </c>
      <c r="F80" s="27">
        <v>0</v>
      </c>
      <c r="G80" s="28" t="s">
        <v>6</v>
      </c>
      <c r="H80" s="28">
        <f>(F80/E80)*100</f>
        <v>0</v>
      </c>
      <c r="I80" s="18"/>
      <c r="J80" s="17"/>
      <c r="K80" s="212"/>
    </row>
    <row r="81" spans="1:11" s="3" customFormat="1" ht="14.25" customHeight="1">
      <c r="A81" s="22">
        <v>6</v>
      </c>
      <c r="B81" s="85" t="s">
        <v>57</v>
      </c>
      <c r="C81" s="24"/>
      <c r="D81" s="25"/>
      <c r="E81" s="26"/>
      <c r="F81" s="27"/>
      <c r="G81" s="28"/>
      <c r="H81" s="28"/>
      <c r="I81" s="18"/>
      <c r="J81" s="17"/>
      <c r="K81" s="212"/>
    </row>
    <row r="82" spans="1:11" s="3" customFormat="1" ht="14.25" customHeight="1">
      <c r="A82" s="46">
        <v>7</v>
      </c>
      <c r="B82" s="15" t="s">
        <v>44</v>
      </c>
      <c r="C82" s="11"/>
      <c r="D82" s="25" t="s">
        <v>7</v>
      </c>
      <c r="E82" s="8">
        <v>5426</v>
      </c>
      <c r="F82" s="18">
        <v>0</v>
      </c>
      <c r="G82" s="18"/>
      <c r="H82" s="28">
        <f>(F82/E82)*100</f>
        <v>0</v>
      </c>
      <c r="I82" s="18"/>
      <c r="J82" s="17"/>
      <c r="K82" s="212"/>
    </row>
    <row r="83" spans="1:11" s="3" customFormat="1" ht="14.25" customHeight="1">
      <c r="A83" s="46">
        <v>8</v>
      </c>
      <c r="B83" s="15" t="s">
        <v>43</v>
      </c>
      <c r="C83" s="11"/>
      <c r="D83" s="25" t="s">
        <v>7</v>
      </c>
      <c r="E83" s="8">
        <v>5426</v>
      </c>
      <c r="F83" s="18">
        <v>0</v>
      </c>
      <c r="G83" s="18"/>
      <c r="H83" s="17">
        <f>(F83/E83)*100</f>
        <v>0</v>
      </c>
      <c r="I83" s="18"/>
      <c r="J83" s="17"/>
      <c r="K83" s="212"/>
    </row>
    <row r="84" spans="1:11" s="3" customFormat="1" ht="14.25" customHeight="1">
      <c r="A84" s="46">
        <v>9</v>
      </c>
      <c r="B84" s="15" t="s">
        <v>45</v>
      </c>
      <c r="C84" s="11"/>
      <c r="D84" s="16" t="s">
        <v>7</v>
      </c>
      <c r="E84" s="8">
        <v>288</v>
      </c>
      <c r="F84" s="18">
        <v>0</v>
      </c>
      <c r="G84" s="18"/>
      <c r="H84" s="17">
        <f>(F84/E84)*100</f>
        <v>0</v>
      </c>
      <c r="I84" s="18"/>
      <c r="J84" s="71"/>
      <c r="K84" s="212"/>
    </row>
    <row r="85" spans="1:11" s="3" customFormat="1" ht="14.25" customHeight="1" thickBot="1">
      <c r="A85" s="34">
        <v>10</v>
      </c>
      <c r="B85" s="58" t="s">
        <v>65</v>
      </c>
      <c r="C85" s="29"/>
      <c r="D85" s="30" t="s">
        <v>66</v>
      </c>
      <c r="E85" s="31"/>
      <c r="F85" s="32"/>
      <c r="G85" s="33"/>
      <c r="H85" s="33"/>
      <c r="I85" s="60"/>
      <c r="J85" s="59"/>
      <c r="K85" s="213"/>
    </row>
    <row r="86" spans="1:11" s="3" customFormat="1" ht="60.75" customHeight="1">
      <c r="A86" s="40"/>
      <c r="B86" s="161" t="s">
        <v>41</v>
      </c>
      <c r="C86" s="41"/>
      <c r="D86" s="42"/>
      <c r="E86" s="43"/>
      <c r="F86" s="44"/>
      <c r="G86" s="45"/>
      <c r="H86" s="55"/>
      <c r="I86" s="56"/>
      <c r="J86" s="27"/>
      <c r="K86" s="208">
        <f>(H87+H88+H91)/6</f>
        <v>33.333333333333336</v>
      </c>
    </row>
    <row r="87" spans="1:11" s="3" customFormat="1" ht="14.25" customHeight="1">
      <c r="A87" s="14">
        <v>1</v>
      </c>
      <c r="B87" s="15" t="s">
        <v>18</v>
      </c>
      <c r="C87" s="11"/>
      <c r="D87" s="16" t="s">
        <v>7</v>
      </c>
      <c r="E87" s="8">
        <f>29923+1346</f>
        <v>31269</v>
      </c>
      <c r="F87" s="8">
        <v>31269</v>
      </c>
      <c r="G87" s="17"/>
      <c r="H87" s="17">
        <f>(F87/E87)*100</f>
        <v>100</v>
      </c>
      <c r="I87" s="18"/>
      <c r="J87" s="18"/>
      <c r="K87" s="209"/>
    </row>
    <row r="88" spans="1:11" s="3" customFormat="1" ht="14.25" customHeight="1">
      <c r="A88" s="22">
        <v>2</v>
      </c>
      <c r="B88" s="35" t="s">
        <v>8</v>
      </c>
      <c r="C88" s="24"/>
      <c r="D88" s="25" t="s">
        <v>7</v>
      </c>
      <c r="E88" s="26">
        <v>29923</v>
      </c>
      <c r="F88" s="27">
        <v>29923</v>
      </c>
      <c r="G88" s="28"/>
      <c r="H88" s="28">
        <f>(F88/E88)*100</f>
        <v>100</v>
      </c>
      <c r="I88" s="18"/>
      <c r="J88" s="18"/>
      <c r="K88" s="209"/>
    </row>
    <row r="89" spans="1:11" s="3" customFormat="1" ht="14.25" customHeight="1">
      <c r="A89" s="22"/>
      <c r="B89" s="85" t="s">
        <v>55</v>
      </c>
      <c r="C89" s="24"/>
      <c r="D89" s="25" t="s">
        <v>56</v>
      </c>
      <c r="E89" s="26">
        <v>724</v>
      </c>
      <c r="F89" s="27">
        <v>0</v>
      </c>
      <c r="G89" s="28"/>
      <c r="H89" s="28">
        <f>(F89/E89)*100</f>
        <v>0</v>
      </c>
      <c r="I89" s="18"/>
      <c r="J89" s="18"/>
      <c r="K89" s="209"/>
    </row>
    <row r="90" spans="1:11" s="3" customFormat="1" ht="14.25" customHeight="1">
      <c r="A90" s="22">
        <v>3</v>
      </c>
      <c r="B90" s="85" t="s">
        <v>57</v>
      </c>
      <c r="C90" s="24"/>
      <c r="D90" s="25"/>
      <c r="E90" s="26"/>
      <c r="F90" s="27"/>
      <c r="G90" s="28"/>
      <c r="H90" s="28"/>
      <c r="I90" s="18"/>
      <c r="J90" s="18"/>
      <c r="K90" s="209"/>
    </row>
    <row r="91" spans="1:11" s="3" customFormat="1" ht="14.25" customHeight="1">
      <c r="A91" s="46">
        <v>4</v>
      </c>
      <c r="B91" s="15" t="s">
        <v>9</v>
      </c>
      <c r="C91" s="11"/>
      <c r="D91" s="16" t="s">
        <v>7</v>
      </c>
      <c r="E91" s="8">
        <f>29923+1346</f>
        <v>31269</v>
      </c>
      <c r="F91" s="18">
        <v>0</v>
      </c>
      <c r="G91" s="18" t="s">
        <v>6</v>
      </c>
      <c r="H91" s="17">
        <f>(F91/E91)*100</f>
        <v>0</v>
      </c>
      <c r="I91" s="18"/>
      <c r="J91" s="18"/>
      <c r="K91" s="209"/>
    </row>
    <row r="92" spans="1:11" s="3" customFormat="1" ht="14.25" customHeight="1">
      <c r="A92" s="47">
        <v>5</v>
      </c>
      <c r="B92" s="85" t="s">
        <v>57</v>
      </c>
      <c r="C92" s="37"/>
      <c r="D92" s="16"/>
      <c r="E92" s="38"/>
      <c r="F92" s="18"/>
      <c r="G92" s="39"/>
      <c r="H92" s="17"/>
      <c r="I92" s="18"/>
      <c r="J92" s="18"/>
      <c r="K92" s="209"/>
    </row>
    <row r="93" spans="1:11" s="3" customFormat="1" ht="14.25" customHeight="1">
      <c r="A93" s="47">
        <v>6</v>
      </c>
      <c r="B93" s="36" t="s">
        <v>44</v>
      </c>
      <c r="C93" s="37"/>
      <c r="D93" s="30" t="s">
        <v>7</v>
      </c>
      <c r="E93" s="38">
        <v>5439</v>
      </c>
      <c r="F93" s="18">
        <v>0</v>
      </c>
      <c r="G93" s="39"/>
      <c r="H93" s="17">
        <f>(F93/E93)*100</f>
        <v>0</v>
      </c>
      <c r="I93" s="18"/>
      <c r="J93" s="18"/>
      <c r="K93" s="209"/>
    </row>
    <row r="94" spans="1:11" s="3" customFormat="1" ht="14.25" customHeight="1">
      <c r="A94" s="46">
        <v>7</v>
      </c>
      <c r="B94" s="15" t="s">
        <v>43</v>
      </c>
      <c r="C94" s="85"/>
      <c r="D94" s="25" t="s">
        <v>7</v>
      </c>
      <c r="E94" s="8">
        <v>5439</v>
      </c>
      <c r="F94" s="18">
        <v>0</v>
      </c>
      <c r="G94" s="18"/>
      <c r="H94" s="17">
        <f>(F94/E94)*100</f>
        <v>0</v>
      </c>
      <c r="I94" s="18"/>
      <c r="J94" s="18"/>
      <c r="K94" s="209"/>
    </row>
    <row r="95" spans="1:11" s="3" customFormat="1" ht="14.25" customHeight="1">
      <c r="A95" s="73">
        <v>8</v>
      </c>
      <c r="B95" s="15" t="s">
        <v>45</v>
      </c>
      <c r="C95" s="11"/>
      <c r="D95" s="16" t="s">
        <v>7</v>
      </c>
      <c r="E95" s="8">
        <v>168</v>
      </c>
      <c r="F95" s="18">
        <v>0</v>
      </c>
      <c r="G95" s="18"/>
      <c r="H95" s="17">
        <f>(F95/E95)*100</f>
        <v>0</v>
      </c>
      <c r="I95" s="18"/>
      <c r="J95" s="18"/>
      <c r="K95" s="209"/>
    </row>
    <row r="96" spans="1:11" s="3" customFormat="1" ht="14.25" customHeight="1" thickBot="1">
      <c r="A96" s="63">
        <v>9</v>
      </c>
      <c r="B96" s="64" t="s">
        <v>65</v>
      </c>
      <c r="C96" s="65"/>
      <c r="D96" s="66" t="s">
        <v>66</v>
      </c>
      <c r="E96" s="72"/>
      <c r="F96" s="68"/>
      <c r="G96" s="68"/>
      <c r="H96" s="33"/>
      <c r="I96" s="19"/>
      <c r="J96" s="19"/>
      <c r="K96" s="210"/>
    </row>
    <row r="97" spans="1:11" s="3" customFormat="1" ht="43.5" customHeight="1">
      <c r="A97" s="34"/>
      <c r="B97" s="160" t="s">
        <v>42</v>
      </c>
      <c r="C97" s="29"/>
      <c r="D97" s="30"/>
      <c r="E97" s="31"/>
      <c r="F97" s="32"/>
      <c r="G97" s="33"/>
      <c r="H97" s="55"/>
      <c r="I97" s="56"/>
      <c r="J97" s="39"/>
      <c r="K97" s="208">
        <f>(H98+H99+H101)/6</f>
        <v>0</v>
      </c>
    </row>
    <row r="98" spans="1:11" s="3" customFormat="1" ht="14.25" customHeight="1">
      <c r="A98" s="14">
        <v>1</v>
      </c>
      <c r="B98" s="15" t="s">
        <v>18</v>
      </c>
      <c r="C98" s="11"/>
      <c r="D98" s="16" t="s">
        <v>7</v>
      </c>
      <c r="E98" s="8">
        <v>33083</v>
      </c>
      <c r="F98" s="8">
        <v>0</v>
      </c>
      <c r="G98" s="17"/>
      <c r="H98" s="17">
        <f>(F98/E98)*100</f>
        <v>0</v>
      </c>
      <c r="I98" s="18"/>
      <c r="J98" s="18"/>
      <c r="K98" s="209"/>
    </row>
    <row r="99" spans="1:11" s="3" customFormat="1" ht="14.25" customHeight="1">
      <c r="A99" s="22">
        <v>2</v>
      </c>
      <c r="B99" s="35" t="s">
        <v>8</v>
      </c>
      <c r="C99" s="24"/>
      <c r="D99" s="25" t="s">
        <v>7</v>
      </c>
      <c r="E99" s="26">
        <v>33083</v>
      </c>
      <c r="F99" s="27">
        <v>0</v>
      </c>
      <c r="G99" s="28"/>
      <c r="H99" s="28">
        <f>(F99/E99)*100</f>
        <v>0</v>
      </c>
      <c r="I99" s="18"/>
      <c r="J99" s="18"/>
      <c r="K99" s="209"/>
    </row>
    <row r="100" spans="1:11" s="3" customFormat="1" ht="14.25" customHeight="1">
      <c r="A100" s="22">
        <v>3</v>
      </c>
      <c r="B100" s="85" t="s">
        <v>57</v>
      </c>
      <c r="C100" s="24"/>
      <c r="D100" s="25"/>
      <c r="E100" s="26"/>
      <c r="F100" s="27"/>
      <c r="G100" s="28"/>
      <c r="H100" s="28"/>
      <c r="I100" s="18"/>
      <c r="J100" s="18"/>
      <c r="K100" s="209"/>
    </row>
    <row r="101" spans="1:11" s="3" customFormat="1" ht="14.25" customHeight="1">
      <c r="A101" s="46">
        <v>4</v>
      </c>
      <c r="B101" s="15" t="s">
        <v>9</v>
      </c>
      <c r="C101" s="11"/>
      <c r="D101" s="16" t="s">
        <v>7</v>
      </c>
      <c r="E101" s="8">
        <v>33083</v>
      </c>
      <c r="F101" s="18">
        <v>0</v>
      </c>
      <c r="G101" s="18" t="s">
        <v>6</v>
      </c>
      <c r="H101" s="17">
        <f>(F101/E101)*100</f>
        <v>0</v>
      </c>
      <c r="I101" s="18"/>
      <c r="J101" s="18"/>
      <c r="K101" s="209"/>
    </row>
    <row r="102" spans="1:11" s="3" customFormat="1" ht="14.25" customHeight="1">
      <c r="A102" s="47">
        <v>5</v>
      </c>
      <c r="B102" s="85" t="s">
        <v>57</v>
      </c>
      <c r="C102" s="37"/>
      <c r="D102" s="30"/>
      <c r="E102" s="38"/>
      <c r="F102" s="18"/>
      <c r="G102" s="39"/>
      <c r="H102" s="17"/>
      <c r="I102" s="18"/>
      <c r="J102" s="18"/>
      <c r="K102" s="209"/>
    </row>
    <row r="103" spans="1:11" s="3" customFormat="1" ht="14.25" customHeight="1">
      <c r="A103" s="47">
        <v>6</v>
      </c>
      <c r="B103" s="36" t="s">
        <v>44</v>
      </c>
      <c r="C103" s="37"/>
      <c r="D103" s="30" t="s">
        <v>7</v>
      </c>
      <c r="E103" s="38">
        <v>6750</v>
      </c>
      <c r="F103" s="8">
        <v>0</v>
      </c>
      <c r="G103" s="39"/>
      <c r="H103" s="17">
        <f>(F103/E103)*100</f>
        <v>0</v>
      </c>
      <c r="I103" s="18"/>
      <c r="J103" s="18"/>
      <c r="K103" s="209"/>
    </row>
    <row r="104" spans="1:11" s="3" customFormat="1" ht="14.25" customHeight="1">
      <c r="A104" s="46">
        <v>7</v>
      </c>
      <c r="B104" s="15" t="s">
        <v>43</v>
      </c>
      <c r="C104" s="11"/>
      <c r="D104" s="25" t="s">
        <v>7</v>
      </c>
      <c r="E104" s="8">
        <v>6750</v>
      </c>
      <c r="F104" s="8">
        <v>0</v>
      </c>
      <c r="G104" s="18"/>
      <c r="H104" s="17">
        <f>(F104/E104)*100</f>
        <v>0</v>
      </c>
      <c r="I104" s="18"/>
      <c r="J104" s="18"/>
      <c r="K104" s="209"/>
    </row>
    <row r="105" spans="1:11" s="3" customFormat="1" ht="14.25" customHeight="1">
      <c r="A105" s="46">
        <v>8</v>
      </c>
      <c r="B105" s="15" t="s">
        <v>45</v>
      </c>
      <c r="C105" s="11"/>
      <c r="D105" s="16" t="s">
        <v>7</v>
      </c>
      <c r="E105" s="8">
        <v>168</v>
      </c>
      <c r="F105" s="8">
        <v>0</v>
      </c>
      <c r="G105" s="18"/>
      <c r="H105" s="18">
        <v>0</v>
      </c>
      <c r="I105" s="18"/>
      <c r="J105" s="18"/>
      <c r="K105" s="209"/>
    </row>
    <row r="106" spans="1:11" s="3" customFormat="1" ht="14.25" customHeight="1" thickBot="1">
      <c r="A106" s="61">
        <v>9</v>
      </c>
      <c r="B106" s="36" t="s">
        <v>65</v>
      </c>
      <c r="C106" s="29"/>
      <c r="D106" s="62" t="s">
        <v>66</v>
      </c>
      <c r="E106" s="38"/>
      <c r="F106" s="38"/>
      <c r="G106" s="51"/>
      <c r="H106" s="33"/>
      <c r="I106" s="19"/>
      <c r="J106" s="27"/>
      <c r="K106" s="210"/>
    </row>
    <row r="107" spans="1:11" s="3" customFormat="1" ht="138" customHeight="1">
      <c r="A107" s="162" t="s">
        <v>49</v>
      </c>
      <c r="B107" s="78" t="s">
        <v>5</v>
      </c>
      <c r="C107" s="108" t="s">
        <v>77</v>
      </c>
      <c r="D107" s="20"/>
      <c r="E107" s="163" t="s">
        <v>36</v>
      </c>
      <c r="F107" s="164">
        <v>8782</v>
      </c>
      <c r="G107" s="165"/>
      <c r="H107" s="21"/>
      <c r="I107" s="83"/>
      <c r="J107" s="142"/>
      <c r="K107" s="175">
        <v>75</v>
      </c>
    </row>
    <row r="108" spans="1:11" s="3" customFormat="1" ht="14.25" customHeight="1">
      <c r="A108" s="166">
        <v>1</v>
      </c>
      <c r="B108" s="167" t="s">
        <v>26</v>
      </c>
      <c r="C108" s="86"/>
      <c r="D108" s="92"/>
      <c r="E108" s="168"/>
      <c r="F108" s="115"/>
      <c r="G108" s="114"/>
      <c r="H108" s="114"/>
      <c r="I108" s="115"/>
      <c r="J108" s="115"/>
      <c r="K108" s="176"/>
    </row>
    <row r="109" spans="1:11" s="3" customFormat="1" ht="14.25" customHeight="1">
      <c r="A109" s="84"/>
      <c r="B109" s="92" t="s">
        <v>18</v>
      </c>
      <c r="C109" s="86"/>
      <c r="D109" s="92"/>
      <c r="E109" s="8">
        <f>3627+1348</f>
        <v>4975</v>
      </c>
      <c r="F109" s="115">
        <v>4975</v>
      </c>
      <c r="G109" s="114"/>
      <c r="H109" s="114">
        <f>(F109/E109)*100</f>
        <v>100</v>
      </c>
      <c r="I109" s="115"/>
      <c r="J109" s="115"/>
      <c r="K109" s="176"/>
    </row>
    <row r="110" spans="1:11" s="3" customFormat="1" ht="14.25" customHeight="1">
      <c r="A110" s="84"/>
      <c r="B110" s="85" t="s">
        <v>30</v>
      </c>
      <c r="C110" s="86"/>
      <c r="D110" s="92"/>
      <c r="E110" s="8">
        <f>3627+1348</f>
        <v>4975</v>
      </c>
      <c r="F110" s="115">
        <v>4975</v>
      </c>
      <c r="G110" s="114"/>
      <c r="H110" s="114">
        <f>(F110/E110)*100</f>
        <v>100</v>
      </c>
      <c r="I110" s="115"/>
      <c r="J110" s="115"/>
      <c r="K110" s="176"/>
    </row>
    <row r="111" spans="1:11" s="3" customFormat="1" ht="14.25" customHeight="1">
      <c r="A111" s="84"/>
      <c r="B111" s="85" t="s">
        <v>57</v>
      </c>
      <c r="C111" s="86"/>
      <c r="D111" s="92"/>
      <c r="E111" s="8"/>
      <c r="F111" s="115"/>
      <c r="G111" s="114"/>
      <c r="H111" s="114"/>
      <c r="I111" s="115"/>
      <c r="J111" s="115"/>
      <c r="K111" s="176"/>
    </row>
    <row r="112" spans="1:11" s="3" customFormat="1" ht="14.25" customHeight="1">
      <c r="A112" s="84"/>
      <c r="B112" s="85" t="s">
        <v>31</v>
      </c>
      <c r="C112" s="86"/>
      <c r="D112" s="92"/>
      <c r="E112" s="8">
        <f>3627+1348</f>
        <v>4975</v>
      </c>
      <c r="F112" s="115">
        <v>4975</v>
      </c>
      <c r="G112" s="114"/>
      <c r="H112" s="114">
        <f>(F112/E112)*100</f>
        <v>100</v>
      </c>
      <c r="I112" s="115"/>
      <c r="J112" s="115"/>
      <c r="K112" s="176"/>
    </row>
    <row r="113" spans="1:11" s="3" customFormat="1" ht="14.25" customHeight="1">
      <c r="A113" s="84"/>
      <c r="B113" s="85" t="s">
        <v>57</v>
      </c>
      <c r="C113" s="86"/>
      <c r="D113" s="92"/>
      <c r="E113" s="8"/>
      <c r="F113" s="115"/>
      <c r="G113" s="114"/>
      <c r="H113" s="114"/>
      <c r="I113" s="115"/>
      <c r="J113" s="115"/>
      <c r="K113" s="176"/>
    </row>
    <row r="114" spans="1:11" s="3" customFormat="1" ht="17.25" customHeight="1">
      <c r="A114" s="166">
        <v>2</v>
      </c>
      <c r="B114" s="169" t="s">
        <v>27</v>
      </c>
      <c r="C114" s="86"/>
      <c r="D114" s="92"/>
      <c r="E114" s="168"/>
      <c r="F114" s="115"/>
      <c r="G114" s="114"/>
      <c r="H114" s="114"/>
      <c r="I114" s="115"/>
      <c r="J114" s="115"/>
      <c r="K114" s="176"/>
    </row>
    <row r="115" spans="1:11" s="3" customFormat="1" ht="15" customHeight="1">
      <c r="A115" s="84"/>
      <c r="B115" s="92" t="s">
        <v>18</v>
      </c>
      <c r="C115" s="86"/>
      <c r="D115" s="92"/>
      <c r="E115" s="8">
        <v>2345</v>
      </c>
      <c r="F115" s="115">
        <v>2345</v>
      </c>
      <c r="G115" s="114"/>
      <c r="H115" s="114">
        <f>(F115/E115)*100</f>
        <v>100</v>
      </c>
      <c r="I115" s="115"/>
      <c r="J115" s="115"/>
      <c r="K115" s="176"/>
    </row>
    <row r="116" spans="1:11" s="3" customFormat="1" ht="15" customHeight="1">
      <c r="A116" s="84"/>
      <c r="B116" s="85" t="s">
        <v>30</v>
      </c>
      <c r="C116" s="86"/>
      <c r="D116" s="92"/>
      <c r="E116" s="8">
        <v>2345</v>
      </c>
      <c r="F116" s="115">
        <v>2345</v>
      </c>
      <c r="G116" s="114"/>
      <c r="H116" s="114">
        <f>(F116/E116)*100</f>
        <v>100</v>
      </c>
      <c r="I116" s="115"/>
      <c r="J116" s="115"/>
      <c r="K116" s="176"/>
    </row>
    <row r="117" spans="1:11" s="3" customFormat="1" ht="15" customHeight="1">
      <c r="A117" s="84"/>
      <c r="B117" s="85" t="s">
        <v>57</v>
      </c>
      <c r="C117" s="86"/>
      <c r="D117" s="92"/>
      <c r="E117" s="8"/>
      <c r="F117" s="115" t="s">
        <v>58</v>
      </c>
      <c r="G117" s="114"/>
      <c r="H117" s="114"/>
      <c r="I117" s="115"/>
      <c r="J117" s="115"/>
      <c r="K117" s="176"/>
    </row>
    <row r="118" spans="1:11" s="3" customFormat="1" ht="15" customHeight="1">
      <c r="A118" s="84"/>
      <c r="B118" s="85" t="s">
        <v>31</v>
      </c>
      <c r="C118" s="86"/>
      <c r="D118" s="92"/>
      <c r="E118" s="8">
        <v>2345</v>
      </c>
      <c r="F118" s="115">
        <v>2345</v>
      </c>
      <c r="G118" s="114"/>
      <c r="H118" s="114">
        <f>(F118/E118)*100</f>
        <v>100</v>
      </c>
      <c r="I118" s="115"/>
      <c r="J118" s="115"/>
      <c r="K118" s="176"/>
    </row>
    <row r="119" spans="1:11" s="3" customFormat="1" ht="15" customHeight="1">
      <c r="A119" s="84"/>
      <c r="B119" s="85" t="s">
        <v>57</v>
      </c>
      <c r="C119" s="86"/>
      <c r="D119" s="92"/>
      <c r="E119" s="8"/>
      <c r="F119" s="115" t="s">
        <v>58</v>
      </c>
      <c r="G119" s="114"/>
      <c r="H119" s="114"/>
      <c r="I119" s="115"/>
      <c r="J119" s="115"/>
      <c r="K119" s="176"/>
    </row>
    <row r="120" spans="1:11" s="3" customFormat="1" ht="49.5" customHeight="1">
      <c r="A120" s="166">
        <v>3</v>
      </c>
      <c r="B120" s="169" t="s">
        <v>28</v>
      </c>
      <c r="C120" s="86"/>
      <c r="D120" s="92"/>
      <c r="E120" s="168"/>
      <c r="F120" s="115"/>
      <c r="G120" s="114"/>
      <c r="H120" s="114"/>
      <c r="I120" s="142"/>
      <c r="J120" s="115"/>
      <c r="K120" s="176"/>
    </row>
    <row r="121" spans="1:11" s="3" customFormat="1" ht="15.75" customHeight="1">
      <c r="A121" s="84"/>
      <c r="B121" s="92" t="s">
        <v>18</v>
      </c>
      <c r="C121" s="86"/>
      <c r="D121" s="92"/>
      <c r="E121" s="8">
        <v>1462</v>
      </c>
      <c r="F121" s="115">
        <v>1462</v>
      </c>
      <c r="G121" s="114"/>
      <c r="H121" s="114">
        <f>(F121/E121)*100</f>
        <v>100</v>
      </c>
      <c r="I121" s="115"/>
      <c r="J121" s="115"/>
      <c r="K121" s="176"/>
    </row>
    <row r="122" spans="1:11" s="3" customFormat="1" ht="15.75" customHeight="1">
      <c r="A122" s="84"/>
      <c r="B122" s="85" t="s">
        <v>30</v>
      </c>
      <c r="C122" s="86"/>
      <c r="D122" s="92"/>
      <c r="E122" s="8">
        <v>1462</v>
      </c>
      <c r="F122" s="115">
        <v>1462</v>
      </c>
      <c r="G122" s="114"/>
      <c r="H122" s="114">
        <f>(F122/E122)*100</f>
        <v>100</v>
      </c>
      <c r="I122" s="115"/>
      <c r="J122" s="115"/>
      <c r="K122" s="176"/>
    </row>
    <row r="123" spans="1:11" s="3" customFormat="1" ht="15.75" customHeight="1">
      <c r="A123" s="84"/>
      <c r="B123" s="85" t="s">
        <v>57</v>
      </c>
      <c r="C123" s="86"/>
      <c r="D123" s="92"/>
      <c r="E123" s="8"/>
      <c r="F123" s="115"/>
      <c r="G123" s="114"/>
      <c r="H123" s="114"/>
      <c r="I123" s="115"/>
      <c r="J123" s="115"/>
      <c r="K123" s="176"/>
    </row>
    <row r="124" spans="1:11" s="3" customFormat="1" ht="38.25" customHeight="1">
      <c r="A124" s="84"/>
      <c r="B124" s="85" t="s">
        <v>31</v>
      </c>
      <c r="C124" s="86"/>
      <c r="D124" s="92"/>
      <c r="E124" s="8">
        <v>1462</v>
      </c>
      <c r="F124" s="115">
        <v>1462</v>
      </c>
      <c r="G124" s="114"/>
      <c r="H124" s="114">
        <f>(F124/E124)*100</f>
        <v>100</v>
      </c>
      <c r="I124" s="142"/>
      <c r="J124" s="115"/>
      <c r="K124" s="176"/>
    </row>
    <row r="125" spans="1:11" s="3" customFormat="1" ht="15.75" customHeight="1">
      <c r="A125" s="84"/>
      <c r="B125" s="85" t="s">
        <v>57</v>
      </c>
      <c r="C125" s="86"/>
      <c r="D125" s="92"/>
      <c r="E125" s="8"/>
      <c r="F125" s="115"/>
      <c r="G125" s="114"/>
      <c r="H125" s="114"/>
      <c r="I125" s="115"/>
      <c r="J125" s="115"/>
      <c r="K125" s="176"/>
    </row>
    <row r="126" spans="1:11" s="3" customFormat="1" ht="15.75" customHeight="1">
      <c r="A126" s="166">
        <v>4</v>
      </c>
      <c r="B126" s="167" t="s">
        <v>29</v>
      </c>
      <c r="C126" s="86"/>
      <c r="D126" s="92"/>
      <c r="E126" s="113"/>
      <c r="F126" s="115"/>
      <c r="G126" s="114"/>
      <c r="H126" s="114"/>
      <c r="I126" s="115"/>
      <c r="J126" s="115"/>
      <c r="K126" s="176"/>
    </row>
    <row r="127" spans="1:11" s="3" customFormat="1" ht="15.75" customHeight="1">
      <c r="A127" s="84"/>
      <c r="B127" s="92" t="s">
        <v>18</v>
      </c>
      <c r="C127" s="86"/>
      <c r="D127" s="92"/>
      <c r="E127" s="113">
        <v>312</v>
      </c>
      <c r="F127" s="115">
        <v>0</v>
      </c>
      <c r="G127" s="114"/>
      <c r="H127" s="114">
        <v>0</v>
      </c>
      <c r="I127" s="115"/>
      <c r="J127" s="115"/>
      <c r="K127" s="176"/>
    </row>
    <row r="128" spans="1:11" s="3" customFormat="1" ht="15.75" customHeight="1">
      <c r="A128" s="84"/>
      <c r="B128" s="92" t="s">
        <v>30</v>
      </c>
      <c r="C128" s="86"/>
      <c r="D128" s="92"/>
      <c r="E128" s="113">
        <v>312</v>
      </c>
      <c r="F128" s="115">
        <v>0</v>
      </c>
      <c r="G128" s="114"/>
      <c r="H128" s="114">
        <v>0</v>
      </c>
      <c r="I128" s="115"/>
      <c r="J128" s="115"/>
      <c r="K128" s="176"/>
    </row>
    <row r="129" spans="1:11" s="3" customFormat="1" ht="15.75" customHeight="1">
      <c r="A129" s="84"/>
      <c r="B129" s="85" t="s">
        <v>57</v>
      </c>
      <c r="C129" s="86"/>
      <c r="D129" s="92"/>
      <c r="E129" s="113"/>
      <c r="F129" s="115"/>
      <c r="G129" s="114"/>
      <c r="H129" s="114"/>
      <c r="I129" s="115"/>
      <c r="J129" s="115"/>
      <c r="K129" s="176"/>
    </row>
    <row r="130" spans="1:11" s="3" customFormat="1" ht="15.75" customHeight="1">
      <c r="A130" s="84"/>
      <c r="B130" s="92" t="s">
        <v>31</v>
      </c>
      <c r="C130" s="86"/>
      <c r="D130" s="92"/>
      <c r="E130" s="113">
        <v>312</v>
      </c>
      <c r="F130" s="115">
        <v>0</v>
      </c>
      <c r="G130" s="114"/>
      <c r="H130" s="114">
        <v>0</v>
      </c>
      <c r="I130" s="115"/>
      <c r="J130" s="115"/>
      <c r="K130" s="176"/>
    </row>
    <row r="131" spans="1:11" s="3" customFormat="1" ht="15.75" customHeight="1" thickBot="1">
      <c r="A131" s="100"/>
      <c r="B131" s="85" t="s">
        <v>57</v>
      </c>
      <c r="C131" s="170"/>
      <c r="D131" s="96"/>
      <c r="E131" s="146"/>
      <c r="F131" s="147"/>
      <c r="G131" s="171"/>
      <c r="H131" s="171"/>
      <c r="I131" s="115"/>
      <c r="J131" s="115"/>
      <c r="K131" s="177"/>
    </row>
    <row r="136" spans="1:11" ht="24.75" customHeight="1"/>
  </sheetData>
  <mergeCells count="26">
    <mergeCell ref="K86:K96"/>
    <mergeCell ref="K97:K106"/>
    <mergeCell ref="K75:K85"/>
    <mergeCell ref="K64:K74"/>
    <mergeCell ref="K54:K63"/>
    <mergeCell ref="K11:K20"/>
    <mergeCell ref="I21:I29"/>
    <mergeCell ref="J21:J29"/>
    <mergeCell ref="K21:K29"/>
    <mergeCell ref="K42:K53"/>
    <mergeCell ref="G6:G9"/>
    <mergeCell ref="K107:K131"/>
    <mergeCell ref="A2:K2"/>
    <mergeCell ref="A3:K3"/>
    <mergeCell ref="A6:A9"/>
    <mergeCell ref="B6:B9"/>
    <mergeCell ref="C6:C9"/>
    <mergeCell ref="H6:H9"/>
    <mergeCell ref="D6:D9"/>
    <mergeCell ref="E6:E9"/>
    <mergeCell ref="H4:K4"/>
    <mergeCell ref="F6:F9"/>
    <mergeCell ref="K30:K41"/>
    <mergeCell ref="K6:K9"/>
    <mergeCell ref="I6:I9"/>
    <mergeCell ref="J6:J9"/>
  </mergeCells>
  <phoneticPr fontId="6" type="noConversion"/>
  <pageMargins left="0.35433070866141736" right="0.19685039370078741" top="0.23622047244094491" bottom="0.35433070866141736" header="0.19685039370078741" footer="0.31496062992125984"/>
  <pageSetup paperSize="9" scale="51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Ремонты 2014</vt:lpstr>
      <vt:lpstr>'Ремонты 2014'!Заголовки_для_печати</vt:lpstr>
      <vt:lpstr>'Ремонты 2014'!Область_печати</vt:lpstr>
    </vt:vector>
  </TitlesOfParts>
  <Company>СКУ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Приходько Ю.Ю</dc:creator>
  <cp:lastModifiedBy>Кононенко Алексей Владимирович</cp:lastModifiedBy>
  <cp:lastPrinted>2014-07-11T11:05:30Z</cp:lastPrinted>
  <dcterms:created xsi:type="dcterms:W3CDTF">2007-04-02T07:46:25Z</dcterms:created>
  <dcterms:modified xsi:type="dcterms:W3CDTF">2014-07-18T06:32:40Z</dcterms:modified>
</cp:coreProperties>
</file>