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92.xml" ContentType="application/vnd.openxmlformats-officedocument.spreadsheetml.revisionLog+xml"/>
  <Override PartName="/xl/revisions/revisionLog134.xml" ContentType="application/vnd.openxmlformats-officedocument.spreadsheetml.revisionLog+xml"/>
  <Override PartName="/xl/revisions/revisionLog39.xml" ContentType="application/vnd.openxmlformats-officedocument.spreadsheetml.revisionLog+xml"/>
  <Override PartName="/xl/revisions/revisionLog57.xml" ContentType="application/vnd.openxmlformats-officedocument.spreadsheetml.revisionLog+xml"/>
  <Override PartName="/xl/revisions/revisionLog78.xml" ContentType="application/vnd.openxmlformats-officedocument.spreadsheetml.revisionLog+xml"/>
  <Override PartName="/xl/revisions/revisionLog122.xml" ContentType="application/vnd.openxmlformats-officedocument.spreadsheetml.revisionLog+xml"/>
  <Override PartName="/xl/revisions/revisionLog13.xml" ContentType="application/vnd.openxmlformats-officedocument.spreadsheetml.revisionLog+xml"/>
  <Override PartName="/xl/revisions/revisionLog152.xml" ContentType="application/vnd.openxmlformats-officedocument.spreadsheetml.revisionLog+xml"/>
  <Override PartName="/xl/revisions/revisionLog158.xml" ContentType="application/vnd.openxmlformats-officedocument.spreadsheetml.revisionLog+xml"/>
  <Override PartName="/xl/revisions/revisionLog179.xml" ContentType="application/vnd.openxmlformats-officedocument.spreadsheetml.revisionLog+xml"/>
  <Override PartName="/xl/revisions/revisionLog203.xml" ContentType="application/vnd.openxmlformats-officedocument.spreadsheetml.revisionLog+xml"/>
  <Override PartName="/xl/revisions/revisionLog111.xml" ContentType="application/vnd.openxmlformats-officedocument.spreadsheetml.revisionLog+xml"/>
  <Override PartName="/xl/revisions/revisionLog4.xml" ContentType="application/vnd.openxmlformats-officedocument.spreadsheetml.revisionLog+xml"/>
  <Override PartName="/xl/revisions/revisionLog50.xml" ContentType="application/vnd.openxmlformats-officedocument.spreadsheetml.revisionLog+xml"/>
  <Override PartName="/xl/revisions/revisionLog68.xml" ContentType="application/vnd.openxmlformats-officedocument.spreadsheetml.revisionLog+xml"/>
  <Override PartName="/xl/revisions/revisionLog103.xml" ContentType="application/vnd.openxmlformats-officedocument.spreadsheetml.revisionLog+xml"/>
  <Override PartName="/xl/revisions/revisionLog128.xml" ContentType="application/vnd.openxmlformats-officedocument.spreadsheetml.revisionLog+xml"/>
  <Override PartName="/xl/revisions/revisionLog98.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131.xml" ContentType="application/vnd.openxmlformats-officedocument.spreadsheetml.revisionLog+xml"/>
  <Override PartName="/xl/revisions/revisionLog89.xml" ContentType="application/vnd.openxmlformats-officedocument.spreadsheetml.revisionLog+xml"/>
  <Override PartName="/xl/revisions/revisionLog135.xml" ContentType="application/vnd.openxmlformats-officedocument.spreadsheetml.revisionLog+xml"/>
  <Override PartName="/xl/revisions/revisionLog141.xml" ContentType="application/vnd.openxmlformats-officedocument.spreadsheetml.revisionLog+xml"/>
  <Override PartName="/xl/revisions/revisionLog169.xml" ContentType="application/vnd.openxmlformats-officedocument.spreadsheetml.revisionLog+xml"/>
  <Override PartName="/xl/revisions/revisionLog193.xml" ContentType="application/vnd.openxmlformats-officedocument.spreadsheetml.revisionLog+xml"/>
  <Override PartName="/xl/revisions/revisionLog84.xml" ContentType="application/vnd.openxmlformats-officedocument.spreadsheetml.revisionLog+xml"/>
  <Override PartName="/xl/revisions/revisionLog139.xml" ContentType="application/vnd.openxmlformats-officedocument.spreadsheetml.revisionLog+xml"/>
  <Override PartName="/xl/revisions/revisionLog16.xml" ContentType="application/vnd.openxmlformats-officedocument.spreadsheetml.revisionLog+xml"/>
  <Override PartName="/xl/revisions/revisionLog164.xml" ContentType="application/vnd.openxmlformats-officedocument.spreadsheetml.revisionLog+xml"/>
  <Override PartName="/xl/revisions/revisionLog186.xml" ContentType="application/vnd.openxmlformats-officedocument.spreadsheetml.revisionLog+xml"/>
  <Override PartName="/xl/revisions/revisionLog206.xml" ContentType="application/vnd.openxmlformats-officedocument.spreadsheetml.revisionLog+xml"/>
  <Override PartName="/xl/revisions/revisionLog123.xml" ContentType="application/vnd.openxmlformats-officedocument.spreadsheetml.revisionLog+xml"/>
  <Override PartName="/xl/revisions/revisionLog40.xml" ContentType="application/vnd.openxmlformats-officedocument.spreadsheetml.revisionLog+xml"/>
  <Override PartName="/xl/revisions/revisionLog58.xml" ContentType="application/vnd.openxmlformats-officedocument.spreadsheetml.revisionLog+xml"/>
  <Override PartName="/xl/revisions/revisionLog93.xml" ContentType="application/vnd.openxmlformats-officedocument.spreadsheetml.revisionLog+xml"/>
  <Override PartName="/xl/revisions/revisionLog109.xml" ContentType="application/vnd.openxmlformats-officedocument.spreadsheetml.revisionLog+xml"/>
  <Override PartName="/xl/revisions/revisionLog45.xml" ContentType="application/vnd.openxmlformats-officedocument.spreadsheetml.revisionLog+xml"/>
  <Override PartName="/xl/revisions/revisionLog63.xml" ContentType="application/vnd.openxmlformats-officedocument.spreadsheetml.revisionLog+xml"/>
  <Override PartName="/xl/revisions/revisionLog161.xml" ContentType="application/vnd.openxmlformats-officedocument.spreadsheetml.revisionLog+xml"/>
  <Override PartName="/xl/revisions/revisionLog79.xml" ContentType="application/vnd.openxmlformats-officedocument.spreadsheetml.revisionLog+xml"/>
  <Override PartName="/xl/revisions/revisionLog5.xml" ContentType="application/vnd.openxmlformats-officedocument.spreadsheetml.revisionLog+xml"/>
  <Override PartName="/xl/revisions/revisionLog143.xml" ContentType="application/vnd.openxmlformats-officedocument.spreadsheetml.revisionLog+xml"/>
  <Override PartName="/xl/revisions/revisionLog17.xml" ContentType="application/vnd.openxmlformats-officedocument.spreadsheetml.revisionLog+xml"/>
  <Override PartName="/xl/revisions/revisionLog159.xml" ContentType="application/vnd.openxmlformats-officedocument.spreadsheetml.revisionLog+xml"/>
  <Override PartName="/xl/revisions/revisionLog180.xml" ContentType="application/vnd.openxmlformats-officedocument.spreadsheetml.revisionLog+xml"/>
  <Override PartName="/xl/revisions/revisionLog74.xml" ContentType="application/vnd.openxmlformats-officedocument.spreadsheetml.revisionLog+xml"/>
  <Override PartName="/xl/revisions/revisionLog10.xml" ContentType="application/vnd.openxmlformats-officedocument.spreadsheetml.revisionLog+xml"/>
  <Override PartName="/xl/revisions/revisionLog145.xml" ContentType="application/vnd.openxmlformats-officedocument.spreadsheetml.revisionLog+xml"/>
  <Override PartName="/xl/revisions/revisionLog155.xml" ContentType="application/vnd.openxmlformats-officedocument.spreadsheetml.revisionLog+xml"/>
  <Override PartName="/xl/revisions/revisionLog18.xml" ContentType="application/vnd.openxmlformats-officedocument.spreadsheetml.revisionLog+xml"/>
  <Override PartName="/xl/revisions/revisionLog175.xml" ContentType="application/vnd.openxmlformats-officedocument.spreadsheetml.revisionLog+xml"/>
  <Override PartName="/xl/revisions/revisionLog199.xml" ContentType="application/vnd.openxmlformats-officedocument.spreadsheetml.revisionLog+xml"/>
  <Override PartName="/xl/revisions/revisionLog204.xml" ContentType="application/vnd.openxmlformats-officedocument.spreadsheetml.revisionLog+xml"/>
  <Override PartName="/xl/revisions/revisionLog11121.xml" ContentType="application/vnd.openxmlformats-officedocument.spreadsheetml.revisionLog+xml"/>
  <Override PartName="/xl/revisions/revisionLog1411.xml" ContentType="application/vnd.openxmlformats-officedocument.spreadsheetml.revisionLog+xml"/>
  <Override PartName="/xl/revisions/revisionLog104.xml" ContentType="application/vnd.openxmlformats-officedocument.spreadsheetml.revisionLog+xml"/>
  <Override PartName="/xl/revisions/revisionLog99.xml" ContentType="application/vnd.openxmlformats-officedocument.spreadsheetml.revisionLog+xml"/>
  <Override PartName="/xl/revisions/revisionLog35.xml" ContentType="application/vnd.openxmlformats-officedocument.spreadsheetml.revisionLog+xml"/>
  <Override PartName="/xl/revisions/revisionLog53.xml" ContentType="application/vnd.openxmlformats-officedocument.spreadsheetml.revisionLog+xml"/>
  <Override PartName="/xl/revisions/revisionLog14111.xml" ContentType="application/vnd.openxmlformats-officedocument.spreadsheetml.revisionLog+xml"/>
  <Override PartName="/xl/revisions/revisionLog69.xml" ContentType="application/vnd.openxmlformats-officedocument.spreadsheetml.revisionLog+xml"/>
  <Override PartName="/xl/revisions/revisionLog90.xml" ContentType="application/vnd.openxmlformats-officedocument.spreadsheetml.revisionLog+xml"/>
  <Override PartName="/xl/revisions/revisionLog124.xml" ContentType="application/vnd.openxmlformats-officedocument.spreadsheetml.revisionLog+xml"/>
  <Override PartName="/xl/revisions/revisionLog136.xml" ContentType="application/vnd.openxmlformats-officedocument.spreadsheetml.revisionLog+xml"/>
  <Override PartName="/xl/revisions/revisionLog171.xml" ContentType="application/vnd.openxmlformats-officedocument.spreadsheetml.revisionLog+xml"/>
  <Override PartName="/xl/revisions/revisionLog170.xml" ContentType="application/vnd.openxmlformats-officedocument.spreadsheetml.revisionLog+xml"/>
  <Override PartName="/xl/revisions/revisionLog64.xml" ContentType="application/vnd.openxmlformats-officedocument.spreadsheetml.revisionLog+xml"/>
  <Override PartName="/xl/revisions/revisionLog85.xml" ContentType="application/vnd.openxmlformats-officedocument.spreadsheetml.revisionLog+xml"/>
  <Override PartName="/xl/revisions/revisionLog129.xml" ContentType="application/vnd.openxmlformats-officedocument.spreadsheetml.revisionLog+xml"/>
  <Override PartName="/xl/revisions/revisionLog140.xml" ContentType="application/vnd.openxmlformats-officedocument.spreadsheetml.revisionLog+xml"/>
  <Override PartName="/xl/revisions/revisionLog150.xml" ContentType="application/vnd.openxmlformats-officedocument.spreadsheetml.revisionLog+xml"/>
  <Override PartName="/xl/revisions/revisionLog194.xml" ContentType="application/vnd.openxmlformats-officedocument.spreadsheetml.revisionLog+xml"/>
  <Override PartName="/xl/revisions/revisionLog165.xml" ContentType="application/vnd.openxmlformats-officedocument.spreadsheetml.revisionLog+xml"/>
  <Override PartName="/xl/revisions/revisionLog187.xml" ContentType="application/vnd.openxmlformats-officedocument.spreadsheetml.revisionLog+xml"/>
  <Override PartName="/xl/revisions/revisionLog115.xml" ContentType="application/vnd.openxmlformats-officedocument.spreadsheetml.revisionLog+xml"/>
  <Override PartName="/xl/revisions/revisionLog94.xml" ContentType="application/vnd.openxmlformats-officedocument.spreadsheetml.revisionLog+xml"/>
  <Override PartName="/xl/revisions/revisionLog46.xml" ContentType="application/vnd.openxmlformats-officedocument.spreadsheetml.revisionLog+xml"/>
  <Override PartName="/xl/revisions/revisionLog41.xml" ContentType="application/vnd.openxmlformats-officedocument.spreadsheetml.revisionLog+xml"/>
  <Override PartName="/xl/revisions/revisionLog59.xml" ContentType="application/vnd.openxmlformats-officedocument.spreadsheetml.revisionLog+xml"/>
  <Override PartName="/xl/revisions/revisionLog80.xml" ContentType="application/vnd.openxmlformats-officedocument.spreadsheetml.revisionLog+xml"/>
  <Override PartName="/xl/revisions/revisionLog105.xml" ContentType="application/vnd.openxmlformats-officedocument.spreadsheetml.revisionLog+xml"/>
  <Override PartName="/xl/revisions/revisionLog6.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118.xml" ContentType="application/vnd.openxmlformats-officedocument.spreadsheetml.revisionLog+xml"/>
  <Override PartName="/xl/revisions/revisionLog121.xml" ContentType="application/vnd.openxmlformats-officedocument.spreadsheetml.revisionLog+xml"/>
  <Override PartName="/xl/revisions/revisionLog181.xml" ContentType="application/vnd.openxmlformats-officedocument.spreadsheetml.revisionLog+xml"/>
  <Override PartName="/xl/revisions/revisionLog156.xml" ContentType="application/vnd.openxmlformats-officedocument.spreadsheetml.revisionLog+xml"/>
  <Override PartName="/xl/revisions/revisionLog1811.xml" ContentType="application/vnd.openxmlformats-officedocument.spreadsheetml.revisionLog+xml"/>
  <Override PartName="/xl/revisions/revisionLog112.xml" ContentType="application/vnd.openxmlformats-officedocument.spreadsheetml.revisionLog+xml"/>
  <Override PartName="/xl/revisions/revisionLog160.xml" ContentType="application/vnd.openxmlformats-officedocument.spreadsheetml.revisionLog+xml"/>
  <Override PartName="/xl/revisions/revisionLog182.xml" ContentType="application/vnd.openxmlformats-officedocument.spreadsheetml.revisionLog+xml"/>
  <Override PartName="/xl/revisions/revisionLog19.xml" ContentType="application/vnd.openxmlformats-officedocument.spreadsheetml.revisionLog+xml"/>
  <Override PartName="/xl/revisions/revisionLog176.xml" ContentType="application/vnd.openxmlformats-officedocument.spreadsheetml.revisionLog+xml"/>
  <Override PartName="/xl/revisions/revisionLog200.xml" ContentType="application/vnd.openxmlformats-officedocument.spreadsheetml.revisionLog+xml"/>
  <Override PartName="/xl/revisions/revisionLog205.xml" ContentType="application/vnd.openxmlformats-officedocument.spreadsheetml.revisionLog+xml"/>
  <Override PartName="/xl/revisions/revisionLog116.xml" ContentType="application/vnd.openxmlformats-officedocument.spreadsheetml.revisionLog+xml"/>
  <Override PartName="/xl/revisions/revisionLog36.xml" ContentType="application/vnd.openxmlformats-officedocument.spreadsheetml.revisionLog+xml"/>
  <Override PartName="/xl/revisions/revisionLog151.xml" ContentType="application/vnd.openxmlformats-officedocument.spreadsheetml.revisionLog+xml"/>
  <Override PartName="/xl/revisions/revisionLog51.xml" ContentType="application/vnd.openxmlformats-officedocument.spreadsheetml.revisionLog+xml"/>
  <Override PartName="/xl/revisions/revisionLog70.xml" ContentType="application/vnd.openxmlformats-officedocument.spreadsheetml.revisionLog+xml"/>
  <Override PartName="/xl/revisions/revisionLog1161.xml" ContentType="application/vnd.openxmlformats-officedocument.spreadsheetml.revisionLog+xml"/>
  <Override PartName="/xl/revisions/revisionLog95.xml" ContentType="application/vnd.openxmlformats-officedocument.spreadsheetml.revisionLog+xml"/>
  <Override PartName="/xl/revisions/revisionLog125.xml" ContentType="application/vnd.openxmlformats-officedocument.spreadsheetml.revisionLog+xml"/>
  <Override PartName="/xl/revisions/revisionLog47.xml" ContentType="application/vnd.openxmlformats-officedocument.spreadsheetml.revisionLog+xml"/>
  <Override PartName="/xl/revisions/revisionLog117.xml" ContentType="application/vnd.openxmlformats-officedocument.spreadsheetml.revisionLog+xml"/>
  <Override PartName="/xl/revisions/revisionLog100.xml" ContentType="application/vnd.openxmlformats-officedocument.spreadsheetml.revisionLog+xml"/>
  <Override PartName="/xl/revisions/revisionLog130.xml" ContentType="application/vnd.openxmlformats-officedocument.spreadsheetml.revisionLog+xml"/>
  <Override PartName="/xl/revisions/revisionLog17111.xml" ContentType="application/vnd.openxmlformats-officedocument.spreadsheetml.revisionLog+xml"/>
  <Override PartName="/xl/revisions/revisionLog137.xml" ContentType="application/vnd.openxmlformats-officedocument.spreadsheetml.revisionLog+xml"/>
  <Override PartName="/xl/revisions/revisionLog1121.xml" ContentType="application/vnd.openxmlformats-officedocument.spreadsheetml.revisionLog+xml"/>
  <Override PartName="/xl/revisions/revisionLog11.xml" ContentType="application/vnd.openxmlformats-officedocument.spreadsheetml.revisionLog+xml"/>
  <Override PartName="/xl/revisions/revisionLog195.xml" ContentType="application/vnd.openxmlformats-officedocument.spreadsheetml.revisionLog+xml"/>
  <Override PartName="/xl/revisions/revisionLog86.xml" ContentType="application/vnd.openxmlformats-officedocument.spreadsheetml.revisionLog+xml"/>
  <Override PartName="/xl/revisions/revisionLog65.xml" ContentType="application/vnd.openxmlformats-officedocument.spreadsheetml.revisionLog+xml"/>
  <Override PartName="/xl/revisions/revisionLog166.xml" ContentType="application/vnd.openxmlformats-officedocument.spreadsheetml.revisionLog+xml"/>
  <Override PartName="/xl/revisions/revisionLog188.xml" ContentType="application/vnd.openxmlformats-officedocument.spreadsheetml.revisionLog+xml"/>
  <Override PartName="/xl/revisions/revisionLog14.xml" ContentType="application/vnd.openxmlformats-officedocument.spreadsheetml.revisionLog+xml"/>
  <Override PartName="/xl/revisions/revisionLog191.xml" ContentType="application/vnd.openxmlformats-officedocument.spreadsheetml.revisionLog+xml"/>
  <Override PartName="/xl/revisions/revisionLog42.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421.xml" ContentType="application/vnd.openxmlformats-officedocument.spreadsheetml.revisionLog+xml"/>
  <Override PartName="/xl/revisions/revisionLog106.xml" ContentType="application/vnd.openxmlformats-officedocument.spreadsheetml.revisionLog+xml"/>
  <Override PartName="/xl/revisions/revisionLog37.xml" ContentType="application/vnd.openxmlformats-officedocument.spreadsheetml.revisionLog+xml"/>
  <Override PartName="/xl/revisions/revisionLog171111.xml" ContentType="application/vnd.openxmlformats-officedocument.spreadsheetml.revisionLog+xml"/>
  <Override PartName="/xl/revisions/revisionLog119.xml" ContentType="application/vnd.openxmlformats-officedocument.spreadsheetml.revisionLog+xml"/>
  <Override PartName="/xl/revisions/revisionLog132.xml" ContentType="application/vnd.openxmlformats-officedocument.spreadsheetml.revisionLog+xml"/>
  <Override PartName="/xl/revisions/revisionLog7.xml" ContentType="application/vnd.openxmlformats-officedocument.spreadsheetml.revisionLog+xml"/>
  <Override PartName="/xl/revisions/revisionLog11211.xml" ContentType="application/vnd.openxmlformats-officedocument.spreadsheetml.revisionLog+xml"/>
  <Override PartName="/xl/revisions/revisionLog113.xml" ContentType="application/vnd.openxmlformats-officedocument.spreadsheetml.revisionLog+xml"/>
  <Override PartName="/xl/revisions/revisionLog114.xml" ContentType="application/vnd.openxmlformats-officedocument.spreadsheetml.revisionLog+xml"/>
  <Override PartName="/xl/revisions/revisionLog183.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157.xml" ContentType="application/vnd.openxmlformats-officedocument.spreadsheetml.revisionLog+xml"/>
  <Override PartName="/xl/revisions/revisionLog1141.xml" ContentType="application/vnd.openxmlformats-officedocument.spreadsheetml.revisionLog+xml"/>
  <Override PartName="/xl/revisions/revisionLog196.xml" ContentType="application/vnd.openxmlformats-officedocument.spreadsheetml.revisionLog+xml"/>
  <Override PartName="/xl/revisions/revisionLog201.xml" ContentType="application/vnd.openxmlformats-officedocument.spreadsheetml.revisionLog+xml"/>
  <Override PartName="/xl/revisions/revisionLog177.xml" ContentType="application/vnd.openxmlformats-officedocument.spreadsheetml.revisionLog+xml"/>
  <Override PartName="/xl/revisions/revisionLog126.xml" ContentType="application/vnd.openxmlformats-officedocument.spreadsheetml.revisionLog+xml"/>
  <Override PartName="/xl/revisions/revisionLog101.xml" ContentType="application/vnd.openxmlformats-officedocument.spreadsheetml.revisionLog+xml"/>
  <Override PartName="/xl/revisions/revisionLog112111.xml" ContentType="application/vnd.openxmlformats-officedocument.spreadsheetml.revisionLog+xml"/>
  <Override PartName="/xl/revisions/revisionLog71.xml" ContentType="application/vnd.openxmlformats-officedocument.spreadsheetml.revisionLog+xml"/>
  <Override PartName="/xl/revisions/revisionLog1311.xml" ContentType="application/vnd.openxmlformats-officedocument.spreadsheetml.revisionLog+xml"/>
  <Override PartName="/xl/revisions/revisionLog2.xml" ContentType="application/vnd.openxmlformats-officedocument.spreadsheetml.revisionLog+xml"/>
  <Override PartName="/xl/revisions/revisionLog1112.xml" ContentType="application/vnd.openxmlformats-officedocument.spreadsheetml.revisionLog+xml"/>
  <Override PartName="/xl/revisions/revisionLog1261.xml" ContentType="application/vnd.openxmlformats-officedocument.spreadsheetml.revisionLog+xml"/>
  <Override PartName="/xl/revisions/revisionLog13111.xml" ContentType="application/vnd.openxmlformats-officedocument.spreadsheetml.revisionLog+xml"/>
  <Override PartName="/xl/revisions/revisionLog96.xml" ContentType="application/vnd.openxmlformats-officedocument.spreadsheetml.revisionLog+xml"/>
  <Override PartName="/xl/revisions/revisionLog138.xml" ContentType="application/vnd.openxmlformats-officedocument.spreadsheetml.revisionLog+xml"/>
  <Override PartName="/xl/revisions/revisionLog148.xml" ContentType="application/vnd.openxmlformats-officedocument.spreadsheetml.revisionLog+xml"/>
  <Override PartName="/xl/revisions/revisionLog172.xml" ContentType="application/vnd.openxmlformats-officedocument.spreadsheetml.revisionLog+xml"/>
  <Override PartName="/xl/revisions/revisionLog48.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31.xml" ContentType="application/vnd.openxmlformats-officedocument.spreadsheetml.revisionLog+xml"/>
  <Override PartName="/xl/revisions/revisionLog184.xml" ContentType="application/vnd.openxmlformats-officedocument.spreadsheetml.revisionLog+xml"/>
  <Override PartName="/xl/revisions/revisionLog167.xml" ContentType="application/vnd.openxmlformats-officedocument.spreadsheetml.revisionLog+xml"/>
  <Override PartName="/xl/revisions/revisionLog189.xml" ContentType="application/vnd.openxmlformats-officedocument.spreadsheetml.revisionLog+xml"/>
  <Override PartName="/xl/revisions/revisionLog15.xml" ContentType="application/vnd.openxmlformats-officedocument.spreadsheetml.revisionLog+xml"/>
  <Override PartName="/xl/revisions/revisionLog133.xml" ContentType="application/vnd.openxmlformats-officedocument.spreadsheetml.revisionLog+xml"/>
  <Override PartName="/xl/revisions/revisionLog43.xml" ContentType="application/vnd.openxmlformats-officedocument.spreadsheetml.revisionLog+xml"/>
  <Override PartName="/xl/revisions/revisionLog61.xml" ContentType="application/vnd.openxmlformats-officedocument.spreadsheetml.revisionLog+xml"/>
  <Override PartName="/xl/revisions/revisionLog120.xml" ContentType="application/vnd.openxmlformats-officedocument.spreadsheetml.revisionLog+xml"/>
  <Override PartName="/xl/revisions/revisionLog91.xml" ContentType="application/vnd.openxmlformats-officedocument.spreadsheetml.revisionLog+xml"/>
  <Override PartName="/xl/revisions/revisionLog162.xml" ContentType="application/vnd.openxmlformats-officedocument.spreadsheetml.revisionLog+xml"/>
  <Override PartName="/xl/revisions/revisionLog38.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82.xml" ContentType="application/vnd.openxmlformats-officedocument.spreadsheetml.revisionLog+xml"/>
  <Override PartName="/xl/revisions/revisionLog11311.xml" ContentType="application/vnd.openxmlformats-officedocument.spreadsheetml.revisionLog+xml"/>
  <Override PartName="/xl/revisions/revisionLog107.xml" ContentType="application/vnd.openxmlformats-officedocument.spreadsheetml.revisionLog+xml"/>
  <Override PartName="/xl/revisions/revisionLog8.xml" ContentType="application/vnd.openxmlformats-officedocument.spreadsheetml.revisionLog+xml"/>
  <Override PartName="/xl/revisions/revisionLog146.xml" ContentType="application/vnd.openxmlformats-officedocument.spreadsheetml.revisionLog+xml"/>
  <Override PartName="/xl/revisions/revisionLog147.xml" ContentType="application/vnd.openxmlformats-officedocument.spreadsheetml.revisionLog+xml"/>
  <Override PartName="/xl/revisions/revisionLog153.xml" ContentType="application/vnd.openxmlformats-officedocument.spreadsheetml.revisionLog+xml"/>
  <Override PartName="/xl/revisions/revisionLog11412.xml" ContentType="application/vnd.openxmlformats-officedocument.spreadsheetml.revisionLog+xml"/>
  <Override PartName="/xl/revisions/revisionLog127.xml" ContentType="application/vnd.openxmlformats-officedocument.spreadsheetml.revisionLog+xml"/>
  <Override PartName="/xl/revisions/revisionLog173.xml" ContentType="application/vnd.openxmlformats-officedocument.spreadsheetml.revisionLog+xml"/>
  <Override PartName="/xl/revisions/revisionLog178.xml" ContentType="application/vnd.openxmlformats-officedocument.spreadsheetml.revisionLog+xml"/>
  <Override PartName="/xl/revisions/revisionLog197.xml" ContentType="application/vnd.openxmlformats-officedocument.spreadsheetml.revisionLog+xml"/>
  <Override PartName="/xl/revisions/revisionLog202.xml" ContentType="application/vnd.openxmlformats-officedocument.spreadsheetml.revisionLog+xml"/>
  <Override PartName="/xl/revisions/revisionLog102.xml" ContentType="application/vnd.openxmlformats-officedocument.spreadsheetml.revisionLog+xml"/>
  <Override PartName="/xl/revisions/revisionLog1142.xml" ContentType="application/vnd.openxmlformats-officedocument.spreadsheetml.revisionLog+xml"/>
  <Override PartName="/xl/revisions/revisionLog113111.xml" ContentType="application/vnd.openxmlformats-officedocument.spreadsheetml.revisionLog+xml"/>
  <Override PartName="/xl/revisions/revisionLog1271.xml" ContentType="application/vnd.openxmlformats-officedocument.spreadsheetml.revisionLog+xml"/>
  <Override PartName="/xl/revisions/revisionLog149.xml" ContentType="application/vnd.openxmlformats-officedocument.spreadsheetml.revisionLog+xml"/>
  <Override PartName="/xl/revisions/revisionLog49.xml" ContentType="application/vnd.openxmlformats-officedocument.spreadsheetml.revisionLog+xml"/>
  <Override PartName="/xl/revisions/revisionLog67.xml" ContentType="application/vnd.openxmlformats-officedocument.spreadsheetml.revisionLog+xml"/>
  <Override PartName="/xl/revisions/revisionLog72.xml" ContentType="application/vnd.openxmlformats-officedocument.spreadsheetml.revisionLog+xml"/>
  <Override PartName="/xl/revisions/revisionLog88.xml" ContentType="application/vnd.openxmlformats-officedocument.spreadsheetml.revisionLog+xml"/>
  <Override PartName="/xl/revisions/revisionLog114121.xml" ContentType="application/vnd.openxmlformats-officedocument.spreadsheetml.revisionLog+xml"/>
  <Override PartName="/xl/revisions/revisionLog1151.xml" ContentType="application/vnd.openxmlformats-officedocument.spreadsheetml.revisionLog+xml"/>
  <Override PartName="/xl/revisions/revisionLog97.xml" ContentType="application/vnd.openxmlformats-officedocument.spreadsheetml.revisionLog+xml"/>
  <Override PartName="/xl/revisions/revisionLog3.xml" ContentType="application/vnd.openxmlformats-officedocument.spreadsheetml.revisionLog+xml"/>
  <Override PartName="/xl/revisions/revisionLog142.xml" ContentType="application/vnd.openxmlformats-officedocument.spreadsheetml.revisionLog+xml"/>
  <Override PartName="/xl/revisions/revisionLog1711.xml" ContentType="application/vnd.openxmlformats-officedocument.spreadsheetml.revisionLog+xml"/>
  <Override PartName="/xl/revisions/revisionLog192.xml" ContentType="application/vnd.openxmlformats-officedocument.spreadsheetml.revisionLog+xml"/>
  <Override PartName="/xl/revisions/revisionLog163.xml" ContentType="application/vnd.openxmlformats-officedocument.spreadsheetml.revisionLog+xml"/>
  <Override PartName="/xl/revisions/revisionLog168.xml" ContentType="application/vnd.openxmlformats-officedocument.spreadsheetml.revisionLog+xml"/>
  <Override PartName="/xl/revisions/revisionLog190.xml" ContentType="application/vnd.openxmlformats-officedocument.spreadsheetml.revisionLog+xml"/>
  <Override PartName="/xl/revisions/revisionLog1.xml" ContentType="application/vnd.openxmlformats-officedocument.spreadsheetml.revisionLog+xml"/>
  <Override PartName="/xl/revisions/revisionLog185.xml" ContentType="application/vnd.openxmlformats-officedocument.spreadsheetml.revisionLog+xml"/>
  <Override PartName="/xl/revisions/revisionLog44.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1110.xml" ContentType="application/vnd.openxmlformats-officedocument.spreadsheetml.revisionLog+xml"/>
  <Override PartName="/xl/revisions/revisionLog108.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54.xml" ContentType="application/vnd.openxmlformats-officedocument.spreadsheetml.revisionLog+xml"/>
  <Override PartName="/xl/revisions/revisionLog1410.xml" ContentType="application/vnd.openxmlformats-officedocument.spreadsheetml.revisionLog+xml"/>
  <Override PartName="/xl/revisions/revisionLog198.xml" ContentType="application/vnd.openxmlformats-officedocument.spreadsheetml.revisionLog+xml"/>
  <Override PartName="/xl/revisions/revisionLog17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6045" windowWidth="18960" windowHeight="6120" tabRatio="518"/>
  </bookViews>
  <sheets>
    <sheet name="на 01.06.2017" sheetId="1" r:id="rId1"/>
  </sheets>
  <definedNames>
    <definedName name="_xlnm._FilterDatabase" localSheetId="0" hidden="1">'на 01.06.2017'!$A$7:$K$385</definedName>
    <definedName name="Z_0005951B_56A8_4F75_9731_3C8A24CD1AB5_.wvu.FilterData" localSheetId="0" hidden="1">'на 01.06.2017'!$A$7:$K$385</definedName>
    <definedName name="Z_0217F586_7BE2_4803_B88F_1646729DF76E_.wvu.FilterData" localSheetId="0" hidden="1">'на 01.06.2017'!$A$7:$K$385</definedName>
    <definedName name="Z_02D2F435_66DA_468E_987B_F2AECDDD4E3B_.wvu.FilterData" localSheetId="0" hidden="1">'на 01.06.2017'!$A$7:$K$385</definedName>
    <definedName name="Z_040F7A53_882C_426B_A971_3BA4E7F819F6_.wvu.FilterData" localSheetId="0" hidden="1">'на 01.06.2017'!$A$7:$H$128</definedName>
    <definedName name="Z_056CFCF2_1D67_47C0_BE8C_D1F7ABB1120B_.wvu.FilterData" localSheetId="0" hidden="1">'на 01.06.2017'!$A$7:$K$385</definedName>
    <definedName name="Z_05716ABD_418C_4DA4_AC8A_C2D9BFCD057A_.wvu.FilterData" localSheetId="0" hidden="1">'на 01.06.2017'!$A$7:$K$385</definedName>
    <definedName name="Z_05C1E2BB_B583_44DD_A8AC_FBF87A053735_.wvu.FilterData" localSheetId="0" hidden="1">'на 01.06.2017'!$A$7:$H$128</definedName>
    <definedName name="Z_05C9DD0B_EBEE_40E7_A642_8B2CDCC810BA_.wvu.FilterData" localSheetId="0" hidden="1">'на 01.06.2017'!$A$7:$H$128</definedName>
    <definedName name="Z_0623BA59_06E0_47C4_A9E0_EFF8949456C2_.wvu.FilterData" localSheetId="0" hidden="1">'на 01.06.2017'!$A$7:$H$128</definedName>
    <definedName name="Z_0644E522_2545_474C_824A_2ED6C2798897_.wvu.FilterData" localSheetId="0" hidden="1">'на 01.06.2017'!$A$7:$K$385</definedName>
    <definedName name="Z_071188D9_4773_41E2_8227_482316F94E22_.wvu.FilterData" localSheetId="0" hidden="1">'на 01.06.2017'!$A$7:$K$385</definedName>
    <definedName name="Z_076157D9_97A7_4D47_8780_D3B408E54324_.wvu.FilterData" localSheetId="0" hidden="1">'на 01.06.2017'!$A$7:$K$385</definedName>
    <definedName name="Z_079216EF_F396_45DE_93AA_DF26C49F532F_.wvu.FilterData" localSheetId="0" hidden="1">'на 01.06.2017'!$A$7:$H$128</definedName>
    <definedName name="Z_0796BB39_B763_4CFE_9C89_197614BDD8D2_.wvu.FilterData" localSheetId="0" hidden="1">'на 01.06.2017'!$A$7:$K$385</definedName>
    <definedName name="Z_081D092E_BCFD_434D_99DD_F262EBF81A7D_.wvu.FilterData" localSheetId="0" hidden="1">'на 01.06.2017'!$A$7:$H$128</definedName>
    <definedName name="Z_081D1E71_FAB1_490F_8347_4363E467A6B8_.wvu.FilterData" localSheetId="0" hidden="1">'на 01.06.2017'!$A$7:$K$385</definedName>
    <definedName name="Z_09665491_2447_4ACE_847B_4452B60F2DF2_.wvu.FilterData" localSheetId="0" hidden="1">'на 01.06.2017'!$A$7:$K$385</definedName>
    <definedName name="Z_09EDEF91_2CA5_4F56_B67B_9D290C461670_.wvu.FilterData" localSheetId="0" hidden="1">'на 01.06.2017'!$A$7:$H$128</definedName>
    <definedName name="Z_0A10B2C2_8811_4514_A02D_EDC7436B6D07_.wvu.FilterData" localSheetId="0" hidden="1">'на 01.06.2017'!$A$7:$K$385</definedName>
    <definedName name="Z_0AC3FA68_E0C8_4657_AD81_AF6345EA501C_.wvu.FilterData" localSheetId="0" hidden="1">'на 01.06.2017'!$A$7:$H$128</definedName>
    <definedName name="Z_0B579593_C56D_4394_91C1_F024BBE56EB1_.wvu.FilterData" localSheetId="0" hidden="1">'на 01.06.2017'!$A$7:$H$128</definedName>
    <definedName name="Z_0BC55D76_817D_4871_ADFD_780685E85798_.wvu.FilterData" localSheetId="0" hidden="1">'на 01.06.2017'!$A$7:$K$385</definedName>
    <definedName name="Z_0C6B39CB_8BE2_4437_B7EF_2B863FB64A7A_.wvu.FilterData" localSheetId="0" hidden="1">'на 01.06.2017'!$A$7:$H$128</definedName>
    <definedName name="Z_0C81132D_0EFB_424B_A2C0_D694846C9416_.wvu.FilterData" localSheetId="0" hidden="1">'на 01.06.2017'!$A$7:$K$385</definedName>
    <definedName name="Z_0C8C20D3_1DCE_4FE1_95B1_F35D8D398254_.wvu.FilterData" localSheetId="0" hidden="1">'на 01.06.2017'!$A$7:$H$128</definedName>
    <definedName name="Z_0CC9441C_88E9_46D0_951D_A49C84EDA8CE_.wvu.FilterData" localSheetId="0" hidden="1">'на 01.06.2017'!$A$7:$K$385</definedName>
    <definedName name="Z_0CCCFAED_79CE_4449_BC23_D60C794B65C2_.wvu.FilterData" localSheetId="0" hidden="1">'на 01.06.2017'!$A$7:$K$385</definedName>
    <definedName name="Z_0CCCFAED_79CE_4449_BC23_D60C794B65C2_.wvu.PrintArea" localSheetId="0" hidden="1">'на 01.06.2017'!$A$1:$K$183</definedName>
    <definedName name="Z_0CCCFAED_79CE_4449_BC23_D60C794B65C2_.wvu.PrintTitles" localSheetId="0" hidden="1">'на 01.06.2017'!$5:$8</definedName>
    <definedName name="Z_0CF3E93E_60F6_45C8_AD33_C2CE08831546_.wvu.FilterData" localSheetId="0" hidden="1">'на 01.06.2017'!$A$7:$H$128</definedName>
    <definedName name="Z_0D69C398_7947_4D78_B1FE_A2A25AB79E10_.wvu.FilterData" localSheetId="0" hidden="1">'на 01.06.2017'!$A$7:$K$385</definedName>
    <definedName name="Z_0D7F5190_D20E_42FD_AD77_53CB309C7272_.wvu.FilterData" localSheetId="0" hidden="1">'на 01.06.2017'!$A$7:$H$128</definedName>
    <definedName name="Z_0E6786D8_AC3A_48D5_9AD7_4E7485DB6D9C_.wvu.FilterData" localSheetId="0" hidden="1">'на 01.06.2017'!$A$7:$H$128</definedName>
    <definedName name="Z_105D23B5_3830_4B2C_A4D4_FBFBD3BEFB9C_.wvu.FilterData" localSheetId="0" hidden="1">'на 01.06.2017'!$A$7:$H$128</definedName>
    <definedName name="Z_113A0779_204C_451B_8401_73E507046130_.wvu.FilterData" localSheetId="0" hidden="1">'на 01.06.2017'!$A$7:$K$385</definedName>
    <definedName name="Z_11EBBD1F_0821_4763_A781_80F95B559C64_.wvu.FilterData" localSheetId="0" hidden="1">'на 01.06.2017'!$A$7:$K$385</definedName>
    <definedName name="Z_12397037_6208_4B36_BC95_11438284A9DE_.wvu.FilterData" localSheetId="0" hidden="1">'на 01.06.2017'!$A$7:$H$128</definedName>
    <definedName name="Z_130C16AD_E930_4810_BDF0_A6DD3A87B8D5_.wvu.FilterData" localSheetId="0" hidden="1">'на 01.06.2017'!$A$7:$K$385</definedName>
    <definedName name="Z_1315266B_953C_4E7F_B538_74B6DF400647_.wvu.FilterData" localSheetId="0" hidden="1">'на 01.06.2017'!$A$7:$H$128</definedName>
    <definedName name="Z_132984D2_035C_4C6F_8087_28C1188A76E6_.wvu.FilterData" localSheetId="0" hidden="1">'на 01.06.2017'!$A$7:$K$385</definedName>
    <definedName name="Z_13E7ADA2_058C_4412_9AEA_31547694DD5C_.wvu.FilterData" localSheetId="0" hidden="1">'на 01.06.2017'!$A$7:$H$128</definedName>
    <definedName name="Z_1474826F_81A7_45CE_9E32_539008BC6006_.wvu.FilterData" localSheetId="0" hidden="1">'на 01.06.2017'!$A$7:$K$385</definedName>
    <definedName name="Z_1539101F_31E9_4994_A34D_436B2BB1B73C_.wvu.FilterData" localSheetId="0" hidden="1">'на 01.06.2017'!$A$7:$K$385</definedName>
    <definedName name="Z_158130B9_9537_4E7D_AC4C_ED389C9B13A6_.wvu.FilterData" localSheetId="0" hidden="1">'на 01.06.2017'!$A$7:$K$385</definedName>
    <definedName name="Z_15AF9AFF_36E4_41C3_A9EA_A83C0A87FA00_.wvu.FilterData" localSheetId="0" hidden="1">'на 01.06.2017'!$A$7:$K$385</definedName>
    <definedName name="Z_16533C21_4A9A_450C_8A94_553B88C3A9CF_.wvu.FilterData" localSheetId="0" hidden="1">'на 01.06.2017'!$A$7:$H$128</definedName>
    <definedName name="Z_1682CF4C_6BE2_4E45_A613_382D117E51BF_.wvu.FilterData" localSheetId="0" hidden="1">'на 01.06.2017'!$A$7:$K$385</definedName>
    <definedName name="Z_168FD5D4_D13B_47B9_8E56_61C627E3620F_.wvu.FilterData" localSheetId="0" hidden="1">'на 01.06.2017'!$A$7:$H$128</definedName>
    <definedName name="Z_169B516E_654F_469D_A8A0_69AB59FA498D_.wvu.FilterData" localSheetId="0" hidden="1">'на 01.06.2017'!$A$7:$K$385</definedName>
    <definedName name="Z_176FBEC7_B2AF_4702_A894_382F81F9ECF6_.wvu.FilterData" localSheetId="0" hidden="1">'на 01.06.2017'!$A$7:$H$128</definedName>
    <definedName name="Z_17AEC02B_67B1_483A_97D2_C1C6DFD21518_.wvu.FilterData" localSheetId="0" hidden="1">'на 01.06.2017'!$A$7:$K$385</definedName>
    <definedName name="Z_1902C2E4_C521_44EB_B934_0EBD6E871DD8_.wvu.FilterData" localSheetId="0" hidden="1">'на 01.06.2017'!$A$7:$K$385</definedName>
    <definedName name="Z_191D2631_8F19_4FC0_96A1_F397D331A068_.wvu.FilterData" localSheetId="0" hidden="1">'на 01.06.2017'!$A$7:$K$385</definedName>
    <definedName name="Z_19510E6E_7565_4AC2_BCB4_A345501456B6_.wvu.FilterData" localSheetId="0" hidden="1">'на 01.06.2017'!$A$7:$H$128</definedName>
    <definedName name="Z_19E5B318_3123_4687_A10B_72F3BDA9A599_.wvu.FilterData" localSheetId="0" hidden="1">'на 01.06.2017'!$A$7:$K$385</definedName>
    <definedName name="Z_1ADD4354_436F_41C7_AFD6_B73FA2D9BC20_.wvu.FilterData" localSheetId="0" hidden="1">'на 01.06.2017'!$A$7:$K$385</definedName>
    <definedName name="Z_1B413C41_F5DB_4793_803B_D278F6A0BE2C_.wvu.FilterData" localSheetId="0" hidden="1">'на 01.06.2017'!$A$7:$K$385</definedName>
    <definedName name="Z_1B943BCB_9609_428B_963E_E25F01748D7C_.wvu.FilterData" localSheetId="0" hidden="1">'на 01.06.2017'!$A$7:$K$385</definedName>
    <definedName name="Z_1BA0A829_1467_4894_A294_9BFD1EA8F94D_.wvu.FilterData" localSheetId="0" hidden="1">'на 01.06.2017'!$A$7:$K$385</definedName>
    <definedName name="Z_1C384A54_E3F0_4C1E_862E_6CD9154B364F_.wvu.FilterData" localSheetId="0" hidden="1">'на 01.06.2017'!$A$7:$K$385</definedName>
    <definedName name="Z_1C3DF549_BEC3_47F7_8F0B_A96D42597ECF_.wvu.FilterData" localSheetId="0" hidden="1">'на 01.06.2017'!$A$7:$H$128</definedName>
    <definedName name="Z_1C681B2A_8932_44D9_BF50_EA5DBCC10436_.wvu.FilterData" localSheetId="0" hidden="1">'на 01.06.2017'!$A$7:$H$128</definedName>
    <definedName name="Z_1CB5C523_AFA5_43A8_9C28_9F12CFE5BE65_.wvu.FilterData" localSheetId="0" hidden="1">'на 01.06.2017'!$A$7:$K$385</definedName>
    <definedName name="Z_1CEF9102_6C60_416B_8820_19DA6CA2FF8F_.wvu.FilterData" localSheetId="0" hidden="1">'на 01.06.2017'!$A$7:$K$385</definedName>
    <definedName name="Z_1D2C2901_70D8_494F_B885_AA5F7F9A1D2E_.wvu.FilterData" localSheetId="0" hidden="1">'на 01.06.2017'!$A$7:$K$385</definedName>
    <definedName name="Z_1F274A4D_4DCC_44CA_A1BD_90B7EE180486_.wvu.FilterData" localSheetId="0" hidden="1">'на 01.06.2017'!$A$7:$H$128</definedName>
    <definedName name="Z_1F6B5B08_FAE9_43CF_A27B_EE7ACD6D4DF6_.wvu.FilterData" localSheetId="0" hidden="1">'на 01.06.2017'!$A$7:$K$385</definedName>
    <definedName name="Z_1F885BC0_FA2D_45E9_BC66_C7BA68F6529B_.wvu.FilterData" localSheetId="0" hidden="1">'на 01.06.2017'!$A$7:$K$385</definedName>
    <definedName name="Z_1FF678B1_7F2B_4362_81E7_D3C79ED64B95_.wvu.FilterData" localSheetId="0" hidden="1">'на 01.06.2017'!$A$7:$H$128</definedName>
    <definedName name="Z_216AEA56_C079_4104_83C7_B22F3C2C4895_.wvu.FilterData" localSheetId="0" hidden="1">'на 01.06.2017'!$A$7:$H$128</definedName>
    <definedName name="Z_2181C7D4_AA52_40AC_A808_5D532F9A4DB9_.wvu.FilterData" localSheetId="0" hidden="1">'на 01.06.2017'!$A$7:$H$128</definedName>
    <definedName name="Z_222CB208_6EE7_4ACF_9056_A80606B8DEAE_.wvu.FilterData" localSheetId="0" hidden="1">'на 01.06.2017'!$A$7:$K$385</definedName>
    <definedName name="Z_22A3361C_6866_4206_B8FA_E848438D95B8_.wvu.FilterData" localSheetId="0" hidden="1">'на 01.06.2017'!$A$7:$H$128</definedName>
    <definedName name="Z_23D71F5A_A534_4F07_942A_44ED3D76C570_.wvu.FilterData" localSheetId="0" hidden="1">'на 01.06.2017'!$A$7:$K$385</definedName>
    <definedName name="Z_246D425F_E7DE_4F74_93E1_1CA6487BB7AF_.wvu.FilterData" localSheetId="0" hidden="1">'на 01.06.2017'!$A$7:$K$385</definedName>
    <definedName name="Z_24860D1B_9CB0_4DBB_9F9A_A7B23A9FBD9E_.wvu.FilterData" localSheetId="0" hidden="1">'на 01.06.2017'!$A$7:$K$385</definedName>
    <definedName name="Z_24D1D1DF_90B3_41D1_82E1_05DE887CC58D_.wvu.FilterData" localSheetId="0" hidden="1">'на 01.06.2017'!$A$7:$H$128</definedName>
    <definedName name="Z_24E5C1BC_322C_4FEF_B964_F0DCC04482C1_.wvu.Cols" localSheetId="0" hidden="1">'на 01.06.2017'!#REF!,'на 01.06.2017'!#REF!</definedName>
    <definedName name="Z_24E5C1BC_322C_4FEF_B964_F0DCC04482C1_.wvu.FilterData" localSheetId="0" hidden="1">'на 01.06.2017'!$A$7:$H$128</definedName>
    <definedName name="Z_24E5C1BC_322C_4FEF_B964_F0DCC04482C1_.wvu.Rows" localSheetId="0" hidden="1">'на 01.06.2017'!#REF!</definedName>
    <definedName name="Z_25DD804F_4FCB_49C0_B290_F226E6C8FC4D_.wvu.FilterData" localSheetId="0" hidden="1">'на 01.06.2017'!$A$7:$K$385</definedName>
    <definedName name="Z_26E7CD7D_71FD_4075_B268_E6444384CE7D_.wvu.FilterData" localSheetId="0" hidden="1">'на 01.06.2017'!$A$7:$H$128</definedName>
    <definedName name="Z_2751B79E_F60F_449F_9B1A_ED01F0EE4A3F_.wvu.FilterData" localSheetId="0" hidden="1">'на 01.06.2017'!$A$7:$K$385</definedName>
    <definedName name="Z_28008BE5_0693_468D_890E_2AE562EDDFCA_.wvu.FilterData" localSheetId="0" hidden="1">'на 01.06.2017'!$A$7:$H$128</definedName>
    <definedName name="Z_282F013D_E5B1_4C17_8727_7949891CEFC8_.wvu.FilterData" localSheetId="0" hidden="1">'на 01.06.2017'!$A$7:$K$385</definedName>
    <definedName name="Z_2932A736_9A81_4C2B_931E_457899534006_.wvu.FilterData" localSheetId="0" hidden="1">'на 01.06.2017'!$A$7:$K$385</definedName>
    <definedName name="Z_29A3F31E_AA0E_4520_83F3_6EDE69E47FB4_.wvu.FilterData" localSheetId="0" hidden="1">'на 01.06.2017'!$A$7:$K$385</definedName>
    <definedName name="Z_2A075779_EE89_4995_9517_DAD5135FF513_.wvu.FilterData" localSheetId="0" hidden="1">'на 01.06.2017'!$A$7:$K$385</definedName>
    <definedName name="Z_2B4EF399_1F78_4650_9196_70339D27DB54_.wvu.FilterData" localSheetId="0" hidden="1">'на 01.06.2017'!$A$7:$K$385</definedName>
    <definedName name="Z_2B67E997_66AF_4883_9EE5_9876648FDDE9_.wvu.FilterData" localSheetId="0" hidden="1">'на 01.06.2017'!$A$7:$K$385</definedName>
    <definedName name="Z_2C029299_5EEC_4151_A9E2_241D31E08692_.wvu.FilterData" localSheetId="0" hidden="1">'на 01.06.2017'!$A$7:$K$385</definedName>
    <definedName name="Z_2C43A648_766E_499E_95B2_EA6F7EA791D4_.wvu.FilterData" localSheetId="0" hidden="1">'на 01.06.2017'!$A$7:$K$385</definedName>
    <definedName name="Z_2C47EAD7_6B0B_40AB_9599_0BF3302E35F1_.wvu.FilterData" localSheetId="0" hidden="1">'на 01.06.2017'!$A$7:$H$128</definedName>
    <definedName name="Z_2CD18B03_71F5_4B8A_8C6C_592F5A66335B_.wvu.FilterData" localSheetId="0" hidden="1">'на 01.06.2017'!$A$7:$K$385</definedName>
    <definedName name="Z_2D011736_53B8_48A8_8C2E_71DD995F6546_.wvu.FilterData" localSheetId="0" hidden="1">'на 01.06.2017'!$A$7:$K$385</definedName>
    <definedName name="Z_2D540280_F40F_4530_A32A_1FF2E78E7147_.wvu.FilterData" localSheetId="0" hidden="1">'на 01.06.2017'!$A$7:$K$385</definedName>
    <definedName name="Z_2D918A37_6905_4BEF_BC3A_DA45E968DAC3_.wvu.FilterData" localSheetId="0" hidden="1">'на 01.06.2017'!$A$7:$H$128</definedName>
    <definedName name="Z_2DF88C31_E5A0_4DFE_877D_5A31D3992603_.wvu.Rows" localSheetId="0" hidden="1">'на 01.06.2017'!#REF!,'на 01.06.2017'!#REF!,'на 01.06.2017'!#REF!,'на 01.06.2017'!#REF!,'на 01.06.2017'!#REF!,'на 01.06.2017'!#REF!,'на 01.06.2017'!#REF!,'на 01.06.2017'!#REF!,'на 01.06.2017'!#REF!,'на 01.06.2017'!#REF!,'на 01.06.2017'!#REF!</definedName>
    <definedName name="Z_2F3BAFC5_8792_4BC0_833F_5CB9ACB14A14_.wvu.FilterData" localSheetId="0" hidden="1">'на 01.06.2017'!$A$7:$H$128</definedName>
    <definedName name="Z_2F7AC811_CA37_46E3_866E_6E10DF43054A_.wvu.FilterData" localSheetId="0" hidden="1">'на 01.06.2017'!$A$7:$K$385</definedName>
    <definedName name="Z_300D3722_BC5B_4EFC_A306_CB3461E96075_.wvu.FilterData" localSheetId="0" hidden="1">'на 01.06.2017'!$A$7:$K$385</definedName>
    <definedName name="Z_308AF0B3_EE19_4841_BBC0_915C9A7203E9_.wvu.FilterData" localSheetId="0" hidden="1">'на 01.06.2017'!$A$7:$K$385</definedName>
    <definedName name="Z_30F94082_E7C8_4DE7_AE26_19B3A4317363_.wvu.FilterData" localSheetId="0" hidden="1">'на 01.06.2017'!$A$7:$K$385</definedName>
    <definedName name="Z_315B3829_E75D_48BB_A407_88A96C0D6A4B_.wvu.FilterData" localSheetId="0" hidden="1">'на 01.06.2017'!$A$7:$K$385</definedName>
    <definedName name="Z_316B9C14_7546_49E5_A384_4190EC7682DE_.wvu.FilterData" localSheetId="0" hidden="1">'на 01.06.2017'!$A$7:$K$385</definedName>
    <definedName name="Z_31985263_3556_4B71_A26F_62706F49B320_.wvu.FilterData" localSheetId="0" hidden="1">'на 01.06.2017'!$A$7:$H$128</definedName>
    <definedName name="Z_31C5283F_7633_4B8A_ADD5_7EB245AE899F_.wvu.FilterData" localSheetId="0" hidden="1">'на 01.06.2017'!$A$7:$K$385</definedName>
    <definedName name="Z_31EABA3C_DD8D_46BF_85B1_09527EF8E816_.wvu.FilterData" localSheetId="0" hidden="1">'на 01.06.2017'!$A$7:$H$128</definedName>
    <definedName name="Z_328B1FBD_B9E0_4F8C_AA1F_438ED0F19823_.wvu.FilterData" localSheetId="0" hidden="1">'на 01.06.2017'!$A$7:$K$385</definedName>
    <definedName name="Z_33081AFE_875F_4448_8DBB_C2288E582829_.wvu.FilterData" localSheetId="0" hidden="1">'на 01.06.2017'!$A$7:$K$385</definedName>
    <definedName name="Z_34587A22_A707_48EC_A6D8_8CA0D443CB5A_.wvu.FilterData" localSheetId="0" hidden="1">'на 01.06.2017'!$A$7:$K$385</definedName>
    <definedName name="Z_34E97F8E_B808_4C29_AFA8_24160BA8B576_.wvu.FilterData" localSheetId="0" hidden="1">'на 01.06.2017'!$A$7:$H$128</definedName>
    <definedName name="Z_354643EC_374D_4252_A3BA_624B9338CCF6_.wvu.FilterData" localSheetId="0" hidden="1">'на 01.06.2017'!$A$7:$K$385</definedName>
    <definedName name="Z_356902C5_CBA1_407E_849C_39B6CAAFCD34_.wvu.FilterData" localSheetId="0" hidden="1">'на 01.06.2017'!$A$7:$K$385</definedName>
    <definedName name="Z_3597F15D_13FB_47E4_B2D7_0713796F1B32_.wvu.FilterData" localSheetId="0" hidden="1">'на 01.06.2017'!$A$7:$H$128</definedName>
    <definedName name="Z_36279478_DEDD_46A7_8B6D_9500CB65A35C_.wvu.FilterData" localSheetId="0" hidden="1">'на 01.06.2017'!$A$7:$H$128</definedName>
    <definedName name="Z_36282042_958F_4D98_9515_9E9271F26AA2_.wvu.FilterData" localSheetId="0" hidden="1">'на 01.06.2017'!$A$7:$H$128</definedName>
    <definedName name="Z_36AEB3FF_FCBC_4E21_8EFE_F20781816ED3_.wvu.FilterData" localSheetId="0" hidden="1">'на 01.06.2017'!$A$7:$H$128</definedName>
    <definedName name="Z_371CA4AD_891B_4B1D_9403_45AB26546607_.wvu.FilterData" localSheetId="0" hidden="1">'на 01.06.2017'!$A$7:$K$385</definedName>
    <definedName name="Z_37F8CE32_8CE8_4D95_9C0E_63112E6EFFE9_.wvu.Cols" localSheetId="0" hidden="1">'на 01.06.2017'!#REF!</definedName>
    <definedName name="Z_37F8CE32_8CE8_4D95_9C0E_63112E6EFFE9_.wvu.FilterData" localSheetId="0" hidden="1">'на 01.06.2017'!$A$7:$H$128</definedName>
    <definedName name="Z_37F8CE32_8CE8_4D95_9C0E_63112E6EFFE9_.wvu.PrintArea" localSheetId="0" hidden="1">'на 01.06.2017'!$A$1:$K$128</definedName>
    <definedName name="Z_37F8CE32_8CE8_4D95_9C0E_63112E6EFFE9_.wvu.PrintTitles" localSheetId="0" hidden="1">'на 01.06.2017'!$5:$8</definedName>
    <definedName name="Z_37F8CE32_8CE8_4D95_9C0E_63112E6EFFE9_.wvu.Rows" localSheetId="0" hidden="1">'на 01.06.2017'!#REF!,'на 01.06.2017'!#REF!,'на 01.06.2017'!#REF!,'на 01.06.2017'!#REF!,'на 01.06.2017'!#REF!,'на 01.06.2017'!#REF!,'на 01.06.2017'!#REF!,'на 01.06.2017'!#REF!,'на 01.06.2017'!#REF!,'на 01.06.2017'!#REF!,'на 01.06.2017'!#REF!,'на 01.06.2017'!#REF!,'на 01.06.2017'!#REF!,'на 01.06.2017'!#REF!,'на 01.06.2017'!#REF!,'на 01.06.2017'!#REF!,'на 01.06.2017'!#REF!</definedName>
    <definedName name="Z_386EE007_6994_4AA6_8824_D461BF01F1EA_.wvu.FilterData" localSheetId="0" hidden="1">'на 01.06.2017'!$A$7:$K$385</definedName>
    <definedName name="Z_39897EE2_53F6_432A_9A7F_7DBB2FBB08E4_.wvu.FilterData" localSheetId="0" hidden="1">'на 01.06.2017'!$A$7:$K$385</definedName>
    <definedName name="Z_3A08D49D_7322_4FD5_90D4_F8436B9BCFE3_.wvu.FilterData" localSheetId="0" hidden="1">'на 01.06.2017'!$A$7:$K$385</definedName>
    <definedName name="Z_3A152827_EFCD_4FCD_A4F0_81C604FF3F88_.wvu.FilterData" localSheetId="0" hidden="1">'на 01.06.2017'!$A$7:$K$385</definedName>
    <definedName name="Z_3A3DB971_386F_40FA_8DD4_4A74AFE3B4C9_.wvu.FilterData" localSheetId="0" hidden="1">'на 01.06.2017'!$A$7:$K$385</definedName>
    <definedName name="Z_3AAEA08B_779A_471D_BFA0_0D98BF9A4FAD_.wvu.FilterData" localSheetId="0" hidden="1">'на 01.06.2017'!$A$7:$H$128</definedName>
    <definedName name="Z_3C9F72CF_10C2_48CF_BBB6_A2B9A1393F37_.wvu.FilterData" localSheetId="0" hidden="1">'на 01.06.2017'!$A$7:$H$128</definedName>
    <definedName name="Z_3CBCA6B7_5D7C_44A4_844A_26E2A61FDE86_.wvu.FilterData" localSheetId="0" hidden="1">'на 01.06.2017'!$A$7:$K$385</definedName>
    <definedName name="Z_3D1280C8_646B_4BB2_862F_8A8207220C6A_.wvu.FilterData" localSheetId="0" hidden="1">'на 01.06.2017'!$A$7:$H$128</definedName>
    <definedName name="Z_3D4245D9_9AB3_43FE_97D0_205A6EA7E6E4_.wvu.FilterData" localSheetId="0" hidden="1">'на 01.06.2017'!$A$7:$K$385</definedName>
    <definedName name="Z_3D5A28D4_CB7B_405C_9FFF_EB22C14AB77F_.wvu.FilterData" localSheetId="0" hidden="1">'на 01.06.2017'!$A$7:$K$385</definedName>
    <definedName name="Z_3D6E136A_63AE_4912_A965_BD438229D989_.wvu.FilterData" localSheetId="0" hidden="1">'на 01.06.2017'!$A$7:$K$385</definedName>
    <definedName name="Z_3DB4F6FC_CE58_4083_A6ED_88DCB901BB99_.wvu.FilterData" localSheetId="0" hidden="1">'на 01.06.2017'!$A$7:$H$128</definedName>
    <definedName name="Z_3E14FD86_95B1_4D0E_A8F6_A4FFDE0E3FF0_.wvu.FilterData" localSheetId="0" hidden="1">'на 01.06.2017'!$A$7:$K$385</definedName>
    <definedName name="Z_3EEA7E1A_5F2B_4408_A34C_1F0223B5B245_.wvu.FilterData" localSheetId="0" hidden="1">'на 01.06.2017'!$A$7:$K$385</definedName>
    <definedName name="Z_3EEA7E1A_5F2B_4408_A34C_1F0223B5B245_.wvu.PrintArea" localSheetId="0" hidden="1">'на 01.06.2017'!$A$1:$K$184</definedName>
    <definedName name="Z_3EEA7E1A_5F2B_4408_A34C_1F0223B5B245_.wvu.PrintTitles" localSheetId="0" hidden="1">'на 01.06.2017'!$5:$8</definedName>
    <definedName name="Z_3F0F098D_D998_48FD_BB26_7A5537CB4DC9_.wvu.FilterData" localSheetId="0" hidden="1">'на 01.06.2017'!$A$7:$K$385</definedName>
    <definedName name="Z_3F4E18FA_E0CE_43C2_A7F4_5CAE036892ED_.wvu.FilterData" localSheetId="0" hidden="1">'на 01.06.2017'!$A$7:$K$385</definedName>
    <definedName name="Z_3F839701_87D5_496C_AD9C_2B5AE5742513_.wvu.FilterData" localSheetId="0" hidden="1">'на 01.06.2017'!$A$7:$K$385</definedName>
    <definedName name="Z_3FE8ACF3_2097_4BA9_8230_2DBD30F09632_.wvu.FilterData" localSheetId="0" hidden="1">'на 01.06.2017'!$A$7:$K$385</definedName>
    <definedName name="Z_3FEDCFF8_5450_469D_9A9E_38AB8819A083_.wvu.FilterData" localSheetId="0" hidden="1">'на 01.06.2017'!$A$7:$K$385</definedName>
    <definedName name="Z_402DFE3F_A5E1_41E8_BB4F_E3062FAE22D8_.wvu.FilterData" localSheetId="0" hidden="1">'на 01.06.2017'!$A$7:$K$385</definedName>
    <definedName name="Z_403313B7_B74E_4D03_8AB9_B2A52A5BA330_.wvu.FilterData" localSheetId="0" hidden="1">'на 01.06.2017'!$A$7:$H$128</definedName>
    <definedName name="Z_4055661A_C391_44E3_B71B_DF824D593415_.wvu.FilterData" localSheetId="0" hidden="1">'на 01.06.2017'!$A$7:$H$128</definedName>
    <definedName name="Z_413E8ADC_60FE_4AEB_A365_51405ED7DAEF_.wvu.FilterData" localSheetId="0" hidden="1">'на 01.06.2017'!$A$7:$K$385</definedName>
    <definedName name="Z_415B8653_FE9C_472E_85AE_9CFA9B00FD5E_.wvu.FilterData" localSheetId="0" hidden="1">'на 01.06.2017'!$A$7:$H$128</definedName>
    <definedName name="Z_41C6EAF5_F389_4A73_A5DF_3E2ABACB9DC1_.wvu.FilterData" localSheetId="0" hidden="1">'на 01.06.2017'!$A$7:$K$385</definedName>
    <definedName name="Z_4388DD05_A74C_4C1C_A344_6EEDB2F4B1B0_.wvu.FilterData" localSheetId="0" hidden="1">'на 01.06.2017'!$A$7:$H$128</definedName>
    <definedName name="Z_43F7D742_5383_4CCE_A058_3A12F3676DF6_.wvu.FilterData" localSheetId="0" hidden="1">'на 01.06.2017'!$A$7:$K$385</definedName>
    <definedName name="Z_445590C0_7350_4A17_AB85_F8DCF9494ECC_.wvu.FilterData" localSheetId="0" hidden="1">'на 01.06.2017'!$A$7:$H$128</definedName>
    <definedName name="Z_45D27932_FD3D_46DE_B431_4E5606457D7F_.wvu.FilterData" localSheetId="0" hidden="1">'на 01.06.2017'!$A$7:$H$128</definedName>
    <definedName name="Z_45DE1976_7F07_4EB4_8A9C_FB72D060BEFA_.wvu.Cols" localSheetId="0" hidden="1">'на 01.06.2017'!#REF!</definedName>
    <definedName name="Z_45DE1976_7F07_4EB4_8A9C_FB72D060BEFA_.wvu.FilterData" localSheetId="0" hidden="1">'на 01.06.2017'!$A$7:$K$385</definedName>
    <definedName name="Z_45DE1976_7F07_4EB4_8A9C_FB72D060BEFA_.wvu.PrintArea" localSheetId="0" hidden="1">'на 01.06.2017'!$A$1:$K$183</definedName>
    <definedName name="Z_45DE1976_7F07_4EB4_8A9C_FB72D060BEFA_.wvu.PrintTitles" localSheetId="0" hidden="1">'на 01.06.2017'!$5:$8</definedName>
    <definedName name="Z_45DE1976_7F07_4EB4_8A9C_FB72D060BEFA_.wvu.Rows" localSheetId="0" hidden="1">'на 01.06.2017'!$16:$16,'на 01.06.2017'!$18:$20</definedName>
    <definedName name="Z_463F3E4B_81D6_4261_A251_5FB4227E67B1_.wvu.FilterData" localSheetId="0" hidden="1">'на 01.06.2017'!$A$7:$K$385</definedName>
    <definedName name="Z_4765959C_9F0B_44DF_B00A_10C6BB8CF204_.wvu.FilterData" localSheetId="0" hidden="1">'на 01.06.2017'!$A$7:$K$385</definedName>
    <definedName name="Z_47CE02E9_7BC4_47FC_9B44_1B5CC8466C98_.wvu.FilterData" localSheetId="0" hidden="1">'на 01.06.2017'!$A$7:$K$385</definedName>
    <definedName name="Z_47DE35B6_B347_4C65_8E49_C2008CA773EB_.wvu.FilterData" localSheetId="0" hidden="1">'на 01.06.2017'!$A$7:$H$128</definedName>
    <definedName name="Z_47E54F1A_929E_4350_846F_D427E0D466DD_.wvu.FilterData" localSheetId="0" hidden="1">'на 01.06.2017'!$A$7:$K$385</definedName>
    <definedName name="Z_486156AC_4370_4C02_BA8A_CB9B49D1A8EC_.wvu.FilterData" localSheetId="0" hidden="1">'на 01.06.2017'!$A$7:$K$385</definedName>
    <definedName name="Z_490A2F1C_31D3_46A4_90C2_4FE00A2A3110_.wvu.FilterData" localSheetId="0" hidden="1">'на 01.06.2017'!$A$7:$K$385</definedName>
    <definedName name="Z_495CB41C_9D74_45FB_9A3C_30411D304A3A_.wvu.FilterData" localSheetId="0" hidden="1">'на 01.06.2017'!$A$7:$K$385</definedName>
    <definedName name="Z_49C7329D_3247_4713_BC9A_64F0EE2B0B3C_.wvu.FilterData" localSheetId="0" hidden="1">'на 01.06.2017'!$A$7:$K$385</definedName>
    <definedName name="Z_49E10B09_97E3_41C9_892E_7D9C5DFF5740_.wvu.FilterData" localSheetId="0" hidden="1">'на 01.06.2017'!$A$7:$K$385</definedName>
    <definedName name="Z_4AF0FF7E_D940_4246_AB71_AC8FEDA2EF24_.wvu.FilterData" localSheetId="0" hidden="1">'на 01.06.2017'!$A$7:$K$385</definedName>
    <definedName name="Z_4BB7905C_0E11_42F1_848D_90186131796A_.wvu.FilterData" localSheetId="0" hidden="1">'на 01.06.2017'!$A$7:$H$128</definedName>
    <definedName name="Z_4C1FE39D_945F_4F14_94DF_F69B283DCD9F_.wvu.FilterData" localSheetId="0" hidden="1">'на 01.06.2017'!$A$7:$H$128</definedName>
    <definedName name="Z_4CEB490B_58FB_4CA0_AAF2_63178FECD849_.wvu.FilterData" localSheetId="0" hidden="1">'на 01.06.2017'!$A$7:$K$385</definedName>
    <definedName name="Z_4DC9D79A_8761_4284_BFE5_DFE7738AB4F8_.wvu.FilterData" localSheetId="0" hidden="1">'на 01.06.2017'!$A$7:$K$385</definedName>
    <definedName name="Z_4DF21929_63B0_45D6_9063_EE3D75E46DF0_.wvu.FilterData" localSheetId="0" hidden="1">'на 01.06.2017'!$A$7:$K$385</definedName>
    <definedName name="Z_4EB9A2EB_6EC6_4AFE_AFFA_537868B4F130_.wvu.FilterData" localSheetId="0" hidden="1">'на 01.06.2017'!$A$7:$K$385</definedName>
    <definedName name="Z_4EF3C623_C372_46C1_AA60_4AC85C37C9F2_.wvu.FilterData" localSheetId="0" hidden="1">'на 01.06.2017'!$A$7:$K$385</definedName>
    <definedName name="Z_4FA4A69A_6589_44A8_8710_9041295BCBA3_.wvu.FilterData" localSheetId="0" hidden="1">'на 01.06.2017'!$A$7:$K$385</definedName>
    <definedName name="Z_4FE18469_4F1B_4C4F_94F8_2337C288BBDA_.wvu.FilterData" localSheetId="0" hidden="1">'на 01.06.2017'!$A$7:$K$385</definedName>
    <definedName name="Z_5039ACE2_215B_49F3_AC23_F5E171EB2E04_.wvu.FilterData" localSheetId="0" hidden="1">'на 01.06.2017'!$A$7:$K$385</definedName>
    <definedName name="Z_512708F0_FC6D_4404_BE68_DA23201791B7_.wvu.FilterData" localSheetId="0" hidden="1">'на 01.06.2017'!$A$7:$K$385</definedName>
    <definedName name="Z_51BD5A76_12FD_4D74_BB88_134070337907_.wvu.FilterData" localSheetId="0" hidden="1">'на 01.06.2017'!$A$7:$K$385</definedName>
    <definedName name="Z_52C40832_4D48_45A4_B802_95C62DCB5A61_.wvu.FilterData" localSheetId="0" hidden="1">'на 01.06.2017'!$A$7:$H$128</definedName>
    <definedName name="Z_539CB3DF_9B66_4BE7_9074_8CE0405EB8A6_.wvu.Cols" localSheetId="0" hidden="1">'на 01.06.2017'!#REF!,'на 01.06.2017'!#REF!</definedName>
    <definedName name="Z_539CB3DF_9B66_4BE7_9074_8CE0405EB8A6_.wvu.FilterData" localSheetId="0" hidden="1">'на 01.06.2017'!$A$7:$K$385</definedName>
    <definedName name="Z_539CB3DF_9B66_4BE7_9074_8CE0405EB8A6_.wvu.PrintArea" localSheetId="0" hidden="1">'на 01.06.2017'!$A$1:$K$179</definedName>
    <definedName name="Z_539CB3DF_9B66_4BE7_9074_8CE0405EB8A6_.wvu.PrintTitles" localSheetId="0" hidden="1">'на 01.06.2017'!$5:$8</definedName>
    <definedName name="Z_543FDC9E_DC95_4C7A_84E4_76AA766A82EF_.wvu.FilterData" localSheetId="0" hidden="1">'на 01.06.2017'!$A$7:$K$385</definedName>
    <definedName name="Z_55266A36_B6A9_42E1_8467_17D14F12BABD_.wvu.FilterData" localSheetId="0" hidden="1">'на 01.06.2017'!$A$7:$H$128</definedName>
    <definedName name="Z_55F24CBB_212F_42F4_BB98_92561BDA95C3_.wvu.FilterData" localSheetId="0" hidden="1">'на 01.06.2017'!$A$7:$K$385</definedName>
    <definedName name="Z_565A1A16_6A4F_4794_B3C1_1808DC7E86C0_.wvu.FilterData" localSheetId="0" hidden="1">'на 01.06.2017'!$A$7:$H$128</definedName>
    <definedName name="Z_568C3823_FEE7_49C8_B4CF_3D48541DA65C_.wvu.FilterData" localSheetId="0" hidden="1">'на 01.06.2017'!$A$7:$H$128</definedName>
    <definedName name="Z_5696C387_34DF_4BED_BB60_2D85436D9DA8_.wvu.FilterData" localSheetId="0" hidden="1">'на 01.06.2017'!$A$7:$K$385</definedName>
    <definedName name="Z_56C18D87_C587_43F7_9147_D7827AADF66D_.wvu.FilterData" localSheetId="0" hidden="1">'на 01.06.2017'!$A$7:$H$128</definedName>
    <definedName name="Z_5729DC83_8713_4B21_9D2C_8A74D021747E_.wvu.FilterData" localSheetId="0" hidden="1">'на 01.06.2017'!$A$7:$H$128</definedName>
    <definedName name="Z_5730431A_42FA_4886_8F76_DA9C1179F65B_.wvu.FilterData" localSheetId="0" hidden="1">'на 01.06.2017'!$A$7:$K$385</definedName>
    <definedName name="Z_58270B81_2C5A_44D4_84D8_B29B6BA03243_.wvu.FilterData" localSheetId="0" hidden="1">'на 01.06.2017'!$A$7:$H$128</definedName>
    <definedName name="Z_5834E280_FA37_4F43_B5D8_B8D5A97A4524_.wvu.FilterData" localSheetId="0" hidden="1">'на 01.06.2017'!$A$7:$K$385</definedName>
    <definedName name="Z_58EAD7A7_C312_4E53_9D90_6DB268F00AAE_.wvu.FilterData" localSheetId="0" hidden="1">'на 01.06.2017'!$A$7:$K$385</definedName>
    <definedName name="Z_59074C03_1A19_4344_8FE1_916D5A98CD29_.wvu.FilterData" localSheetId="0" hidden="1">'на 01.06.2017'!$A$7:$K$385</definedName>
    <definedName name="Z_59F91900_CAE9_4608_97BE_FBC0993C389F_.wvu.FilterData" localSheetId="0" hidden="1">'на 01.06.2017'!$A$7:$H$128</definedName>
    <definedName name="Z_5AC843E8_BE7D_4B69_82E5_622B40389D76_.wvu.FilterData" localSheetId="0" hidden="1">'на 01.06.2017'!$A$7:$K$385</definedName>
    <definedName name="Z_5B201F9D_0EC3_499C_A33C_1C4C3BFDAC63_.wvu.FilterData" localSheetId="0" hidden="1">'на 01.06.2017'!$A$7:$K$385</definedName>
    <definedName name="Z_5B8F35C7_BACE_46B7_A289_D37993E37EE6_.wvu.FilterData" localSheetId="0" hidden="1">'на 01.06.2017'!$A$7:$K$385</definedName>
    <definedName name="Z_5C13A1A0_C535_4639_90BE_9B5D72B8AEDB_.wvu.FilterData" localSheetId="0" hidden="1">'на 01.06.2017'!$A$7:$H$128</definedName>
    <definedName name="Z_5C519772_2A20_4B5B_841B_37C4DE3DF25F_.wvu.FilterData" localSheetId="0" hidden="1">'на 01.06.2017'!$A$7:$K$385</definedName>
    <definedName name="Z_5CDE7466_9008_4EE8_8F19_E26D937B15F6_.wvu.FilterData" localSheetId="0" hidden="1">'на 01.06.2017'!$A$7:$H$128</definedName>
    <definedName name="Z_5E8319AA_70BE_4A15_908D_5BB7BC61D3F7_.wvu.FilterData" localSheetId="0" hidden="1">'на 01.06.2017'!$A$7:$K$385</definedName>
    <definedName name="Z_5EB104F4_627D_44E7_960F_6C67063C7D09_.wvu.FilterData" localSheetId="0" hidden="1">'на 01.06.2017'!$A$7:$K$385</definedName>
    <definedName name="Z_5EB1B5BB_79BE_4318_9140_3FA31802D519_.wvu.FilterData" localSheetId="0" hidden="1">'на 01.06.2017'!$A$7:$K$385</definedName>
    <definedName name="Z_5EB1B5BB_79BE_4318_9140_3FA31802D519_.wvu.PrintArea" localSheetId="0" hidden="1">'на 01.06.2017'!$A$1:$K$179</definedName>
    <definedName name="Z_5EB1B5BB_79BE_4318_9140_3FA31802D519_.wvu.PrintTitles" localSheetId="0" hidden="1">'на 01.06.2017'!$5:$8</definedName>
    <definedName name="Z_5FB953A5_71FF_4056_AF98_C9D06FF0EDF3_.wvu.Cols" localSheetId="0" hidden="1">'на 01.06.2017'!#REF!,'на 01.06.2017'!#REF!</definedName>
    <definedName name="Z_5FB953A5_71FF_4056_AF98_C9D06FF0EDF3_.wvu.FilterData" localSheetId="0" hidden="1">'на 01.06.2017'!$A$7:$K$385</definedName>
    <definedName name="Z_5FB953A5_71FF_4056_AF98_C9D06FF0EDF3_.wvu.PrintArea" localSheetId="0" hidden="1">'на 01.06.2017'!$A$1:$K$179</definedName>
    <definedName name="Z_5FB953A5_71FF_4056_AF98_C9D06FF0EDF3_.wvu.PrintTitles" localSheetId="0" hidden="1">'на 01.06.2017'!$5:$8</definedName>
    <definedName name="Z_60155C64_695E_458C_BBFE_B89C53118803_.wvu.FilterData" localSheetId="0" hidden="1">'на 01.06.2017'!$A$7:$K$385</definedName>
    <definedName name="Z_60657231_C99E_4191_A90E_C546FB588843_.wvu.FilterData" localSheetId="0" hidden="1">'на 01.06.2017'!$A$7:$H$128</definedName>
    <definedName name="Z_60B33E92_3815_4061_91AA_8E38B8895054_.wvu.FilterData" localSheetId="0" hidden="1">'на 01.06.2017'!$A$7:$H$128</definedName>
    <definedName name="Z_61D3C2BE_E5C3_4670_8A8C_5EA015D7BE13_.wvu.FilterData" localSheetId="0" hidden="1">'на 01.06.2017'!$A$7:$K$385</definedName>
    <definedName name="Z_6246324E_D224_4FAC_8C67_F9370E7D77EB_.wvu.FilterData" localSheetId="0" hidden="1">'на 01.06.2017'!$A$7:$K$385</definedName>
    <definedName name="Z_62534477_13C5_437C_87A9_3525FC60CE4D_.wvu.FilterData" localSheetId="0" hidden="1">'на 01.06.2017'!$A$7:$K$385</definedName>
    <definedName name="Z_62691467_BD46_47AE_A6DF_52CBD0D9817B_.wvu.FilterData" localSheetId="0" hidden="1">'на 01.06.2017'!$A$7:$H$128</definedName>
    <definedName name="Z_62C4D5B7_88F6_4885_99F7_CBFA0AACC2D9_.wvu.FilterData" localSheetId="0" hidden="1">'на 01.06.2017'!$A$7:$K$385</definedName>
    <definedName name="Z_62F2B5AA_C3D1_4669_A4A0_184285923B8F_.wvu.FilterData" localSheetId="0" hidden="1">'на 01.06.2017'!$A$7:$K$385</definedName>
    <definedName name="Z_63720CAA_47FE_4977_B082_29E1534276C7_.wvu.FilterData" localSheetId="0" hidden="1">'на 01.06.2017'!$A$7:$K$385</definedName>
    <definedName name="Z_638AAAE8_8FF2_44D0_A160_BB2A9AEB5B72_.wvu.FilterData" localSheetId="0" hidden="1">'на 01.06.2017'!$A$7:$H$128</definedName>
    <definedName name="Z_63D45DC6_0D62_438A_9069_0A4378090381_.wvu.FilterData" localSheetId="0" hidden="1">'на 01.06.2017'!$A$7:$H$128</definedName>
    <definedName name="Z_648AB040_BD0E_49A1_BA40_87D3D9C0BA55_.wvu.FilterData" localSheetId="0" hidden="1">'на 01.06.2017'!$A$7:$K$385</definedName>
    <definedName name="Z_649E5CE3_4976_49D9_83DA_4E57FFC714BF_.wvu.FilterData" localSheetId="0" hidden="1">'на 01.06.2017'!$A$7:$K$385</definedName>
    <definedName name="Z_649E5CE3_4976_49D9_83DA_4E57FFC714BF_.wvu.PrintArea" localSheetId="0" hidden="1">'на 01.06.2017'!$A$1:$K$184</definedName>
    <definedName name="Z_649E5CE3_4976_49D9_83DA_4E57FFC714BF_.wvu.PrintTitles" localSheetId="0" hidden="1">'на 01.06.2017'!$5:$8</definedName>
    <definedName name="Z_64C01F03_E840_4B6E_960F_5E13E0981676_.wvu.FilterData" localSheetId="0" hidden="1">'на 01.06.2017'!$A$7:$K$385</definedName>
    <definedName name="Z_6654CD2E_14AE_4299_8801_306919BA9D32_.wvu.FilterData" localSheetId="0" hidden="1">'на 01.06.2017'!$A$7:$K$385</definedName>
    <definedName name="Z_66550ABE_0FE4_4071_B1FA_6163FA599414_.wvu.FilterData" localSheetId="0" hidden="1">'на 01.06.2017'!$A$7:$K$385</definedName>
    <definedName name="Z_6656F77C_55F8_4E1C_A222_2E884838D2F2_.wvu.FilterData" localSheetId="0" hidden="1">'на 01.06.2017'!$A$7:$K$385</definedName>
    <definedName name="Z_66EE8E68_84F1_44B5_B60B_7ED67214A421_.wvu.FilterData" localSheetId="0" hidden="1">'на 01.06.2017'!$A$7:$K$385</definedName>
    <definedName name="Z_67A1158E_8E10_4053_B044_B8AB7C784C01_.wvu.FilterData" localSheetId="0" hidden="1">'на 01.06.2017'!$A$7:$K$385</definedName>
    <definedName name="Z_67ADFAE6_A9AF_44D7_8539_93CD0F6B7849_.wvu.Cols" localSheetId="0" hidden="1">'на 01.06.2017'!#REF!</definedName>
    <definedName name="Z_67ADFAE6_A9AF_44D7_8539_93CD0F6B7849_.wvu.FilterData" localSheetId="0" hidden="1">'на 01.06.2017'!$A$7:$K$385</definedName>
    <definedName name="Z_67ADFAE6_A9AF_44D7_8539_93CD0F6B7849_.wvu.PrintArea" localSheetId="0" hidden="1">'на 01.06.2017'!$A$1:$K$187</definedName>
    <definedName name="Z_67ADFAE6_A9AF_44D7_8539_93CD0F6B7849_.wvu.PrintTitles" localSheetId="0" hidden="1">'на 01.06.2017'!$5:$8</definedName>
    <definedName name="Z_68543727_5837_47F3_A17E_A06AE03143F0_.wvu.FilterData" localSheetId="0" hidden="1">'на 01.06.2017'!$A$7:$K$385</definedName>
    <definedName name="Z_69321B6F_CF2A_4DAB_82CF_8CAAD629F257_.wvu.FilterData" localSheetId="0" hidden="1">'на 01.06.2017'!$A$7:$K$385</definedName>
    <definedName name="Z_6B30174D_06F6_400C_8FE4_A489A229C982_.wvu.FilterData" localSheetId="0" hidden="1">'на 01.06.2017'!$A$7:$K$385</definedName>
    <definedName name="Z_6B9F1A4E_485B_421D_A44C_0AAE5901E28D_.wvu.FilterData" localSheetId="0" hidden="1">'на 01.06.2017'!$A$7:$K$385</definedName>
    <definedName name="Z_6BE4E62B_4F97_4F96_9638_8ADCE8F932B1_.wvu.FilterData" localSheetId="0" hidden="1">'на 01.06.2017'!$A$7:$H$128</definedName>
    <definedName name="Z_6BE735CC_AF2E_4F67_B22D_A8AB001D3353_.wvu.FilterData" localSheetId="0" hidden="1">'на 01.06.2017'!$A$7:$H$128</definedName>
    <definedName name="Z_6CF84B0C_144A_4CF4_A34E_B9147B738037_.wvu.FilterData" localSheetId="0" hidden="1">'на 01.06.2017'!$A$7:$H$128</definedName>
    <definedName name="Z_6D091BF8_3118_4C66_BFCF_A396B92963B0_.wvu.FilterData" localSheetId="0" hidden="1">'на 01.06.2017'!$A$7:$K$385</definedName>
    <definedName name="Z_6D692D1F_2186_4B62_878B_AABF13F25116_.wvu.FilterData" localSheetId="0" hidden="1">'на 01.06.2017'!$A$7:$K$385</definedName>
    <definedName name="Z_6E1926CF_4906_4A55_811C_617ED8BB98BA_.wvu.FilterData" localSheetId="0" hidden="1">'на 01.06.2017'!$A$7:$K$385</definedName>
    <definedName name="Z_6E2D6686_B9FD_4BBA_8CD4_95C6386F5509_.wvu.FilterData" localSheetId="0" hidden="1">'на 01.06.2017'!$A$7:$H$128</definedName>
    <definedName name="Z_6ECBF068_1C02_4E6C_B4E6_EB2B6EC464BD_.wvu.FilterData" localSheetId="0" hidden="1">'на 01.06.2017'!$A$7:$K$385</definedName>
    <definedName name="Z_6F1223ED_6D7E_4BDC_97BD_57C6B16DF50B_.wvu.FilterData" localSheetId="0" hidden="1">'на 01.06.2017'!$A$7:$K$385</definedName>
    <definedName name="Z_6F188E27_E72B_48C9_888E_3A4AAF082D5A_.wvu.FilterData" localSheetId="0" hidden="1">'на 01.06.2017'!$A$7:$K$385</definedName>
    <definedName name="Z_6F60BF81_D1A9_4E04_93E7_3EE7124B8D23_.wvu.FilterData" localSheetId="0" hidden="1">'на 01.06.2017'!$A$7:$H$128</definedName>
    <definedName name="Z_701E5EC3_E633_4389_A70E_4DD82E713CE4_.wvu.FilterData" localSheetId="0" hidden="1">'на 01.06.2017'!$A$7:$K$385</definedName>
    <definedName name="Z_70567FCD_AD22_4F19_9380_E5332B152F74_.wvu.FilterData" localSheetId="0" hidden="1">'на 01.06.2017'!$A$7:$K$385</definedName>
    <definedName name="Z_706D67E7_3361_40B2_829D_8844AB8060E2_.wvu.FilterData" localSheetId="0" hidden="1">'на 01.06.2017'!$A$7:$H$128</definedName>
    <definedName name="Z_70F1B7E8_7988_4C81_9922_ABE1AE06A197_.wvu.FilterData" localSheetId="0" hidden="1">'на 01.06.2017'!$A$7:$K$385</definedName>
    <definedName name="Z_7246383F_5A7C_4469_ABE5_F3DE99D7B98C_.wvu.FilterData" localSheetId="0" hidden="1">'на 01.06.2017'!$A$7:$H$128</definedName>
    <definedName name="Z_728B417D_5E48_46CF_86FE_9C0FFD136F19_.wvu.FilterData" localSheetId="0" hidden="1">'на 01.06.2017'!$A$7:$K$385</definedName>
    <definedName name="Z_72971C39_5C91_4008_BD77_2DC24FDFDCB6_.wvu.FilterData" localSheetId="0" hidden="1">'на 01.06.2017'!$A$7:$K$385</definedName>
    <definedName name="Z_72BCCF18_7B1D_4731_977C_FF5C187A4C82_.wvu.FilterData" localSheetId="0" hidden="1">'на 01.06.2017'!$A$7:$K$385</definedName>
    <definedName name="Z_72C0943B_A5D5_4B80_AD54_166C5CDC74DE_.wvu.FilterData" localSheetId="0" hidden="1">'на 01.06.2017'!$A$7:$K$385</definedName>
    <definedName name="Z_72C0943B_A5D5_4B80_AD54_166C5CDC74DE_.wvu.PrintArea" localSheetId="0" hidden="1">'на 01.06.2017'!$A$1:$K$184</definedName>
    <definedName name="Z_72C0943B_A5D5_4B80_AD54_166C5CDC74DE_.wvu.PrintTitles" localSheetId="0" hidden="1">'на 01.06.2017'!$5:$8</definedName>
    <definedName name="Z_7351B774_7780_442A_903E_647131A150ED_.wvu.FilterData" localSheetId="0" hidden="1">'на 01.06.2017'!$A$7:$K$385</definedName>
    <definedName name="Z_742C8CE1_B323_4B6C_901C_E2B713ADDB04_.wvu.FilterData" localSheetId="0" hidden="1">'на 01.06.2017'!$A$7:$H$128</definedName>
    <definedName name="Z_74F25527_9FBE_45D8_B38D_2B215FE8DD1E_.wvu.FilterData" localSheetId="0" hidden="1">'на 01.06.2017'!$A$7:$K$385</definedName>
    <definedName name="Z_762066AC_D656_4392_845D_8C6157B76764_.wvu.FilterData" localSheetId="0" hidden="1">'на 01.06.2017'!$A$7:$H$128</definedName>
    <definedName name="Z_77081AB2_288F_4D22_9FAD_2429DAF1E510_.wvu.FilterData" localSheetId="0" hidden="1">'на 01.06.2017'!$A$7:$K$385</definedName>
    <definedName name="Z_777611BF_FE54_48A9_A8A8_0C82A3AE3A94_.wvu.FilterData" localSheetId="0" hidden="1">'на 01.06.2017'!$A$7:$K$385</definedName>
    <definedName name="Z_799DB00F_141C_483B_A462_359C05A36D93_.wvu.FilterData" localSheetId="0" hidden="1">'на 01.06.2017'!$A$7:$H$128</definedName>
    <definedName name="Z_79E4D554_5B2C_41A7_B934_B430838AA03E_.wvu.FilterData" localSheetId="0" hidden="1">'на 01.06.2017'!$A$7:$K$385</definedName>
    <definedName name="Z_7A01CF94_90AE_4821_93EE_D3FE8D12D8D5_.wvu.FilterData" localSheetId="0" hidden="1">'на 01.06.2017'!$A$7:$K$385</definedName>
    <definedName name="Z_7A09065A_45D5_4C53_B9DD_121DF6719D64_.wvu.FilterData" localSheetId="0" hidden="1">'на 01.06.2017'!$A$7:$H$128</definedName>
    <definedName name="Z_7AE14342_BF53_4FA2_8C85_1038D8BA9596_.wvu.FilterData" localSheetId="0" hidden="1">'на 01.06.2017'!$A$7:$H$128</definedName>
    <definedName name="Z_7B245AB0_C2AF_4822_BFC4_2399F85856C1_.wvu.Cols" localSheetId="0" hidden="1">'на 01.06.2017'!#REF!,'на 01.06.2017'!#REF!</definedName>
    <definedName name="Z_7B245AB0_C2AF_4822_BFC4_2399F85856C1_.wvu.FilterData" localSheetId="0" hidden="1">'на 01.06.2017'!$A$7:$K$385</definedName>
    <definedName name="Z_7B245AB0_C2AF_4822_BFC4_2399F85856C1_.wvu.PrintArea" localSheetId="0" hidden="1">'на 01.06.2017'!$A$1:$K$179</definedName>
    <definedName name="Z_7B245AB0_C2AF_4822_BFC4_2399F85856C1_.wvu.PrintTitles" localSheetId="0" hidden="1">'на 01.06.2017'!$5:$8</definedName>
    <definedName name="Z_7BA445E6_50A0_4F67_81F2_B2945A5BFD3F_.wvu.FilterData" localSheetId="0" hidden="1">'на 01.06.2017'!$A$7:$K$385</definedName>
    <definedName name="Z_7BC27702_AD83_4B6E_860E_D694439F877D_.wvu.FilterData" localSheetId="0" hidden="1">'на 01.06.2017'!$A$7:$H$128</definedName>
    <definedName name="Z_7CB2D520_A8A5_4D6C_BE39_64C505DBAE2C_.wvu.FilterData" localSheetId="0" hidden="1">'на 01.06.2017'!$A$7:$K$385</definedName>
    <definedName name="Z_7DB24378_D193_4D04_9739_831C8625EEAE_.wvu.FilterData" localSheetId="0" hidden="1">'на 01.06.2017'!$A$7:$K$61</definedName>
    <definedName name="Z_7E10B4A2_86C5_49FE_B735_A2A4A6EBA352_.wvu.FilterData" localSheetId="0" hidden="1">'на 01.06.2017'!$A$7:$K$385</definedName>
    <definedName name="Z_7E77AE50_A8E9_48E1_BD6F_0651484E1DB4_.wvu.FilterData" localSheetId="0" hidden="1">'на 01.06.2017'!$A$7:$K$385</definedName>
    <definedName name="Z_7EA33A1B_0947_4DD9_ACB5_FE84B029B96C_.wvu.FilterData" localSheetId="0" hidden="1">'на 01.06.2017'!$A$7:$K$385</definedName>
    <definedName name="Z_81403331_C5EB_4760_B273_D3D9C8D43951_.wvu.FilterData" localSheetId="0" hidden="1">'на 01.06.2017'!$A$7:$H$128</definedName>
    <definedName name="Z_81BE03B7_DE2F_4E82_8496_CAF917D1CC3F_.wvu.FilterData" localSheetId="0" hidden="1">'на 01.06.2017'!$A$7:$K$385</definedName>
    <definedName name="Z_8220CA38_66F1_4F9F_A7AE_CF3DF89B0B66_.wvu.FilterData" localSheetId="0" hidden="1">'на 01.06.2017'!$A$7:$K$385</definedName>
    <definedName name="Z_8280D1E0_5055_49CD_A383_D6B2F2EBD512_.wvu.FilterData" localSheetId="0" hidden="1">'на 01.06.2017'!$A$7:$H$128</definedName>
    <definedName name="Z_829F5F3F_AACC_4AF4_A7EF_0FD75747C358_.wvu.FilterData" localSheetId="0" hidden="1">'на 01.06.2017'!$A$7:$K$385</definedName>
    <definedName name="Z_840133FA_9546_4ED0_AA3E_E87F8F80931F_.wvu.FilterData" localSheetId="0" hidden="1">'на 01.06.2017'!$A$7:$K$385</definedName>
    <definedName name="Z_8462E4B7_FF49_4401_9CB1_027D70C3D86B_.wvu.FilterData" localSheetId="0" hidden="1">'на 01.06.2017'!$A$7:$H$128</definedName>
    <definedName name="Z_8518EF96_21CF_4CEA_B17C_8AA8E48B82CF_.wvu.FilterData" localSheetId="0" hidden="1">'на 01.06.2017'!$A$7:$K$385</definedName>
    <definedName name="Z_85336449_1C25_4AF7_89BA_281D7385CDF9_.wvu.FilterData" localSheetId="0" hidden="1">'на 01.06.2017'!$A$7:$K$385</definedName>
    <definedName name="Z_85610BEE_6BD4_4AC9_9284_0AD9E6A15466_.wvu.FilterData" localSheetId="0" hidden="1">'на 01.06.2017'!$A$7:$K$385</definedName>
    <definedName name="Z_8649CC96_F63A_4F83_8C89_AA8F47AC05F3_.wvu.FilterData" localSheetId="0" hidden="1">'на 01.06.2017'!$A$7:$H$128</definedName>
    <definedName name="Z_866666B3_A778_4059_8EF6_136684A0F698_.wvu.FilterData" localSheetId="0" hidden="1">'на 01.06.2017'!$A$7:$K$385</definedName>
    <definedName name="Z_8789C1A0_51C5_46EF_B1F1_B319BE008AC1_.wvu.FilterData" localSheetId="0" hidden="1">'на 01.06.2017'!$A$7:$K$385</definedName>
    <definedName name="Z_87AE545F_036F_4E8B_9D04_AE59AB8BAC14_.wvu.FilterData" localSheetId="0" hidden="1">'на 01.06.2017'!$A$7:$H$128</definedName>
    <definedName name="Z_87D86486_B5EF_4463_9350_9D1E042A42DF_.wvu.FilterData" localSheetId="0" hidden="1">'на 01.06.2017'!$A$7:$K$385</definedName>
    <definedName name="Z_8878B53B_0E8A_4A11_8A26_C2AC9BB8A4A9_.wvu.FilterData" localSheetId="0" hidden="1">'на 01.06.2017'!$A$7:$H$128</definedName>
    <definedName name="Z_888B8943_9277_42CB_A862_699801009D7B_.wvu.FilterData" localSheetId="0" hidden="1">'на 01.06.2017'!$A$7:$K$385</definedName>
    <definedName name="Z_89F2DB1B_0F19_4230_A501_8A6666788E86_.wvu.FilterData" localSheetId="0" hidden="1">'на 01.06.2017'!$A$7:$K$385</definedName>
    <definedName name="Z_8BA7C340_DD6D_4BDE_939B_41C98A02B423_.wvu.FilterData" localSheetId="0" hidden="1">'на 01.06.2017'!$A$7:$K$385</definedName>
    <definedName name="Z_8BB118EA_41BC_4E46_8EA1_4268AA5B6DB1_.wvu.FilterData" localSheetId="0" hidden="1">'на 01.06.2017'!$A$7:$K$385</definedName>
    <definedName name="Z_8C04CD6E_A1CC_4EF8_8DD5_B859F52073A0_.wvu.FilterData" localSheetId="0" hidden="1">'на 01.06.2017'!$A$7:$K$385</definedName>
    <definedName name="Z_8C654415_86D2_479D_A511_8A4B3774E375_.wvu.FilterData" localSheetId="0" hidden="1">'на 01.06.2017'!$A$7:$H$128</definedName>
    <definedName name="Z_8CAD663B_CD5E_4846_B4FD_69BCB6D1EB12_.wvu.FilterData" localSheetId="0" hidden="1">'на 01.06.2017'!$A$7:$H$128</definedName>
    <definedName name="Z_8CB267BE_E783_4914_8FFF_50D79F1D75CF_.wvu.FilterData" localSheetId="0" hidden="1">'на 01.06.2017'!$A$7:$H$128</definedName>
    <definedName name="Z_8D0153EB_A3EC_4213_A12B_74D6D827770F_.wvu.FilterData" localSheetId="0" hidden="1">'на 01.06.2017'!$A$7:$K$385</definedName>
    <definedName name="Z_8D7BE686_9FAF_4C26_8FD5_5395E55E0797_.wvu.FilterData" localSheetId="0" hidden="1">'на 01.06.2017'!$A$7:$H$128</definedName>
    <definedName name="Z_8D8D2F4C_3B7E_4C1F_A367_4BA418733E1A_.wvu.FilterData" localSheetId="0" hidden="1">'на 01.06.2017'!$A$7:$H$128</definedName>
    <definedName name="Z_8DFDD887_4859_4275_91A7_634544543F21_.wvu.FilterData" localSheetId="0" hidden="1">'на 01.06.2017'!$A$7:$K$385</definedName>
    <definedName name="Z_8E62A2BE_7CE7_496E_AC79_F133ABDC98BF_.wvu.FilterData" localSheetId="0" hidden="1">'на 01.06.2017'!$A$7:$H$128</definedName>
    <definedName name="Z_8EEB3EFB_2D0D_474D_A904_853356F13984_.wvu.FilterData" localSheetId="0" hidden="1">'на 01.06.2017'!$A$7:$K$385</definedName>
    <definedName name="Z_8F2A8A22_72A2_4B00_8248_255CA52D5828_.wvu.FilterData" localSheetId="0" hidden="1">'на 01.06.2017'!$A$7:$K$385</definedName>
    <definedName name="Z_9089CAE7_C9D5_4B44_BF40_622C1D4BEC1A_.wvu.FilterData" localSheetId="0" hidden="1">'на 01.06.2017'!$A$7:$K$385</definedName>
    <definedName name="Z_90B62036_E8E2_47F2_BA67_9490969E5E89_.wvu.FilterData" localSheetId="0" hidden="1">'на 01.06.2017'!$A$7:$K$385</definedName>
    <definedName name="Z_91A44DD7_EFA1_45BC_BF8A_C6EBAED142C3_.wvu.FilterData" localSheetId="0" hidden="1">'на 01.06.2017'!$A$7:$K$385</definedName>
    <definedName name="Z_92A69ACC_08E1_4049_9A4E_909BE09E8D3F_.wvu.FilterData" localSheetId="0" hidden="1">'на 01.06.2017'!$A$7:$K$385</definedName>
    <definedName name="Z_92A7494D_B642_4D2E_8A98_FA3ADD190BCE_.wvu.FilterData" localSheetId="0" hidden="1">'на 01.06.2017'!$A$7:$K$385</definedName>
    <definedName name="Z_92A89EF4_8A4E_4790_B0CC_01892B6039EB_.wvu.FilterData" localSheetId="0" hidden="1">'на 01.06.2017'!$A$7:$K$385</definedName>
    <definedName name="Z_92E38377_38CC_496E_BBD8_5394F7550FE3_.wvu.FilterData" localSheetId="0" hidden="1">'на 01.06.2017'!$A$7:$K$385</definedName>
    <definedName name="Z_93030161_EBD2_4C55_BB01_67290B2149A7_.wvu.FilterData" localSheetId="0" hidden="1">'на 01.06.2017'!$A$7:$K$385</definedName>
    <definedName name="Z_935DFEC4_8817_4BB5_A846_9674D5A05EE9_.wvu.FilterData" localSheetId="0" hidden="1">'на 01.06.2017'!$A$7:$H$128</definedName>
    <definedName name="Z_938F43B0_CEED_4632_948B_C835F76DFE4A_.wvu.FilterData" localSheetId="0" hidden="1">'на 01.06.2017'!$A$7:$K$385</definedName>
    <definedName name="Z_944D1186_FA84_48E6_9A44_19022D55084A_.wvu.FilterData" localSheetId="0" hidden="1">'на 01.06.2017'!$A$7:$K$385</definedName>
    <definedName name="Z_94E3B816_367C_44F4_94FC_13D42F694C13_.wvu.FilterData" localSheetId="0" hidden="1">'на 01.06.2017'!$A$7:$K$385</definedName>
    <definedName name="Z_95B5A563_A81C_425C_AC80_18232E0FA0F2_.wvu.FilterData" localSheetId="0" hidden="1">'на 01.06.2017'!$A$7:$H$128</definedName>
    <definedName name="Z_96167660_EA8B_4F7D_87A1_785E97B459B3_.wvu.FilterData" localSheetId="0" hidden="1">'на 01.06.2017'!$A$7:$H$128</definedName>
    <definedName name="Z_96879477_4713_4ABC_982A_7EB1C07B4DED_.wvu.FilterData" localSheetId="0" hidden="1">'на 01.06.2017'!$A$7:$H$128</definedName>
    <definedName name="Z_969E164A_AA47_4A3D_AECC_F3C5A8BBA40A_.wvu.FilterData" localSheetId="0" hidden="1">'на 01.06.2017'!$A$7:$K$385</definedName>
    <definedName name="Z_9780079B_2369_4362_9878_DE63286783A8_.wvu.FilterData" localSheetId="0" hidden="1">'на 01.06.2017'!$A$7:$K$385</definedName>
    <definedName name="Z_97B55429_A18E_43B5_9AF8_FE73FCDE4BBB_.wvu.FilterData" localSheetId="0" hidden="1">'на 01.06.2017'!$A$7:$K$385</definedName>
    <definedName name="Z_97E2C09C_6040_4BDA_B6A0_AF60F993AC48_.wvu.FilterData" localSheetId="0" hidden="1">'на 01.06.2017'!$A$7:$K$385</definedName>
    <definedName name="Z_97F74FDF_2C27_4D85_A3A7_1EF51A8A2DFF_.wvu.FilterData" localSheetId="0" hidden="1">'на 01.06.2017'!$A$7:$H$128</definedName>
    <definedName name="Z_987C1B6D_28A7_49CB_BBF0_6C3FFB9FC1C5_.wvu.FilterData" localSheetId="0" hidden="1">'на 01.06.2017'!$A$7:$K$385</definedName>
    <definedName name="Z_998B8119_4FF3_4A16_838D_539C6AE34D55_.wvu.Cols" localSheetId="0" hidden="1">'на 01.06.2017'!#REF!,'на 01.06.2017'!#REF!</definedName>
    <definedName name="Z_998B8119_4FF3_4A16_838D_539C6AE34D55_.wvu.FilterData" localSheetId="0" hidden="1">'на 01.06.2017'!$A$7:$K$385</definedName>
    <definedName name="Z_998B8119_4FF3_4A16_838D_539C6AE34D55_.wvu.PrintArea" localSheetId="0" hidden="1">'на 01.06.2017'!$A$1:$K$179</definedName>
    <definedName name="Z_998B8119_4FF3_4A16_838D_539C6AE34D55_.wvu.PrintTitles" localSheetId="0" hidden="1">'на 01.06.2017'!$5:$8</definedName>
    <definedName name="Z_998B8119_4FF3_4A16_838D_539C6AE34D55_.wvu.Rows" localSheetId="0" hidden="1">'на 01.06.2017'!#REF!</definedName>
    <definedName name="Z_99950613_28E7_4EC2_B918_559A2757B0A9_.wvu.FilterData" localSheetId="0" hidden="1">'на 01.06.2017'!$A$7:$K$385</definedName>
    <definedName name="Z_99950613_28E7_4EC2_B918_559A2757B0A9_.wvu.PrintArea" localSheetId="0" hidden="1">'на 01.06.2017'!$A$1:$K$183</definedName>
    <definedName name="Z_99950613_28E7_4EC2_B918_559A2757B0A9_.wvu.PrintTitles" localSheetId="0" hidden="1">'на 01.06.2017'!$5:$8</definedName>
    <definedName name="Z_9A28E7E9_55CD_40D9_9E29_E07B8DD3C238_.wvu.FilterData" localSheetId="0" hidden="1">'на 01.06.2017'!$A$7:$K$385</definedName>
    <definedName name="Z_9A769443_7DFA_43D5_AB26_6F2EEF53DAF1_.wvu.FilterData" localSheetId="0" hidden="1">'на 01.06.2017'!$A$7:$H$128</definedName>
    <definedName name="Z_9C310551_EC8B_4B87_B5AF_39FC532C6FE3_.wvu.FilterData" localSheetId="0" hidden="1">'на 01.06.2017'!$A$7:$H$128</definedName>
    <definedName name="Z_9C38FBC7_6E93_40A5_BD30_7720FC92D0D4_.wvu.FilterData" localSheetId="0" hidden="1">'на 01.06.2017'!$A$7:$K$385</definedName>
    <definedName name="Z_9CB26755_9CF3_42C9_A567_6FF9CCE0F397_.wvu.FilterData" localSheetId="0" hidden="1">'на 01.06.2017'!$A$7:$K$385</definedName>
    <definedName name="Z_9D24C81C_5B18_4B40_BF88_7236C9CAE366_.wvu.FilterData" localSheetId="0" hidden="1">'на 01.06.2017'!$A$7:$H$128</definedName>
    <definedName name="Z_9E1D944D_E62F_4660_B928_F956F86CCB3D_.wvu.FilterData" localSheetId="0" hidden="1">'на 01.06.2017'!$A$7:$K$385</definedName>
    <definedName name="Z_9E720D93_31F0_4636_BA00_6CE6F83F3651_.wvu.FilterData" localSheetId="0" hidden="1">'на 01.06.2017'!$A$7:$K$385</definedName>
    <definedName name="Z_9E943B7D_D4C7_443F_BC4C_8AB90546D8A5_.wvu.Cols" localSheetId="0" hidden="1">'на 01.06.2017'!#REF!,'на 01.06.2017'!#REF!</definedName>
    <definedName name="Z_9E943B7D_D4C7_443F_BC4C_8AB90546D8A5_.wvu.FilterData" localSheetId="0" hidden="1">'на 01.06.2017'!$A$3:$K$61</definedName>
    <definedName name="Z_9E943B7D_D4C7_443F_BC4C_8AB90546D8A5_.wvu.PrintTitles" localSheetId="0" hidden="1">'на 01.06.2017'!$5:$8</definedName>
    <definedName name="Z_9E943B7D_D4C7_443F_BC4C_8AB90546D8A5_.wvu.Rows" localSheetId="0" hidden="1">'на 01.06.2017'!#REF!,'на 01.06.2017'!#REF!,'на 01.06.2017'!#REF!,'на 01.06.2017'!#REF!,'на 01.06.2017'!#REF!,'на 01.06.2017'!#REF!,'на 01.06.2017'!#REF!,'на 01.06.2017'!#REF!,'на 01.06.2017'!#REF!,'на 01.06.2017'!#REF!,'на 01.06.2017'!#REF!,'на 01.06.2017'!#REF!,'на 01.06.2017'!#REF!,'на 01.06.2017'!#REF!,'на 01.06.2017'!#REF!,'на 01.06.2017'!#REF!,'на 01.06.2017'!#REF!,'на 01.06.2017'!#REF!,'на 01.06.2017'!#REF!,'на 01.06.2017'!#REF!</definedName>
    <definedName name="Z_9EC99D85_9CBB_4D41_A0AC_5A782960B43C_.wvu.FilterData" localSheetId="0" hidden="1">'на 01.06.2017'!$A$7:$H$128</definedName>
    <definedName name="Z_9FA29541_62F4_4CED_BF33_19F6BA57578F_.wvu.Cols" localSheetId="0" hidden="1">'на 01.06.2017'!#REF!,'на 01.06.2017'!#REF!</definedName>
    <definedName name="Z_9FA29541_62F4_4CED_BF33_19F6BA57578F_.wvu.FilterData" localSheetId="0" hidden="1">'на 01.06.2017'!$A$7:$K$385</definedName>
    <definedName name="Z_9FA29541_62F4_4CED_BF33_19F6BA57578F_.wvu.PrintArea" localSheetId="0" hidden="1">'на 01.06.2017'!$A$1:$K$179</definedName>
    <definedName name="Z_9FA29541_62F4_4CED_BF33_19F6BA57578F_.wvu.PrintTitles" localSheetId="0" hidden="1">'на 01.06.2017'!$5:$8</definedName>
    <definedName name="Z_A08B7B60_BE09_484D_B75E_15D9DE206B17_.wvu.FilterData" localSheetId="0" hidden="1">'на 01.06.2017'!$A$7:$K$385</definedName>
    <definedName name="Z_A0963EEC_5578_46DF_B7B0_2B9F8CADC5B9_.wvu.FilterData" localSheetId="0" hidden="1">'на 01.06.2017'!$A$7:$K$385</definedName>
    <definedName name="Z_A0A3CD9B_2436_40D7_91DB_589A95FBBF00_.wvu.FilterData" localSheetId="0" hidden="1">'на 01.06.2017'!$A$7:$K$385</definedName>
    <definedName name="Z_A0A3CD9B_2436_40D7_91DB_589A95FBBF00_.wvu.PrintArea" localSheetId="0" hidden="1">'на 01.06.2017'!$A$1:$K$187</definedName>
    <definedName name="Z_A0A3CD9B_2436_40D7_91DB_589A95FBBF00_.wvu.PrintTitles" localSheetId="0" hidden="1">'на 01.06.2017'!$5:$8</definedName>
    <definedName name="Z_A0EB0A04_1124_498B_8C4B_C1E25B53C1A8_.wvu.FilterData" localSheetId="0" hidden="1">'на 01.06.2017'!$A$7:$H$128</definedName>
    <definedName name="Z_A113B19A_DB2C_4585_AED7_B7EF9F05E57E_.wvu.FilterData" localSheetId="0" hidden="1">'на 01.06.2017'!$A$7:$K$385</definedName>
    <definedName name="Z_A2611F3A_C06C_4662_B39E_6F08BA7C9B14_.wvu.FilterData" localSheetId="0" hidden="1">'на 01.06.2017'!$A$7:$H$128</definedName>
    <definedName name="Z_A28DA500_33FC_4913_B21A_3E2D7ED7A130_.wvu.FilterData" localSheetId="0" hidden="1">'на 01.06.2017'!$A$7:$H$128</definedName>
    <definedName name="Z_A38250FB_559C_49CE_918A_6673F9586B86_.wvu.FilterData" localSheetId="0" hidden="1">'на 01.06.2017'!$A$7:$K$385</definedName>
    <definedName name="Z_A62258B9_7768_4C4F_AFFC_537782E81CFF_.wvu.FilterData" localSheetId="0" hidden="1">'на 01.06.2017'!$A$7:$H$128</definedName>
    <definedName name="Z_A65D4FF6_26A1_47FE_AF98_41E05002FB1E_.wvu.FilterData" localSheetId="0" hidden="1">'на 01.06.2017'!$A$7:$H$128</definedName>
    <definedName name="Z_A6816A2A_A381_4629_A196_A2D2CBED046E_.wvu.FilterData" localSheetId="0" hidden="1">'на 01.06.2017'!$A$7:$K$385</definedName>
    <definedName name="Z_A6B98527_7CBF_4E4D_BDEA_9334A3EB779F_.wvu.Cols" localSheetId="0" hidden="1">'на 01.06.2017'!#REF!,'на 01.06.2017'!#REF!,'на 01.06.2017'!$L:$BM</definedName>
    <definedName name="Z_A6B98527_7CBF_4E4D_BDEA_9334A3EB779F_.wvu.FilterData" localSheetId="0" hidden="1">'на 01.06.2017'!$A$7:$K$385</definedName>
    <definedName name="Z_A6B98527_7CBF_4E4D_BDEA_9334A3EB779F_.wvu.PrintArea" localSheetId="0" hidden="1">'на 01.06.2017'!$A$1:$BM$179</definedName>
    <definedName name="Z_A6B98527_7CBF_4E4D_BDEA_9334A3EB779F_.wvu.PrintTitles" localSheetId="0" hidden="1">'на 01.06.2017'!$5:$7</definedName>
    <definedName name="Z_A98C96B5_CE3A_4FF9_B3E5_0DBB66ADC5BB_.wvu.FilterData" localSheetId="0" hidden="1">'на 01.06.2017'!$A$7:$H$128</definedName>
    <definedName name="Z_A9BB2943_E4B1_4809_A926_69F8C50E1CF2_.wvu.FilterData" localSheetId="0" hidden="1">'на 01.06.2017'!$A$7:$K$385</definedName>
    <definedName name="Z_AA4C7BF5_07E0_4095_B165_D2AF600190FA_.wvu.FilterData" localSheetId="0" hidden="1">'на 01.06.2017'!$A$7:$H$128</definedName>
    <definedName name="Z_AAC4B5AB_1913_4D9C_A1FF_BD9345E009EB_.wvu.FilterData" localSheetId="0" hidden="1">'на 01.06.2017'!$A$7:$H$128</definedName>
    <definedName name="Z_AB20AEF7_931C_411F_91E6_F461408B5AE6_.wvu.FilterData" localSheetId="0" hidden="1">'на 01.06.2017'!$A$7:$K$385</definedName>
    <definedName name="Z_ABAF42E6_6CD6_46B1_A0C6_0099C207BC1C_.wvu.FilterData" localSheetId="0" hidden="1">'на 01.06.2017'!$A$7:$K$385</definedName>
    <definedName name="Z_ABF07E15_3FB5_46FA_8B18_72FA32E3F1DA_.wvu.FilterData" localSheetId="0" hidden="1">'на 01.06.2017'!$A$7:$K$385</definedName>
    <definedName name="Z_ACFE2E5A_B4BC_4793_B103_05F97C227772_.wvu.FilterData" localSheetId="0" hidden="1">'на 01.06.2017'!$A$7:$K$385</definedName>
    <definedName name="Z_AD079EA2_4E18_46EE_8E20_0C7923C917D2_.wvu.FilterData" localSheetId="0" hidden="1">'на 01.06.2017'!$A$7:$K$385</definedName>
    <definedName name="Z_AF01D870_77CB_46A2_A95B_3A27FF42EAA8_.wvu.FilterData" localSheetId="0" hidden="1">'на 01.06.2017'!$A$7:$H$128</definedName>
    <definedName name="Z_AF1AEFF5_9892_4FCB_BD3E_6CF1CEE1B71B_.wvu.FilterData" localSheetId="0" hidden="1">'на 01.06.2017'!$A$7:$K$385</definedName>
    <definedName name="Z_AFABF6AA_2F6E_48B0_98F8_213EA30990B1_.wvu.FilterData" localSheetId="0" hidden="1">'на 01.06.2017'!$A$7:$K$385</definedName>
    <definedName name="Z_AFC26506_1EE1_430F_B247_3257CE41958A_.wvu.FilterData" localSheetId="0" hidden="1">'на 01.06.2017'!$A$7:$K$385</definedName>
    <definedName name="Z_B00B4D71_156E_4DD9_93CC_1F392CBA035F_.wvu.FilterData" localSheetId="0" hidden="1">'на 01.06.2017'!$A$7:$K$385</definedName>
    <definedName name="Z_B0B61858_D248_4F0B_95EB_A53482FBF19B_.wvu.FilterData" localSheetId="0" hidden="1">'на 01.06.2017'!$A$7:$K$385</definedName>
    <definedName name="Z_B0BB7BD4_E507_4D19_A9BF_6595068A89B5_.wvu.FilterData" localSheetId="0" hidden="1">'на 01.06.2017'!$A$7:$K$385</definedName>
    <definedName name="Z_B180D137_9F25_4AD4_9057_37928F1867A8_.wvu.FilterData" localSheetId="0" hidden="1">'на 01.06.2017'!$A$7:$H$128</definedName>
    <definedName name="Z_B246A3A0_6AE0_4610_AE7A_F7490C26DBCA_.wvu.FilterData" localSheetId="0" hidden="1">'на 01.06.2017'!$A$7:$K$385</definedName>
    <definedName name="Z_B2D38EAC_E767_43A7_B7A2_621639FE347D_.wvu.FilterData" localSheetId="0" hidden="1">'на 01.06.2017'!$A$7:$H$128</definedName>
    <definedName name="Z_B3114865_FFF9_40B7_B9E6_C3642102DCF9_.wvu.FilterData" localSheetId="0" hidden="1">'на 01.06.2017'!$A$7:$K$385</definedName>
    <definedName name="Z_B3339176_D3D0_4D7A_8AAB_C0B71F942A93_.wvu.FilterData" localSheetId="0" hidden="1">'на 01.06.2017'!$A$7:$H$128</definedName>
    <definedName name="Z_B45FAC42_679D_43AB_B511_9E5492CAC2DB_.wvu.FilterData" localSheetId="0" hidden="1">'на 01.06.2017'!$A$7:$H$128</definedName>
    <definedName name="Z_B499C08D_A2E7_417F_A9B7_BFCE2B66534F_.wvu.FilterData" localSheetId="0" hidden="1">'на 01.06.2017'!$A$7:$K$385</definedName>
    <definedName name="Z_B5533D56_E1AE_4DE7_8436_EF9CA55A4943_.wvu.FilterData" localSheetId="0" hidden="1">'на 01.06.2017'!$A$7:$K$385</definedName>
    <definedName name="Z_B56BEF44_39DC_4F5B_A5E5_157C237832AF_.wvu.FilterData" localSheetId="0" hidden="1">'на 01.06.2017'!$A$7:$H$128</definedName>
    <definedName name="Z_B5A6FE62_B66C_45B1_AF17_B7686B0B3A3F_.wvu.FilterData" localSheetId="0" hidden="1">'на 01.06.2017'!$A$7:$K$385</definedName>
    <definedName name="Z_B603D180_E09A_4B9C_810F_9423EBA4A0EA_.wvu.FilterData" localSheetId="0" hidden="1">'на 01.06.2017'!$A$7:$K$385</definedName>
    <definedName name="Z_B698776A_6A96_445D_9813_F5440DD90495_.wvu.FilterData" localSheetId="0" hidden="1">'на 01.06.2017'!$A$7:$K$385</definedName>
    <definedName name="Z_B7A22467_168B_475A_AC6B_F744F4990F6A_.wvu.FilterData" localSheetId="0" hidden="1">'на 01.06.2017'!$A$7:$K$385</definedName>
    <definedName name="Z_B7A4DC29_6CA3_48BD_BD2B_5EA61D250392_.wvu.FilterData" localSheetId="0" hidden="1">'на 01.06.2017'!$A$7:$H$128</definedName>
    <definedName name="Z_B7F67755_3086_43A6_86E7_370F80E61BD0_.wvu.FilterData" localSheetId="0" hidden="1">'на 01.06.2017'!$A$7:$H$128</definedName>
    <definedName name="Z_B858041A_E0C9_4C5A_A736_A0DA4684B712_.wvu.FilterData" localSheetId="0" hidden="1">'на 01.06.2017'!$A$7:$K$385</definedName>
    <definedName name="Z_B8EDA240_D337_4165_927F_4408D011F4B1_.wvu.FilterData" localSheetId="0" hidden="1">'на 01.06.2017'!$A$7:$K$385</definedName>
    <definedName name="Z_B9FDB936_DEDC_405B_AC55_3262523808BE_.wvu.FilterData" localSheetId="0" hidden="1">'на 01.06.2017'!$A$7:$K$385</definedName>
    <definedName name="Z_BAB4825B_2E54_4A6C_A72D_1F8E7B4FEFFB_.wvu.FilterData" localSheetId="0" hidden="1">'на 01.06.2017'!$A$7:$K$385</definedName>
    <definedName name="Z_BAFB3A8F_5ACD_4C4A_A33C_831C754D88C0_.wvu.FilterData" localSheetId="0" hidden="1">'на 01.06.2017'!$A$7:$K$385</definedName>
    <definedName name="Z_BC09D690_D177_4FC8_AE1F_8F0F0D5C6ECD_.wvu.FilterData" localSheetId="0" hidden="1">'на 01.06.2017'!$A$7:$K$385</definedName>
    <definedName name="Z_BC6910FC_42F8_457B_8F8D_9BC0111CE283_.wvu.FilterData" localSheetId="0" hidden="1">'на 01.06.2017'!$A$7:$K$385</definedName>
    <definedName name="Z_BDD573CF_BFE0_4002_B5F7_E438A5DAD635_.wvu.FilterData" localSheetId="0" hidden="1">'на 01.06.2017'!$A$7:$K$385</definedName>
    <definedName name="Z_BE442298_736F_47F5_9592_76FFCCDA59DB_.wvu.FilterData" localSheetId="0" hidden="1">'на 01.06.2017'!$A$7:$H$128</definedName>
    <definedName name="Z_BE97AC31_BFEB_4520_BC44_68B0C987C70A_.wvu.FilterData" localSheetId="0" hidden="1">'на 01.06.2017'!$A$7:$K$385</definedName>
    <definedName name="Z_BEA0FDBA_BB07_4C19_8BBD_5E57EE395C09_.wvu.Cols" localSheetId="0" hidden="1">'на 01.06.2017'!#REF!</definedName>
    <definedName name="Z_BEA0FDBA_BB07_4C19_8BBD_5E57EE395C09_.wvu.FilterData" localSheetId="0" hidden="1">'на 01.06.2017'!$A$7:$K$385</definedName>
    <definedName name="Z_BEA0FDBA_BB07_4C19_8BBD_5E57EE395C09_.wvu.PrintArea" localSheetId="0" hidden="1">'на 01.06.2017'!$A$1:$K$183</definedName>
    <definedName name="Z_BEA0FDBA_BB07_4C19_8BBD_5E57EE395C09_.wvu.PrintTitles" localSheetId="0" hidden="1">'на 01.06.2017'!$5:$8</definedName>
    <definedName name="Z_BF65F093_304D_44F0_BF26_E5F8F9093CF5_.wvu.FilterData" localSheetId="0" hidden="1">'на 01.06.2017'!$A$7:$K$61</definedName>
    <definedName name="Z_C0ED18A2_48B4_4C82_979B_4B80DB79BC08_.wvu.FilterData" localSheetId="0" hidden="1">'на 01.06.2017'!$A$7:$K$385</definedName>
    <definedName name="Z_C14C28B9_3A8B_4F55_AC1E_B6D3DA6398D5_.wvu.FilterData" localSheetId="0" hidden="1">'на 01.06.2017'!$A$7:$K$385</definedName>
    <definedName name="Z_C2E7FF11_4F7B_4EA9_AD45_A8385AC4BC24_.wvu.FilterData" localSheetId="0" hidden="1">'на 01.06.2017'!$A$7:$H$128</definedName>
    <definedName name="Z_C3E7B974_7E68_49C9_8A66_DEBBC3D71CB8_.wvu.FilterData" localSheetId="0" hidden="1">'на 01.06.2017'!$A$7:$H$128</definedName>
    <definedName name="Z_C3E97E4D_03A9_422E_8E65_116E90E7DE0A_.wvu.FilterData" localSheetId="0" hidden="1">'на 01.06.2017'!$A$7:$K$385</definedName>
    <definedName name="Z_C47D5376_4107_461D_B353_0F0CCA5A27B8_.wvu.FilterData" localSheetId="0" hidden="1">'на 01.06.2017'!$A$7:$H$128</definedName>
    <definedName name="Z_C4A81194_E272_4927_9E06_D47C43E50753_.wvu.FilterData" localSheetId="0" hidden="1">'на 01.06.2017'!$A$7:$K$385</definedName>
    <definedName name="Z_C55D9313_9108_41CA_AD0E_FE2F7292C638_.wvu.FilterData" localSheetId="0" hidden="1">'на 01.06.2017'!$A$7:$H$128</definedName>
    <definedName name="Z_C5D84F85_3611_4C2A_903D_ECFF3A3DA3D9_.wvu.FilterData" localSheetId="0" hidden="1">'на 01.06.2017'!$A$7:$H$128</definedName>
    <definedName name="Z_C70C85CF_5ADB_4631_87C7_BA23E9BE3196_.wvu.FilterData" localSheetId="0" hidden="1">'на 01.06.2017'!$A$7:$K$385</definedName>
    <definedName name="Z_C74598AC_1D4B_466D_8455_294C1A2E69BB_.wvu.FilterData" localSheetId="0" hidden="1">'на 01.06.2017'!$A$7:$H$128</definedName>
    <definedName name="Z_C8C7D91A_0101_429D_A7C4_25C2A366909A_.wvu.Cols" localSheetId="0" hidden="1">'на 01.06.2017'!#REF!,'на 01.06.2017'!#REF!</definedName>
    <definedName name="Z_C8C7D91A_0101_429D_A7C4_25C2A366909A_.wvu.FilterData" localSheetId="0" hidden="1">'на 01.06.2017'!$A$7:$K$61</definedName>
    <definedName name="Z_C8C7D91A_0101_429D_A7C4_25C2A366909A_.wvu.Rows" localSheetId="0" hidden="1">'на 01.06.2017'!#REF!,'на 01.06.2017'!#REF!,'на 01.06.2017'!#REF!,'на 01.06.2017'!#REF!,'на 01.06.2017'!#REF!,'на 01.06.2017'!#REF!,'на 01.06.2017'!#REF!,'на 01.06.2017'!#REF!,'на 01.06.2017'!#REF!,'на 01.06.2017'!#REF!</definedName>
    <definedName name="Z_C9081176_529C_43E8_8E20_8AC24E7C2D35_.wvu.FilterData" localSheetId="0" hidden="1">'на 01.06.2017'!$A$7:$K$385</definedName>
    <definedName name="Z_C94FB5D5_E515_4327_B4DC_AC3D7C1A6363_.wvu.FilterData" localSheetId="0" hidden="1">'на 01.06.2017'!$A$7:$K$385</definedName>
    <definedName name="Z_C97ACF3E_ACD3_4C9D_94FA_EA6F3D46505E_.wvu.FilterData" localSheetId="0" hidden="1">'на 01.06.2017'!$A$7:$K$385</definedName>
    <definedName name="Z_C98B4A4E_FC1F_45B3_ABB0_7DC9BD4B8057_.wvu.FilterData" localSheetId="0" hidden="1">'на 01.06.2017'!$A$7:$H$128</definedName>
    <definedName name="Z_CA384592_0CFD_4322_A4EB_34EC04693944_.wvu.FilterData" localSheetId="0" hidden="1">'на 01.06.2017'!$A$7:$K$385</definedName>
    <definedName name="Z_CA384592_0CFD_4322_A4EB_34EC04693944_.wvu.PrintArea" localSheetId="0" hidden="1">'на 01.06.2017'!$A$1:$K$181</definedName>
    <definedName name="Z_CA384592_0CFD_4322_A4EB_34EC04693944_.wvu.PrintTitles" localSheetId="0" hidden="1">'на 01.06.2017'!$5:$8</definedName>
    <definedName name="Z_CAAD7F8A_A328_4C0A_9ECF_2AD83A08D699_.wvu.FilterData" localSheetId="0" hidden="1">'на 01.06.2017'!$A$7:$H$128</definedName>
    <definedName name="Z_CB1A56DC_A135_41E6_8A02_AE4E518C879F_.wvu.FilterData" localSheetId="0" hidden="1">'на 01.06.2017'!$A$7:$K$385</definedName>
    <definedName name="Z_CB4880DD_CE83_4DFC_BBA7_70687256D5A4_.wvu.FilterData" localSheetId="0" hidden="1">'на 01.06.2017'!$A$7:$H$128</definedName>
    <definedName name="Z_CBDBA949_FA00_4560_8001_BD00E63FCCA4_.wvu.FilterData" localSheetId="0" hidden="1">'на 01.06.2017'!$A$7:$K$385</definedName>
    <definedName name="Z_CBF12BD1_A071_4448_8003_32E74F40E3E3_.wvu.FilterData" localSheetId="0" hidden="1">'на 01.06.2017'!$A$7:$H$128</definedName>
    <definedName name="Z_CBF9D894_3FD2_4B68_BAC8_643DB23851C0_.wvu.FilterData" localSheetId="0" hidden="1">'на 01.06.2017'!$A$7:$H$128</definedName>
    <definedName name="Z_CBF9D894_3FD2_4B68_BAC8_643DB23851C0_.wvu.Rows" localSheetId="0" hidden="1">'на 01.06.2017'!#REF!,'на 01.06.2017'!#REF!,'на 01.06.2017'!#REF!,'на 01.06.2017'!#REF!</definedName>
    <definedName name="Z_CCC17219_B1A3_4C6B_B903_0E4550432FD0_.wvu.FilterData" localSheetId="0" hidden="1">'на 01.06.2017'!$A$7:$H$128</definedName>
    <definedName name="Z_CD10AFE5_EACD_43E3_B0AD_1FCFF7EEADC3_.wvu.FilterData" localSheetId="0" hidden="1">'на 01.06.2017'!$A$7:$K$385</definedName>
    <definedName name="Z_CFEB7053_3C1D_451D_9A86_5940DFCF964A_.wvu.FilterData" localSheetId="0" hidden="1">'на 01.06.2017'!$A$7:$K$385</definedName>
    <definedName name="Z_D165341F_496A_48CE_829A_555B16787041_.wvu.FilterData" localSheetId="0" hidden="1">'на 01.06.2017'!$A$7:$K$385</definedName>
    <definedName name="Z_D20DFCFE_63F9_4265_B37B_4F36C46DF159_.wvu.Cols" localSheetId="0" hidden="1">'на 01.06.2017'!#REF!,'на 01.06.2017'!#REF!</definedName>
    <definedName name="Z_D20DFCFE_63F9_4265_B37B_4F36C46DF159_.wvu.FilterData" localSheetId="0" hidden="1">'на 01.06.2017'!$A$7:$K$385</definedName>
    <definedName name="Z_D20DFCFE_63F9_4265_B37B_4F36C46DF159_.wvu.PrintArea" localSheetId="0" hidden="1">'на 01.06.2017'!$A$1:$K$179</definedName>
    <definedName name="Z_D20DFCFE_63F9_4265_B37B_4F36C46DF159_.wvu.PrintTitles" localSheetId="0" hidden="1">'на 01.06.2017'!$5:$8</definedName>
    <definedName name="Z_D20DFCFE_63F9_4265_B37B_4F36C46DF159_.wvu.Rows" localSheetId="0" hidden="1">'на 01.06.2017'!#REF!,'на 01.06.2017'!#REF!,'на 01.06.2017'!#REF!,'на 01.06.2017'!#REF!,'на 01.06.2017'!#REF!</definedName>
    <definedName name="Z_D2422493_0DF6_4923_AFF9_1CE532FC9E0E_.wvu.FilterData" localSheetId="0" hidden="1">'на 01.06.2017'!$A$7:$K$385</definedName>
    <definedName name="Z_D26EAC32_42CC_46AF_8D27_8094727B2B8E_.wvu.FilterData" localSheetId="0" hidden="1">'на 01.06.2017'!$A$7:$K$385</definedName>
    <definedName name="Z_D298563F_7459_410D_A6E1_6B1CDFA6DAA7_.wvu.FilterData" localSheetId="0" hidden="1">'на 01.06.2017'!$A$7:$K$385</definedName>
    <definedName name="Z_D2D627FD_8F1D_4B0C_A4A1_1A515A2831A8_.wvu.FilterData" localSheetId="0" hidden="1">'на 01.06.2017'!$A$7:$K$385</definedName>
    <definedName name="Z_D343F548_3DE6_4716_9B8B_0FF1DF1B1DE3_.wvu.FilterData" localSheetId="0" hidden="1">'на 01.06.2017'!$A$7:$H$128</definedName>
    <definedName name="Z_D3607008_88A4_4735_BF9B_0D60A732D98C_.wvu.FilterData" localSheetId="0" hidden="1">'на 01.06.2017'!$A$7:$K$385</definedName>
    <definedName name="Z_D3C3EFC2_493C_4B9B_BC16_8147B08F8F65_.wvu.FilterData" localSheetId="0" hidden="1">'на 01.06.2017'!$A$7:$H$128</definedName>
    <definedName name="Z_D3D848E7_EB88_4E73_985E_C45B9AE68145_.wvu.FilterData" localSheetId="0" hidden="1">'на 01.06.2017'!$A$7:$K$385</definedName>
    <definedName name="Z_D3E86F4B_12A8_47CC_AEBE_74534991E315_.wvu.FilterData" localSheetId="0" hidden="1">'на 01.06.2017'!$A$7:$K$385</definedName>
    <definedName name="Z_D3F31BC4_4CDA_431B_BA5F_ADE76A923760_.wvu.FilterData" localSheetId="0" hidden="1">'на 01.06.2017'!$A$7:$H$128</definedName>
    <definedName name="Z_D45ABB34_16CC_462D_8459_2034D47F465D_.wvu.FilterData" localSheetId="0" hidden="1">'на 01.06.2017'!$A$7:$H$128</definedName>
    <definedName name="Z_D479007E_A9E8_4307_A3E8_18A2BB5C55F2_.wvu.FilterData" localSheetId="0" hidden="1">'на 01.06.2017'!$A$7:$K$385</definedName>
    <definedName name="Z_D48CEF89_B01B_4E1D_92B4_235EA4A40F11_.wvu.FilterData" localSheetId="0" hidden="1">'на 01.06.2017'!$A$7:$K$385</definedName>
    <definedName name="Z_D4B24D18_8D1D_47A1_AE9B_21E3F9EF98EE_.wvu.FilterData" localSheetId="0" hidden="1">'на 01.06.2017'!$A$7:$K$385</definedName>
    <definedName name="Z_D4E20E73_FD07_4BE4_B8FA_FE6B214643C4_.wvu.FilterData" localSheetId="0" hidden="1">'на 01.06.2017'!$A$7:$K$385</definedName>
    <definedName name="Z_D5317C3A_3EDA_404B_818D_EAF558810951_.wvu.FilterData" localSheetId="0" hidden="1">'на 01.06.2017'!$A$7:$H$128</definedName>
    <definedName name="Z_D537FB3B_712D_486A_BA32_4F73BEB2AA19_.wvu.FilterData" localSheetId="0" hidden="1">'на 01.06.2017'!$A$7:$H$128</definedName>
    <definedName name="Z_D6730C21_0555_4F4D_B589_9DE5CFF9C442_.wvu.FilterData" localSheetId="0" hidden="1">'на 01.06.2017'!$A$7:$H$128</definedName>
    <definedName name="Z_D7BC8E82_4392_4806_9DAE_D94253790B9C_.wvu.Cols" localSheetId="0" hidden="1">'на 01.06.2017'!#REF!,'на 01.06.2017'!#REF!,'на 01.06.2017'!$L:$BM</definedName>
    <definedName name="Z_D7BC8E82_4392_4806_9DAE_D94253790B9C_.wvu.FilterData" localSheetId="0" hidden="1">'на 01.06.2017'!$A$7:$K$385</definedName>
    <definedName name="Z_D7BC8E82_4392_4806_9DAE_D94253790B9C_.wvu.PrintArea" localSheetId="0" hidden="1">'на 01.06.2017'!$A$1:$BM$179</definedName>
    <definedName name="Z_D7BC8E82_4392_4806_9DAE_D94253790B9C_.wvu.PrintTitles" localSheetId="0" hidden="1">'на 01.06.2017'!$5:$7</definedName>
    <definedName name="Z_D7DA24ED_ABB7_4D6E_ACD6_4B88F5184AF8_.wvu.FilterData" localSheetId="0" hidden="1">'на 01.06.2017'!$A$7:$K$385</definedName>
    <definedName name="Z_D8418465_ECB6_40A4_8538_9D6D02B4E5CE_.wvu.FilterData" localSheetId="0" hidden="1">'на 01.06.2017'!$A$7:$H$128</definedName>
    <definedName name="Z_D8836A46_4276_4875_86A1_BB0E2B53006C_.wvu.FilterData" localSheetId="0" hidden="1">'на 01.06.2017'!$A$7:$H$128</definedName>
    <definedName name="Z_D8EBE17E_7A1A_4392_901C_A4C8DD4BAF28_.wvu.FilterData" localSheetId="0" hidden="1">'на 01.06.2017'!$A$7:$H$128</definedName>
    <definedName name="Z_D917D9C8_DA24_43F6_B702_2D065DC4F3EA_.wvu.FilterData" localSheetId="0" hidden="1">'на 01.06.2017'!$A$7:$K$385</definedName>
    <definedName name="Z_D930048B_C8C6_498D_B7FD_C4CFAF447C25_.wvu.FilterData" localSheetId="0" hidden="1">'на 01.06.2017'!$A$7:$K$385</definedName>
    <definedName name="Z_D93C7415_B321_4E66_84AD_0490D011FDE7_.wvu.FilterData" localSheetId="0" hidden="1">'на 01.06.2017'!$A$7:$K$385</definedName>
    <definedName name="Z_D952F92C_16FA_49C0_ACE1_EEFE2012130A_.wvu.FilterData" localSheetId="0" hidden="1">'на 01.06.2017'!$A$7:$K$385</definedName>
    <definedName name="Z_D954D534_B88D_4A21_85D6_C0757B597D1E_.wvu.FilterData" localSheetId="0" hidden="1">'на 01.06.2017'!$A$7:$K$385</definedName>
    <definedName name="Z_D95852A1_B0FC_4AC5_B62B_5CCBE05B0D15_.wvu.FilterData" localSheetId="0" hidden="1">'на 01.06.2017'!$A$7:$K$385</definedName>
    <definedName name="Z_D95852A1_B0FC_4AC5_B62B_5CCBE05B0D15_.wvu.PrintArea" localSheetId="0" hidden="1">'на 01.06.2017'!$A$1:$K$183</definedName>
    <definedName name="Z_D97BC9A1_860C_45CB_8FAD_B69CEE39193C_.wvu.FilterData" localSheetId="0" hidden="1">'на 01.06.2017'!$A$7:$H$128</definedName>
    <definedName name="Z_D981844C_3450_4227_997A_DB8016618FC0_.wvu.FilterData" localSheetId="0" hidden="1">'на 01.06.2017'!$A$7:$K$385</definedName>
    <definedName name="Z_DA3033F1_502F_4BCA_B468_CBA3E20E7254_.wvu.FilterData" localSheetId="0" hidden="1">'на 01.06.2017'!$A$7:$K$385</definedName>
    <definedName name="Z_DA5DFA2D_C1AA_42F5_8828_D1905F1C9BD0_.wvu.FilterData" localSheetId="0" hidden="1">'на 01.06.2017'!$A$7:$K$385</definedName>
    <definedName name="Z_DB55315D_56C8_4F2C_9317_AA25AA5EAC9E_.wvu.FilterData" localSheetId="0" hidden="1">'на 01.06.2017'!$A$7:$K$385</definedName>
    <definedName name="Z_DBB88EE7_5C30_443C_A427_07BA2C7C58DA_.wvu.FilterData" localSheetId="0" hidden="1">'на 01.06.2017'!$A$7:$K$385</definedName>
    <definedName name="Z_DBF40914_927D_466F_8B6B_F333D1AFC9B0_.wvu.FilterData" localSheetId="0" hidden="1">'на 01.06.2017'!$A$7:$K$385</definedName>
    <definedName name="Z_DC263B7F_7E05_4E66_AE9F_05D6DDE635B1_.wvu.FilterData" localSheetId="0" hidden="1">'на 01.06.2017'!$A$7:$H$128</definedName>
    <definedName name="Z_DC796824_ECED_4590_A3E8_8D5A3534C637_.wvu.FilterData" localSheetId="0" hidden="1">'на 01.06.2017'!$A$7:$H$128</definedName>
    <definedName name="Z_DCC1B134_1BA2_418E_B1D0_0938D8743370_.wvu.FilterData" localSheetId="0" hidden="1">'на 01.06.2017'!$A$7:$H$128</definedName>
    <definedName name="Z_DD479BCC_48E3_497E_81BC_9A58CD7AC8EF_.wvu.FilterData" localSheetId="0" hidden="1">'на 01.06.2017'!$A$7:$K$385</definedName>
    <definedName name="Z_DDA68DE5_EF86_4A52_97CD_589088C5FE7A_.wvu.FilterData" localSheetId="0" hidden="1">'на 01.06.2017'!$A$7:$H$128</definedName>
    <definedName name="Z_DE210091_3D77_4964_B6B2_443A728CBE9E_.wvu.FilterData" localSheetId="0" hidden="1">'на 01.06.2017'!$A$7:$K$385</definedName>
    <definedName name="Z_DE2C3999_6F3E_4D24_86CF_8803BF5FAA48_.wvu.FilterData" localSheetId="0" hidden="1">'на 01.06.2017'!$A$7:$K$61</definedName>
    <definedName name="Z_DEA6EDB2_F27D_4C8F_B061_FD80BEC5543F_.wvu.FilterData" localSheetId="0" hidden="1">'на 01.06.2017'!$A$7:$H$128</definedName>
    <definedName name="Z_DECE3245_1BE4_4A3F_B644_E8DE80612C1E_.wvu.FilterData" localSheetId="0" hidden="1">'на 01.06.2017'!$A$7:$K$385</definedName>
    <definedName name="Z_DF6B7D46_D8DB_447A_83A4_53EE18358CF2_.wvu.FilterData" localSheetId="0" hidden="1">'на 01.06.2017'!$A$7:$K$385</definedName>
    <definedName name="Z_DFB08918_D5A4_4224_AEA5_63620C0D53DD_.wvu.FilterData" localSheetId="0" hidden="1">'на 01.06.2017'!$A$7:$K$385</definedName>
    <definedName name="Z_E0B34E03_0754_4713_9A98_5ACEE69C9E71_.wvu.FilterData" localSheetId="0" hidden="1">'на 01.06.2017'!$A$7:$H$128</definedName>
    <definedName name="Z_E1E7843B_3EC3_4FFF_9B1C_53E7DE6A4004_.wvu.FilterData" localSheetId="0" hidden="1">'на 01.06.2017'!$A$7:$H$128</definedName>
    <definedName name="Z_E25FE844_1AD8_4E16_B2DB_9033A702F13A_.wvu.FilterData" localSheetId="0" hidden="1">'на 01.06.2017'!$A$7:$H$128</definedName>
    <definedName name="Z_E2861A4E_263A_4BE6_9223_2DA352B0AD2D_.wvu.FilterData" localSheetId="0" hidden="1">'на 01.06.2017'!$A$7:$H$128</definedName>
    <definedName name="Z_E2FB76DF_1C94_4620_8087_FEE12FDAA3D2_.wvu.FilterData" localSheetId="0" hidden="1">'на 01.06.2017'!$A$7:$H$128</definedName>
    <definedName name="Z_E3C6ECC1_0F12_435D_9B36_B23F6133337F_.wvu.FilterData" localSheetId="0" hidden="1">'на 01.06.2017'!$A$7:$H$128</definedName>
    <definedName name="Z_E437F2F2_3B79_49F0_9901_D31498A163D7_.wvu.FilterData" localSheetId="0" hidden="1">'на 01.06.2017'!$A$7:$K$385</definedName>
    <definedName name="Z_E531BAEE_E556_4AEF_B35B_C675BD99939C_.wvu.FilterData" localSheetId="0" hidden="1">'на 01.06.2017'!$A$7:$K$385</definedName>
    <definedName name="Z_E5EC7523_F88D_4AD4_9A8D_84C16AB7BFC1_.wvu.FilterData" localSheetId="0" hidden="1">'на 01.06.2017'!$A$7:$K$385</definedName>
    <definedName name="Z_E6B0F607_AC37_4539_B427_EA5DBDA71490_.wvu.FilterData" localSheetId="0" hidden="1">'на 01.06.2017'!$A$7:$K$385</definedName>
    <definedName name="Z_E6F2229B_648C_45EB_AFDD_48E1933E9057_.wvu.FilterData" localSheetId="0" hidden="1">'на 01.06.2017'!$A$7:$K$385</definedName>
    <definedName name="Z_E79ABD49_719F_4887_A43D_3DE66BF8AD95_.wvu.FilterData" localSheetId="0" hidden="1">'на 01.06.2017'!$A$7:$K$385</definedName>
    <definedName name="Z_E85A9955_A3DD_46D7_A4A3_9B67A0E2B00C_.wvu.FilterData" localSheetId="0" hidden="1">'на 01.06.2017'!$A$7:$K$385</definedName>
    <definedName name="Z_E85CF805_B7EC_4B8E_BF6B_2D35F453C813_.wvu.FilterData" localSheetId="0" hidden="1">'на 01.06.2017'!$A$7:$K$385</definedName>
    <definedName name="Z_E88E1D11_18C0_4724_9D4F_2C85DDF57564_.wvu.FilterData" localSheetId="0" hidden="1">'на 01.06.2017'!$A$7:$H$128</definedName>
    <definedName name="Z_E9A4F66F_BB40_4C19_8750_6E61AF1D74A1_.wvu.FilterData" localSheetId="0" hidden="1">'на 01.06.2017'!$A$7:$K$385</definedName>
    <definedName name="Z_EA234825_5817_4C50_AC45_83D70F061045_.wvu.FilterData" localSheetId="0" hidden="1">'на 01.06.2017'!$A$7:$K$385</definedName>
    <definedName name="Z_EA26BD39_D295_43F0_9554_645E38E73803_.wvu.FilterData" localSheetId="0" hidden="1">'на 01.06.2017'!$A$7:$K$385</definedName>
    <definedName name="Z_EA769D6D_3269_481D_9974_BC10C6C55FF6_.wvu.FilterData" localSheetId="0" hidden="1">'на 01.06.2017'!$A$7:$H$128</definedName>
    <definedName name="Z_EB2D8BE6_72BC_4D23_BEC7_DBF109493B0C_.wvu.FilterData" localSheetId="0" hidden="1">'на 01.06.2017'!$A$7:$K$385</definedName>
    <definedName name="Z_EBCDBD63_50FE_4D52_B280_2A723FA77236_.wvu.FilterData" localSheetId="0" hidden="1">'на 01.06.2017'!$A$7:$H$128</definedName>
    <definedName name="Z_EC6B58CC_C695_4EAF_B026_DA7CE6279D7A_.wvu.FilterData" localSheetId="0" hidden="1">'на 01.06.2017'!$A$7:$K$385</definedName>
    <definedName name="Z_EC741CE0_C720_481D_9CFE_596247B0CF36_.wvu.FilterData" localSheetId="0" hidden="1">'на 01.06.2017'!$A$7:$K$385</definedName>
    <definedName name="Z_EC7DFC56_670B_4634_9C36_1A0E9779A8AB_.wvu.FilterData" localSheetId="0" hidden="1">'на 01.06.2017'!$A$7:$K$385</definedName>
    <definedName name="Z_ED74FBD3_DF35_4798_8C2A_7ADA46D140AA_.wvu.FilterData" localSheetId="0" hidden="1">'на 01.06.2017'!$A$7:$H$128</definedName>
    <definedName name="Z_EF1610FE_843B_4864_9DAD_05F697DD47DC_.wvu.FilterData" localSheetId="0" hidden="1">'на 01.06.2017'!$A$7:$K$385</definedName>
    <definedName name="Z_EFFADE78_6F23_4B5D_AE74_3E82BA29B398_.wvu.FilterData" localSheetId="0" hidden="1">'на 01.06.2017'!$A$7:$H$128</definedName>
    <definedName name="Z_F0EB967D_F079_4FD4_AD5F_5BA84E405B49_.wvu.FilterData" localSheetId="0" hidden="1">'на 01.06.2017'!$A$7:$K$385</definedName>
    <definedName name="Z_F140A98E_30AA_4FD0_8B93_08F8951EDE5E_.wvu.FilterData" localSheetId="0" hidden="1">'на 01.06.2017'!$A$7:$H$128</definedName>
    <definedName name="Z_F2110B0B_AAE7_42F0_B553_C360E9249AD4_.wvu.Cols" localSheetId="0" hidden="1">'на 01.06.2017'!#REF!,'на 01.06.2017'!#REF!,'на 01.06.2017'!$L:$BM</definedName>
    <definedName name="Z_F2110B0B_AAE7_42F0_B553_C360E9249AD4_.wvu.FilterData" localSheetId="0" hidden="1">'на 01.06.2017'!$A$7:$K$385</definedName>
    <definedName name="Z_F2110B0B_AAE7_42F0_B553_C360E9249AD4_.wvu.PrintArea" localSheetId="0" hidden="1">'на 01.06.2017'!$A$1:$BM$179</definedName>
    <definedName name="Z_F2110B0B_AAE7_42F0_B553_C360E9249AD4_.wvu.PrintTitles" localSheetId="0" hidden="1">'на 01.06.2017'!$5:$7</definedName>
    <definedName name="Z_F30FADD4_07E9_4B4F_B53A_86E542EF0570_.wvu.FilterData" localSheetId="0" hidden="1">'на 01.06.2017'!$A$7:$K$385</definedName>
    <definedName name="Z_F34EC6B1_390D_4B75_852C_F8775ACC3B29_.wvu.FilterData" localSheetId="0" hidden="1">'на 01.06.2017'!$A$7:$K$385</definedName>
    <definedName name="Z_F3E148B1_ED1B_4330_84E7_EFC4722C807A_.wvu.FilterData" localSheetId="0" hidden="1">'на 01.06.2017'!$A$7:$K$385</definedName>
    <definedName name="Z_F3F1BB49_52AF_48BB_95BC_060170851629_.wvu.FilterData" localSheetId="0" hidden="1">'на 01.06.2017'!$A$7:$K$385</definedName>
    <definedName name="Z_F413BB5D_EA53_42FB_84EF_A630DFA6E3CE_.wvu.FilterData" localSheetId="0" hidden="1">'на 01.06.2017'!$A$7:$K$385</definedName>
    <definedName name="Z_F5904F57_BE1E_4C1A_B9F2_3334C6090028_.wvu.FilterData" localSheetId="0" hidden="1">'на 01.06.2017'!$A$7:$K$385</definedName>
    <definedName name="Z_F5F50589_1DF0_4A91_A5AE_A081904AF6B0_.wvu.FilterData" localSheetId="0" hidden="1">'на 01.06.2017'!$A$7:$K$385</definedName>
    <definedName name="Z_F8CD48ED_A67F_492E_A417_09D352E93E12_.wvu.FilterData" localSheetId="0" hidden="1">'на 01.06.2017'!$A$7:$H$128</definedName>
    <definedName name="Z_F8E4304E_2CC4_4F73_A08A_BA6FE8EB77EF_.wvu.FilterData" localSheetId="0" hidden="1">'на 01.06.2017'!$A$7:$K$385</definedName>
    <definedName name="Z_F9F96D65_7E5D_4EDB_B47B_CD800EE8793F_.wvu.FilterData" localSheetId="0" hidden="1">'на 01.06.2017'!$A$7:$H$128</definedName>
    <definedName name="Z_FA263ADC_F7F9_4F21_8D0A_B162CFE58321_.wvu.FilterData" localSheetId="0" hidden="1">'на 01.06.2017'!$A$7:$K$385</definedName>
    <definedName name="Z_FA47CA05_CCF1_4EDC_AAF6_26967695B1D8_.wvu.FilterData" localSheetId="0" hidden="1">'на 01.06.2017'!$A$7:$K$385</definedName>
    <definedName name="Z_FAEA1540_FB92_4A7F_8E18_381E2C6FAF74_.wvu.FilterData" localSheetId="0" hidden="1">'на 01.06.2017'!$A$7:$H$128</definedName>
    <definedName name="Z_FB2B2898_07E8_4F64_9660_A5CFE0C3B2A1_.wvu.FilterData" localSheetId="0" hidden="1">'на 01.06.2017'!$A$7:$K$385</definedName>
    <definedName name="Z_FBEEEF36_B47B_4551_8D8A_904E9E1222D4_.wvu.FilterData" localSheetId="0" hidden="1">'на 01.06.2017'!$A$7:$H$128</definedName>
    <definedName name="Z_FC921717_EFFF_4C5F_AE15_5DB48A6B2DDC_.wvu.FilterData" localSheetId="0" hidden="1">'на 01.06.2017'!$A$7:$K$385</definedName>
    <definedName name="Z_FCFEE462_86B3_4D22_A291_C53135F468F2_.wvu.FilterData" localSheetId="0" hidden="1">'на 01.06.2017'!$A$7:$K$385</definedName>
    <definedName name="Z_FD01F790_1BBF_4238_916B_FA56833C331E_.wvu.FilterData" localSheetId="0" hidden="1">'на 01.06.2017'!$A$7:$K$385</definedName>
    <definedName name="Z_FD0E1B66_1ED2_4768_AEAA_4813773FCD1B_.wvu.FilterData" localSheetId="0" hidden="1">'на 01.06.2017'!$A$7:$H$128</definedName>
    <definedName name="Z_FD5CEF9A_4499_4018_A32D_B5C5AF11D935_.wvu.FilterData" localSheetId="0" hidden="1">'на 01.06.2017'!$A$7:$K$385</definedName>
    <definedName name="Z_FD66CF31_1A62_4649_ABF8_67009C9EEFA8_.wvu.FilterData" localSheetId="0" hidden="1">'на 01.06.2017'!$A$7:$K$385</definedName>
    <definedName name="Z_FE9D531A_F987_4486_AC6F_37568587E0CC_.wvu.FilterData" localSheetId="0" hidden="1">'на 01.06.2017'!$A$7:$K$385</definedName>
    <definedName name="Z_FEE18FC2_E5D2_4C59_B7D0_FDF82F2008D4_.wvu.FilterData" localSheetId="0" hidden="1">'на 01.06.2017'!$A$7:$K$385</definedName>
    <definedName name="Z_FEFFCD5F_F237_4316_B50A_6C71D0FF3363_.wvu.FilterData" localSheetId="0" hidden="1">'на 01.06.2017'!$A$7:$K$385</definedName>
    <definedName name="Z_FF7CC20D_CA9E_46D2_A113_9EB09E8A7DF6_.wvu.FilterData" localSheetId="0" hidden="1">'на 01.06.2017'!$A$7:$H$128</definedName>
    <definedName name="Z_FF9EFDBE_F5FD_432E_96BA_C22D4E9B91D4_.wvu.FilterData" localSheetId="0" hidden="1">'на 01.06.2017'!$A$7:$K$385</definedName>
    <definedName name="Z_FFBF84C0_8EC1_41E5_A130_1EB26E22D86E_.wvu.FilterData" localSheetId="0" hidden="1">'на 01.06.2017'!$A$7:$K$385</definedName>
    <definedName name="_xlnm.Print_Area" localSheetId="0">'на 01.06.2017'!$A$1:$K$183</definedName>
  </definedNames>
  <calcPr calcId="145621" fullPrecision="0"/>
  <customWorkbookViews>
    <customWorkbookView name="Залецкая Ольга Геннадьевна - Личное представление" guid="{D95852A1-B0FC-4AC5-B62B-5CCBE05B0D15}" mergeInterval="0" personalView="1" maximized="1" windowWidth="1276" windowHeight="779"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Рогожина Ольга Сергеевна - Личное представление" guid="{BEA0FDBA-BB07-4C19-8BBD-5E57EE395C09}" mergeInterval="0" personalView="1" maximized="1" windowWidth="1276" windowHeight="735"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kou - Личное представление" guid="{998B8119-4FF3-4A16-838D-539C6AE34D55}" mergeInterval="0" personalView="1" maximized="1" windowWidth="1148" windowHeight="645" tabRatio="518" activeSheetId="1"/>
    <customWorkbookView name="pav - Личное представление" guid="{539CB3DF-9B66-4BE7-9074-8CE0405EB8A6}" mergeInterval="0" personalView="1" maximized="1" xWindow="1" yWindow="1" windowWidth="1276" windowHeight="794" tabRatio="518" activeSheetId="1"/>
    <customWorkbookView name="User - Личное представление" guid="{D20DFCFE-63F9-4265-B37B-4F36C46DF159}" mergeInterval="0" personalView="1" maximized="1" xWindow="-8" yWindow="-8" windowWidth="1296" windowHeight="1000" tabRatio="518" activeSheetId="1"/>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kaa - Личное представление" guid="{7B245AB0-C2AF-4822-BFC4-2399F85856C1}" mergeInterval="0" personalView="1" maximized="1" xWindow="1" yWindow="1" windowWidth="1280" windowHeight="803" tabRatio="518" activeSheetId="1"/>
    <customWorkbookView name="Вершинина Мария Игоревна - Личное представление" guid="{A0A3CD9B-2436-40D7-91DB-589A95FBBF00}" mergeInterval="0" personalView="1" maximized="1" windowWidth="1276" windowHeight="779" tabRatio="518" activeSheetId="1"/>
    <customWorkbookView name="Маслова Алина Рамазановна - Личное представление" guid="{99950613-28E7-4EC2-B918-559A2757B0A9}" mergeInterval="0" personalView="1" maximized="1" xWindow="-8" yWindow="-8" windowWidth="1936" windowHeight="1056"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355" activeSheetId="1"/>
    <customWorkbookView name="Козлова Анастасия Сергеевна - Личное представление" guid="{0CCCFAED-79CE-4449-BC23-D60C794B65C2}" mergeInterval="0" personalView="1" maximized="1" windowWidth="1276" windowHeight="759" tabRatio="518"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 name="Шулепова Ольга Анатольевна - Личное представление" guid="{67ADFAE6-A9AF-44D7-8539-93CD0F6B7849}" mergeInterval="0" personalView="1" maximized="1" yWindow="-4" windowWidth="1276" windowHeight="743" tabRatio="518" activeSheetId="1"/>
  </customWorkbookViews>
  <fileRecoveryPr autoRecover="0"/>
</workbook>
</file>

<file path=xl/calcChain.xml><?xml version="1.0" encoding="utf-8"?>
<calcChain xmlns="http://schemas.openxmlformats.org/spreadsheetml/2006/main">
  <c r="I133" i="1" l="1"/>
  <c r="D132" i="1" l="1"/>
  <c r="I26" i="1" l="1"/>
  <c r="I45" i="1" l="1"/>
  <c r="E45" i="1"/>
  <c r="D45" i="1"/>
  <c r="G45" i="1"/>
  <c r="I39" i="1"/>
  <c r="D26" i="1" l="1"/>
  <c r="C95" i="1" l="1"/>
  <c r="I158" i="1"/>
  <c r="I157" i="1"/>
  <c r="I151" i="1"/>
  <c r="F138" i="1"/>
  <c r="H138" i="1"/>
  <c r="I140" i="1"/>
  <c r="E133" i="1" l="1"/>
  <c r="G46" i="1" l="1"/>
  <c r="E46" i="1"/>
  <c r="C158" i="1" l="1"/>
  <c r="I32" i="1" l="1"/>
  <c r="I139" i="1" l="1"/>
  <c r="I51" i="1"/>
  <c r="I25" i="1"/>
  <c r="I33" i="1" l="1"/>
  <c r="I46" i="1" l="1"/>
  <c r="I57" i="1" l="1"/>
  <c r="D46" i="1"/>
  <c r="C45" i="1"/>
  <c r="C46" i="1"/>
  <c r="I29" i="1"/>
  <c r="I38" i="1"/>
  <c r="E40" i="1"/>
  <c r="D37" i="1"/>
  <c r="C37" i="1"/>
  <c r="J57" i="1" l="1"/>
  <c r="C43" i="1"/>
  <c r="J32" i="1" l="1"/>
  <c r="G37" i="1" l="1"/>
  <c r="E37" i="1"/>
  <c r="G29" i="1"/>
  <c r="D129" i="1" l="1"/>
  <c r="G141" i="1" l="1"/>
  <c r="J46" i="1" l="1"/>
  <c r="G140" i="1"/>
  <c r="H181" i="1" l="1"/>
  <c r="H180" i="1"/>
  <c r="F180" i="1"/>
  <c r="F45" i="1" l="1"/>
  <c r="D159" i="1" l="1"/>
  <c r="D158" i="1" l="1"/>
  <c r="I95" i="1"/>
  <c r="C94" i="1"/>
  <c r="C26" i="1" l="1"/>
  <c r="E57" i="1" l="1"/>
  <c r="E172" i="1" l="1"/>
  <c r="C29" i="1" l="1"/>
  <c r="J17" i="1" l="1"/>
  <c r="J19" i="1"/>
  <c r="I123" i="1"/>
  <c r="J15" i="1" l="1"/>
  <c r="J141" i="1" l="1"/>
  <c r="J181" i="1" l="1"/>
  <c r="J180" i="1"/>
  <c r="C179" i="1"/>
  <c r="I179" i="1"/>
  <c r="G179" i="1"/>
  <c r="E179" i="1"/>
  <c r="D179" i="1"/>
  <c r="J183" i="1"/>
  <c r="J182" i="1"/>
  <c r="F181" i="1"/>
  <c r="F179" i="1" l="1"/>
  <c r="H179" i="1"/>
  <c r="J179" i="1"/>
  <c r="C21" i="1" l="1"/>
  <c r="H101" i="1" l="1"/>
  <c r="H102" i="1"/>
  <c r="I70" i="1"/>
  <c r="G74" i="1"/>
  <c r="I74" i="1"/>
  <c r="J74" i="1"/>
  <c r="I40" i="1"/>
  <c r="I172" i="1"/>
  <c r="I37" i="1" l="1"/>
  <c r="J45" i="1"/>
  <c r="H45" i="1"/>
  <c r="H46" i="1"/>
  <c r="I171" i="1"/>
  <c r="D140" i="1" l="1"/>
  <c r="C140" i="1"/>
  <c r="E34" i="1" l="1"/>
  <c r="E29" i="1" s="1"/>
  <c r="E26" i="1"/>
  <c r="D149" i="1"/>
  <c r="E149" i="1"/>
  <c r="F149" i="1"/>
  <c r="G149" i="1"/>
  <c r="H149" i="1"/>
  <c r="I149" i="1"/>
  <c r="C149" i="1"/>
  <c r="J152" i="1"/>
  <c r="J153" i="1"/>
  <c r="J154" i="1"/>
  <c r="J151" i="1"/>
  <c r="J149" i="1" l="1"/>
  <c r="J157" i="1" l="1"/>
  <c r="J47" i="1"/>
  <c r="H27" i="1"/>
  <c r="H24" i="1"/>
  <c r="F24" i="1"/>
  <c r="J39" i="1" l="1"/>
  <c r="J138" i="1" l="1"/>
  <c r="J140" i="1" l="1"/>
  <c r="D43" i="1" l="1"/>
  <c r="G111" i="1"/>
  <c r="C111" i="1"/>
  <c r="H33" i="1" l="1"/>
  <c r="J67" i="1"/>
  <c r="G67" i="1"/>
  <c r="J90" i="1"/>
  <c r="H90" i="1"/>
  <c r="F90" i="1"/>
  <c r="J89" i="1"/>
  <c r="H89" i="1"/>
  <c r="F89" i="1"/>
  <c r="J88" i="1"/>
  <c r="I87" i="1"/>
  <c r="G87" i="1"/>
  <c r="E87" i="1"/>
  <c r="D87" i="1"/>
  <c r="C87" i="1"/>
  <c r="E86" i="1"/>
  <c r="E74" i="1" s="1"/>
  <c r="D86" i="1"/>
  <c r="C86" i="1"/>
  <c r="C74" i="1" s="1"/>
  <c r="I85" i="1"/>
  <c r="G85" i="1"/>
  <c r="G73" i="1" s="1"/>
  <c r="E85" i="1"/>
  <c r="D85" i="1"/>
  <c r="C85" i="1"/>
  <c r="I84" i="1"/>
  <c r="I72" i="1" s="1"/>
  <c r="G84" i="1"/>
  <c r="G72" i="1" s="1"/>
  <c r="E84" i="1"/>
  <c r="E72" i="1" s="1"/>
  <c r="D84" i="1"/>
  <c r="C84" i="1"/>
  <c r="C72" i="1" s="1"/>
  <c r="I83" i="1"/>
  <c r="I71" i="1" s="1"/>
  <c r="E83" i="1"/>
  <c r="E71" i="1" s="1"/>
  <c r="D83" i="1"/>
  <c r="C83" i="1"/>
  <c r="E82" i="1"/>
  <c r="E70" i="1" s="1"/>
  <c r="D82" i="1"/>
  <c r="C82" i="1"/>
  <c r="C70" i="1" s="1"/>
  <c r="C64" i="1" s="1"/>
  <c r="C10" i="1" s="1"/>
  <c r="J78" i="1"/>
  <c r="H78" i="1"/>
  <c r="F78" i="1"/>
  <c r="J77" i="1"/>
  <c r="H77" i="1"/>
  <c r="F77" i="1"/>
  <c r="J76" i="1"/>
  <c r="I75" i="1"/>
  <c r="G75" i="1"/>
  <c r="E75" i="1"/>
  <c r="D75" i="1"/>
  <c r="C75" i="1"/>
  <c r="I68" i="1"/>
  <c r="C71" i="1" l="1"/>
  <c r="C69" i="1" s="1"/>
  <c r="D71" i="1"/>
  <c r="D72" i="1"/>
  <c r="D74" i="1"/>
  <c r="I73" i="1"/>
  <c r="J82" i="1"/>
  <c r="D70" i="1"/>
  <c r="H26" i="1"/>
  <c r="J83" i="1"/>
  <c r="I81" i="1"/>
  <c r="J85" i="1"/>
  <c r="D81" i="1"/>
  <c r="E81" i="1"/>
  <c r="J75" i="1"/>
  <c r="C81" i="1"/>
  <c r="J84" i="1"/>
  <c r="F75" i="1"/>
  <c r="F83" i="1"/>
  <c r="F84" i="1"/>
  <c r="H75" i="1"/>
  <c r="H84" i="1"/>
  <c r="J87" i="1"/>
  <c r="G83" i="1"/>
  <c r="F87" i="1"/>
  <c r="H87" i="1"/>
  <c r="J72" i="1" l="1"/>
  <c r="J71" i="1"/>
  <c r="C65" i="1"/>
  <c r="I67" i="1"/>
  <c r="I69" i="1"/>
  <c r="G71" i="1"/>
  <c r="J70" i="1"/>
  <c r="D69" i="1"/>
  <c r="J81" i="1"/>
  <c r="F81" i="1"/>
  <c r="F72" i="1"/>
  <c r="F71" i="1"/>
  <c r="E69" i="1"/>
  <c r="H83" i="1"/>
  <c r="G81" i="1"/>
  <c r="H81" i="1" s="1"/>
  <c r="H72" i="1"/>
  <c r="J27" i="1"/>
  <c r="J69" i="1" l="1"/>
  <c r="F69" i="1"/>
  <c r="H71" i="1"/>
  <c r="G69" i="1"/>
  <c r="H69" i="1" s="1"/>
  <c r="J139" i="1"/>
  <c r="F32" i="1" l="1"/>
  <c r="G94" i="1"/>
  <c r="G64" i="1" s="1"/>
  <c r="G10" i="1" s="1"/>
  <c r="J33" i="1" l="1"/>
  <c r="F33" i="1"/>
  <c r="G99" i="1"/>
  <c r="I43" i="1" l="1"/>
  <c r="I21" i="1"/>
  <c r="G21" i="1"/>
  <c r="J43" i="1" l="1"/>
  <c r="D21" i="1"/>
  <c r="E159" i="1"/>
  <c r="H157" i="1"/>
  <c r="F157" i="1"/>
  <c r="H158" i="1" l="1"/>
  <c r="H21" i="1"/>
  <c r="I159" i="1"/>
  <c r="J158" i="1" l="1"/>
  <c r="F158" i="1"/>
  <c r="J159" i="1"/>
  <c r="I155" i="1"/>
  <c r="G14" i="1" l="1"/>
  <c r="F26" i="1" l="1"/>
  <c r="C136" i="1" l="1"/>
  <c r="I162" i="1"/>
  <c r="E165" i="1"/>
  <c r="G43" i="1" l="1"/>
  <c r="F46" i="1"/>
  <c r="E43" i="1"/>
  <c r="E58" i="1" l="1"/>
  <c r="E27" i="1"/>
  <c r="F27" i="1" s="1"/>
  <c r="E21" i="1" l="1"/>
  <c r="F21" i="1" l="1"/>
  <c r="J164" i="1" l="1"/>
  <c r="J165" i="1"/>
  <c r="H56" i="1"/>
  <c r="G117" i="1" l="1"/>
  <c r="J44" i="1" l="1"/>
  <c r="J26" i="1"/>
  <c r="J51" i="1"/>
  <c r="J54" i="1"/>
  <c r="J102" i="1" l="1"/>
  <c r="J34" i="1"/>
  <c r="I49" i="1"/>
  <c r="G155" i="1" l="1"/>
  <c r="J118" i="1" l="1"/>
  <c r="I117" i="1"/>
  <c r="J126" i="1"/>
  <c r="J125" i="1"/>
  <c r="J124" i="1"/>
  <c r="J120" i="1"/>
  <c r="J119" i="1"/>
  <c r="J114" i="1"/>
  <c r="J113" i="1"/>
  <c r="J112" i="1"/>
  <c r="J108" i="1"/>
  <c r="J107" i="1"/>
  <c r="J106" i="1"/>
  <c r="J101" i="1"/>
  <c r="J100" i="1"/>
  <c r="J99" i="1" l="1"/>
  <c r="J105" i="1"/>
  <c r="J123" i="1"/>
  <c r="J117" i="1"/>
  <c r="J111" i="1"/>
  <c r="I96" i="1" l="1"/>
  <c r="I66" i="1" s="1"/>
  <c r="I12" i="1" s="1"/>
  <c r="I65" i="1"/>
  <c r="I11" i="1" s="1"/>
  <c r="I94" i="1"/>
  <c r="I64" i="1" s="1"/>
  <c r="I10" i="1" s="1"/>
  <c r="I111" i="1"/>
  <c r="I63" i="1" l="1"/>
  <c r="I93" i="1"/>
  <c r="H141" i="1" l="1"/>
  <c r="F141" i="1"/>
  <c r="J166" i="1" l="1"/>
  <c r="H165" i="1"/>
  <c r="J40" i="1"/>
  <c r="J37" i="1" s="1"/>
  <c r="G169" i="1" l="1"/>
  <c r="I169" i="1" l="1"/>
  <c r="D55" i="1"/>
  <c r="I14" i="1" l="1"/>
  <c r="E169" i="1"/>
  <c r="D169" i="1"/>
  <c r="C169" i="1"/>
  <c r="J132" i="1"/>
  <c r="F169" i="1" l="1"/>
  <c r="H169" i="1"/>
  <c r="I99" i="1"/>
  <c r="H40" i="1"/>
  <c r="F40" i="1"/>
  <c r="H39" i="1"/>
  <c r="F39" i="1"/>
  <c r="I105" i="1"/>
  <c r="H51" i="1"/>
  <c r="G49" i="1"/>
  <c r="D49" i="1"/>
  <c r="C49" i="1"/>
  <c r="F165" i="1"/>
  <c r="F51" i="1"/>
  <c r="J50" i="1"/>
  <c r="J172" i="1"/>
  <c r="J171" i="1"/>
  <c r="F172" i="1"/>
  <c r="F171" i="1"/>
  <c r="H172" i="1"/>
  <c r="H171" i="1"/>
  <c r="J174" i="1"/>
  <c r="J173" i="1"/>
  <c r="J170" i="1"/>
  <c r="J49" i="1" l="1"/>
  <c r="J169" i="1"/>
  <c r="E49" i="1"/>
  <c r="F37" i="1"/>
  <c r="H37" i="1"/>
  <c r="H49" i="1"/>
  <c r="F49" i="1" l="1"/>
  <c r="F43" i="1"/>
  <c r="H43" i="1"/>
  <c r="H25" i="1"/>
  <c r="H135" i="1"/>
  <c r="F135" i="1"/>
  <c r="C129" i="1"/>
  <c r="J135" i="1"/>
  <c r="J134" i="1"/>
  <c r="J131" i="1"/>
  <c r="I129" i="1"/>
  <c r="I55" i="1"/>
  <c r="F140" i="1"/>
  <c r="F139" i="1"/>
  <c r="H140" i="1"/>
  <c r="H139" i="1"/>
  <c r="I136" i="1"/>
  <c r="G136" i="1"/>
  <c r="E136" i="1"/>
  <c r="D136" i="1"/>
  <c r="F25" i="1"/>
  <c r="J14" i="1" l="1"/>
  <c r="J13" i="1"/>
  <c r="H132" i="1"/>
  <c r="G129" i="1"/>
  <c r="H136" i="1"/>
  <c r="H133" i="1"/>
  <c r="J133" i="1"/>
  <c r="J25" i="1"/>
  <c r="F133" i="1"/>
  <c r="F136" i="1"/>
  <c r="J136" i="1"/>
  <c r="D29" i="1"/>
  <c r="H32" i="1"/>
  <c r="H29" i="1" l="1"/>
  <c r="F29" i="1"/>
  <c r="J21" i="1"/>
  <c r="J129" i="1"/>
  <c r="H129" i="1"/>
  <c r="J29" i="1"/>
  <c r="D155" i="1" l="1"/>
  <c r="E155" i="1"/>
  <c r="C155" i="1"/>
  <c r="G55" i="1"/>
  <c r="H155" i="1" l="1"/>
  <c r="F155" i="1"/>
  <c r="J155" i="1"/>
  <c r="J163" i="1"/>
  <c r="D162" i="1"/>
  <c r="E162" i="1"/>
  <c r="G162" i="1"/>
  <c r="C162" i="1"/>
  <c r="H164" i="1"/>
  <c r="F164" i="1"/>
  <c r="J162" i="1" l="1"/>
  <c r="F132" i="1"/>
  <c r="E129" i="1"/>
  <c r="H162" i="1"/>
  <c r="F162" i="1"/>
  <c r="H124" i="1"/>
  <c r="F124" i="1"/>
  <c r="G123" i="1"/>
  <c r="E123" i="1"/>
  <c r="D123" i="1"/>
  <c r="C123" i="1"/>
  <c r="H119" i="1"/>
  <c r="H118" i="1"/>
  <c r="D117" i="1"/>
  <c r="C117" i="1"/>
  <c r="H112" i="1"/>
  <c r="F112" i="1"/>
  <c r="E111" i="1"/>
  <c r="D111" i="1"/>
  <c r="H107" i="1"/>
  <c r="F107" i="1"/>
  <c r="G105" i="1"/>
  <c r="E105" i="1"/>
  <c r="D105" i="1"/>
  <c r="C105" i="1"/>
  <c r="F102" i="1"/>
  <c r="F101" i="1"/>
  <c r="E99" i="1"/>
  <c r="D99" i="1"/>
  <c r="C99" i="1"/>
  <c r="E98" i="1"/>
  <c r="D98" i="1"/>
  <c r="C98" i="1"/>
  <c r="C68" i="1" s="1"/>
  <c r="E97" i="1"/>
  <c r="D97" i="1"/>
  <c r="C97" i="1"/>
  <c r="C67" i="1" s="1"/>
  <c r="G96" i="1"/>
  <c r="G66" i="1" s="1"/>
  <c r="G12" i="1" s="1"/>
  <c r="E96" i="1"/>
  <c r="D96" i="1"/>
  <c r="C96" i="1"/>
  <c r="C66" i="1" s="1"/>
  <c r="C12" i="1" s="1"/>
  <c r="G95" i="1"/>
  <c r="G65" i="1" s="1"/>
  <c r="G11" i="1" s="1"/>
  <c r="D95" i="1"/>
  <c r="C11" i="1"/>
  <c r="D94" i="1"/>
  <c r="D66" i="1" l="1"/>
  <c r="D65" i="1"/>
  <c r="D64" i="1"/>
  <c r="E68" i="1"/>
  <c r="E95" i="1"/>
  <c r="F129" i="1"/>
  <c r="E66" i="1"/>
  <c r="E12" i="1" s="1"/>
  <c r="E67" i="1"/>
  <c r="E94" i="1"/>
  <c r="F94" i="1" s="1"/>
  <c r="D68" i="1"/>
  <c r="D67" i="1"/>
  <c r="C63" i="1"/>
  <c r="J94" i="1"/>
  <c r="J64" i="1" s="1"/>
  <c r="J96" i="1"/>
  <c r="J66" i="1" s="1"/>
  <c r="J95" i="1"/>
  <c r="C93" i="1"/>
  <c r="C13" i="1"/>
  <c r="F99" i="1"/>
  <c r="F111" i="1"/>
  <c r="G13" i="1"/>
  <c r="H96" i="1"/>
  <c r="G93" i="1"/>
  <c r="C14" i="1"/>
  <c r="D93" i="1"/>
  <c r="E117" i="1"/>
  <c r="F123" i="1"/>
  <c r="H95" i="1"/>
  <c r="F96" i="1"/>
  <c r="H99" i="1"/>
  <c r="H94" i="1"/>
  <c r="F105" i="1"/>
  <c r="F118" i="1"/>
  <c r="F119" i="1"/>
  <c r="H105" i="1"/>
  <c r="H111" i="1"/>
  <c r="H117" i="1"/>
  <c r="H123" i="1"/>
  <c r="D10" i="1" l="1"/>
  <c r="D11" i="1"/>
  <c r="J65" i="1"/>
  <c r="J11" i="1" s="1"/>
  <c r="D63" i="1"/>
  <c r="D12" i="1"/>
  <c r="C9" i="1"/>
  <c r="E93" i="1"/>
  <c r="F93" i="1" s="1"/>
  <c r="E14" i="1"/>
  <c r="E13" i="1"/>
  <c r="E65" i="1"/>
  <c r="E11" i="1" s="1"/>
  <c r="F117" i="1"/>
  <c r="E64" i="1"/>
  <c r="E10" i="1" s="1"/>
  <c r="J93" i="1"/>
  <c r="D14" i="1"/>
  <c r="F95" i="1"/>
  <c r="I13" i="1"/>
  <c r="I9" i="1" s="1"/>
  <c r="H93" i="1"/>
  <c r="F11" i="1" l="1"/>
  <c r="H11" i="1"/>
  <c r="E63" i="1"/>
  <c r="H14" i="1"/>
  <c r="F14" i="1"/>
  <c r="D13" i="1"/>
  <c r="F65" i="1"/>
  <c r="F64" i="1"/>
  <c r="H64" i="1"/>
  <c r="H10" i="1" s="1"/>
  <c r="G63" i="1"/>
  <c r="H63" i="1" s="1"/>
  <c r="H65" i="1"/>
  <c r="G9" i="1"/>
  <c r="H66" i="1"/>
  <c r="F66" i="1"/>
  <c r="J63" i="1" l="1"/>
  <c r="H13" i="1"/>
  <c r="F13" i="1"/>
  <c r="F63" i="1"/>
  <c r="E9" i="1"/>
  <c r="D9" i="1"/>
  <c r="H12" i="1"/>
  <c r="F12" i="1"/>
  <c r="H9" i="1" l="1"/>
  <c r="F9" i="1"/>
  <c r="J58" i="1"/>
  <c r="J12" i="1" s="1"/>
  <c r="J56" i="1"/>
  <c r="J10" i="1" s="1"/>
  <c r="H58" i="1"/>
  <c r="H57" i="1"/>
  <c r="F58" i="1"/>
  <c r="F57" i="1"/>
  <c r="F56" i="1"/>
  <c r="F10" i="1" s="1"/>
  <c r="E55" i="1"/>
  <c r="C55" i="1"/>
  <c r="H17" i="1"/>
  <c r="I15" i="1"/>
  <c r="G15" i="1"/>
  <c r="D15" i="1"/>
  <c r="E15" i="1"/>
  <c r="C15" i="1"/>
  <c r="F17" i="1"/>
  <c r="J55" i="1" l="1"/>
  <c r="F15" i="1"/>
  <c r="H15" i="1"/>
  <c r="H55" i="1"/>
  <c r="F55" i="1"/>
  <c r="J9" i="1" l="1"/>
</calcChain>
</file>

<file path=xl/sharedStrings.xml><?xml version="1.0" encoding="utf-8"?>
<sst xmlns="http://schemas.openxmlformats.org/spreadsheetml/2006/main" count="254" uniqueCount="121">
  <si>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</si>
  <si>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</si>
  <si>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</si>
  <si>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</si>
  <si>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</si>
  <si>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</si>
  <si>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</si>
  <si>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</si>
  <si>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</si>
  <si>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</si>
  <si>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</si>
  <si>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</si>
  <si>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</si>
  <si>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</si>
  <si>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</si>
  <si>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</si>
  <si>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</si>
  <si>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</si>
  <si>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9.</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</si>
  <si>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</si>
  <si>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</si>
  <si>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</si>
  <si>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</si>
  <si>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</si>
  <si>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</si>
  <si>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</si>
  <si>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</si>
  <si>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</si>
  <si>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</si>
  <si>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</si>
  <si>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</si>
  <si>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</si>
  <si>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</si>
  <si>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</si>
  <si>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</si>
  <si>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</si>
  <si>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</si>
  <si>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24.</t>
  </si>
  <si>
    <t>23.</t>
  </si>
  <si>
    <t>Ожидаемый остаток средств на 1 января года, следующего за отчетным</t>
  </si>
  <si>
    <t>Реализация мероприятий не запланирована</t>
  </si>
  <si>
    <t>бюджет ХМАО - Югры</t>
  </si>
  <si>
    <t>Приобретение жилья (ДАиГ)</t>
  </si>
  <si>
    <t>бюджет МО</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</si>
  <si>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</si>
  <si>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</si>
  <si>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</si>
  <si>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</si>
  <si>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Улучшение жилищных условий ветеранов Великой Отечественной войны (ДАиГ)</t>
  </si>
  <si>
    <t>11.1.</t>
  </si>
  <si>
    <t>11.1.1.</t>
  </si>
  <si>
    <t>11.1.2.</t>
  </si>
  <si>
    <t>11.2.</t>
  </si>
  <si>
    <t>11.2.1.</t>
  </si>
  <si>
    <t>11.2.2.</t>
  </si>
  <si>
    <t>11.2.3.</t>
  </si>
  <si>
    <t>11.2.4.</t>
  </si>
  <si>
    <t>11.2.5.</t>
  </si>
  <si>
    <t>Подпрограмма III "Содействие развитию жилищного строительства"</t>
  </si>
  <si>
    <t>Подпрограмма  V "Обеспечение мерами государственной поддержки по улучшению жилищных условий отдельных категорий граждан"</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</si>
  <si>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</si>
  <si>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</si>
  <si>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</si>
  <si>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</si>
  <si>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</si>
  <si>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Обеспечение жильем граждан, уволенных с военной службы и приравненных к ним лиц (УУиРЖ)</t>
  </si>
  <si>
    <r>
      <t xml:space="preserve">Финансовые затраты на реализацию программы в </t>
    </r>
    <r>
      <rPr>
        <u/>
        <sz val="18"/>
        <color theme="1"/>
        <rFont val="Times New Roman"/>
        <family val="2"/>
        <charset val="204"/>
      </rPr>
      <t>2017</t>
    </r>
    <r>
      <rPr>
        <sz val="18"/>
        <color theme="1"/>
        <rFont val="Times New Roman"/>
        <family val="2"/>
        <charset val="204"/>
      </rPr>
      <t xml:space="preserve"> году  </t>
    </r>
  </si>
  <si>
    <t xml:space="preserve">Утвержденный план 
на 2017 год </t>
  </si>
  <si>
    <t xml:space="preserve">Уточненный план 
на 2017 год </t>
  </si>
  <si>
    <t>Ожидаемое исполнение на 01.01.2018</t>
  </si>
  <si>
    <t>Улица Киртбая от  ул. 1 "З" до ул. 3 "З"(ДАиГ)</t>
  </si>
  <si>
    <t>11.1.2.1.</t>
  </si>
  <si>
    <t>26.</t>
  </si>
  <si>
    <r>
      <t xml:space="preserve">Государственная программа "Развитие здравоохранения  на 2016-2020 годы" 
</t>
    </r>
    <r>
      <rPr>
        <sz val="20"/>
        <color theme="1"/>
        <rFont val="Times New Roman"/>
        <family val="1"/>
        <charset val="204"/>
      </rPr>
      <t>(1. Субвенции на организацию осуществления мероприятий по проведению дезинсекции и дератизации.)</t>
    </r>
  </si>
  <si>
    <r>
      <t>Государственная программа «Развитие образования в Ханты-Мансийском автономном округе – Югре на 2016-2020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Субсидии на дополнительное финансовое обеспечение мероприятий по организации питания обучающихся;
5.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</si>
  <si>
    <t xml:space="preserve">Государственная программа «Доступная среда в Ханты-Мансийском автономном округе – Югре на 2016-2020 годы» </t>
  </si>
  <si>
    <t>Государственная программа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</si>
  <si>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«Социально-экономическое развитие коренных малочисленных народов Севера Ханты-Мансийского автономного округа – Югры на 2016-2020 годы» </t>
  </si>
  <si>
    <t xml:space="preserve">Государственная программа «Защита населения и территорий от чрезвычайных ситуаций, обеспечение пожарной безопасности в Ханты-Мансийском автономном округе – Югре на 2016-2020 годы» </t>
  </si>
  <si>
    <r>
      <t xml:space="preserve">Государственная программа «Обеспечение экологической безопасности Ханты-Мансийского автономного округа – Югры на 2016-2020 годы"
</t>
    </r>
    <r>
      <rPr>
        <sz val="20"/>
        <color theme="1"/>
        <rFont val="Times New Roman"/>
        <family val="1"/>
        <charset val="204"/>
      </rPr>
      <t>(Субвенции на осуществление отдельных полномочий Ханты-Мансийского автономного округа - Югры по организации деятельности по обращению с твердыми коммунальными отходами)</t>
    </r>
  </si>
  <si>
    <t xml:space="preserve">Государственная программа «Информационное общество Ханты-Мансийского автономного округа – Югры на 2016-2020 годы» </t>
  </si>
  <si>
    <t xml:space="preserve">Государственная программа «Управление государственными финансами в Ханты-Мансийском автономном округе – Югре на 2016-2020 годы» </t>
  </si>
  <si>
    <t>Государственная программа «Развитие гражданского общества Ханты-Мансийского автономного округа – Югры на 2016-2020 годы»</t>
  </si>
  <si>
    <t xml:space="preserve">Государственная программа «Управление государственным имуществом Ханты-Мансийского автономного округа – Югры на 2016-2020 годы» </t>
  </si>
  <si>
    <t xml:space="preserve">Государственная программа «Развитие и использование минерально-сырьевой базы Ханты-Мансийского автономного округа – Югры на 2016-2020 годы»  </t>
  </si>
  <si>
    <t xml:space="preserve">Государственная программа «Оказание содействия добровольному переселению в Ханты-Мансийский автономный округ – Югру соотечественников, проживающих за рубежом, на 2016–2020 годы» </t>
  </si>
  <si>
    <r>
      <t>Государственная программа «Социально-экономическое развитие, инвестиции и инновации Ханты-Мансийского автономного округа – Югры на 2016-2020 годы» 
(</t>
    </r>
    <r>
      <rPr>
        <sz val="20"/>
        <color theme="1"/>
        <rFont val="Times New Roman"/>
        <family val="1"/>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Субсидия на поддержку малого и среднего предпринимательства;
3.Субсидии на развитие многофункциональных центров предоставления государственных и муниципальных услуг;).</t>
    </r>
  </si>
  <si>
    <r>
      <t>Государственная программа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t>
    </r>
    <r>
      <rPr>
        <sz val="20"/>
        <color theme="1"/>
        <rFont val="Times New Roman"/>
        <family val="1"/>
        <charset val="204"/>
      </rPr>
      <t xml:space="preserve"> 
(1. Субсидии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2012–2017 годы")</t>
    </r>
  </si>
  <si>
    <r>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t>
    </r>
    <r>
      <rPr>
        <sz val="20"/>
        <color theme="1"/>
        <rFont val="Times New Roman"/>
        <family val="1"/>
        <charset val="204"/>
      </rPr>
      <t xml:space="preserve"> 
(1. Субвенции на повышение эффективности использования и развитие ресурсного потенциала рыбохозяйственного комплекса;
 2. субвенции по поддержку животноводства, переработку и реализацию продукции животноводства;
 3.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t>
    </r>
  </si>
  <si>
    <t>Государственная программа "Обеспечение доступным и комфортным жильем жителей Ханты-Мансийского автономного округа - Югры в 2016-2020 годах"</t>
  </si>
  <si>
    <t xml:space="preserve">Для формирования фонда социального использования  приобретены жилые помещения в многоквартирном жилом доме, общей площадью 15 046,40 кв.м. и 7 460,80 кв.м. согласно заключенных контрактов с ООО "УК"Центр Менеджмент" №1/2016 на сумму 392 654, 44 тыс.руб., и контракт №2/2016 на сумму 791 876, 99 тыс.руб., сроком действия до 30.03.2017. По условиям контрактов, в 2016 году произведен авансовый платеж в размере 78% стоимости контрактов а также дополнительно оплачены средства местного бюджета в сумме 41 839,46 тыс.руб.   В 2017 году произведен окончательный расчет по заключенным контрактам .                                        </t>
  </si>
  <si>
    <r>
      <rPr>
        <u/>
        <sz val="18"/>
        <color theme="1"/>
        <rFont val="Times New Roman"/>
        <family val="2"/>
        <charset val="204"/>
      </rPr>
      <t xml:space="preserve">АГ: </t>
    </r>
    <r>
      <rPr>
        <sz val="18"/>
        <color theme="1"/>
        <rFont val="Times New Roman"/>
        <family val="2"/>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УБУиО (ДК):</t>
    </r>
    <r>
      <rPr>
        <sz val="18"/>
        <rFont val="Times New Roman"/>
        <family val="2"/>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t>
    </r>
    <r>
      <rPr>
        <u/>
        <sz val="20"/>
        <rFont val="Times New Roman"/>
        <family val="1"/>
        <charset val="204"/>
      </rPr>
      <t/>
    </r>
  </si>
  <si>
    <r>
      <t>Государственная программа «Социальная поддержка жителей Ханты-Мансийского автономного округа – Югры на 2016-2020 годы» 
(</t>
    </r>
    <r>
      <rPr>
        <sz val="20"/>
        <color theme="1"/>
        <rFont val="Times New Roman"/>
        <family val="2"/>
        <charset val="204"/>
      </rPr>
      <t>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организацию и обеспечение отдыха и оздоровление детей, в том числе в этнической среде;
6. Субвенции на обеспечение дополнительных гарантий прав на жилое помещение детей-сирот и детей, оставшихся без попечения родителей, лицам из числа детей-сирот и детей, оставшихся без попечения родителей, усыновителям, приемным родителям; 
7.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t>
    </r>
  </si>
  <si>
    <r>
      <t xml:space="preserve">Государственная программа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r>
    <r>
      <rPr>
        <sz val="20"/>
        <color theme="1"/>
        <rFont val="Times New Roman"/>
        <family val="1"/>
        <charset val="204"/>
      </rPr>
      <t>(1.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</si>
  <si>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r>
      <t>Государственная программа "Развитие культуры и туризма в Ханты-Мансийском автономном округе - Югре на 2016-2020 годы"</t>
    </r>
    <r>
      <rPr>
        <sz val="20"/>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автономного округа;
3. Субсидии на поддержку отрасли культуры;
4. Иные межбюджетные трансферты  на реализацию мероприятий по развитию профессионального искусства; 
5. Иные межбюджетные трансферты на реализацию мероприятий по стимулированию культурного разнообразия.)</t>
    </r>
  </si>
  <si>
    <r>
      <rPr>
        <u/>
        <sz val="18"/>
        <color theme="1"/>
        <rFont val="Times New Roman"/>
        <family val="1"/>
        <charset val="204"/>
      </rPr>
      <t>УБУиО:</t>
    </r>
    <r>
      <rPr>
        <sz val="18"/>
        <color theme="1"/>
        <rFont val="Times New Roman"/>
        <family val="2"/>
        <charset val="204"/>
      </rPr>
      <t xml:space="preserve"> Бюджетные ассигнования запланированы на выплату заработной платы сотруднику в рамках реализации переданного государственного полномочия по обеспечению регулирования деятельности по обращению с отходами производства и потребления и на техническое обеспечение. 
      Закупки, запланированные на 2017 год,  на приобретение бумаги и канцелярских товаров планируется провести  в соответствии с план-графиком.
      Реализация мероприятий  осуществляется в плановом режиме. Бюджетные ассигнования будут использованы в полном объеме до конца 2017 года. </t>
    </r>
  </si>
  <si>
    <t>Извещение о проведении конкурса с ограниченным участием на выполнение работ по строительству объекта опубликовано - 28.04.2017 г. Вскрытие конвертов - 19.05.2017 г. Рассмотрение и оценка заявок на участие в конкурсе - 31.05.2017 г.
Однако, в Ханты-Мансийское УФАС России поступила жалоба ООО «РЕГИОН-СТРОЙ» от 15.05.2017 №784-ж вследствие чего, процедура проведения  конкурса с ограниченным участием приостановлена, в части заключения контракта до рассмотрения жалобы по существу. Рассмотрение жалобы состоялось 22.05.2017. 
По результатам рассмотрения жалобы, на основании предписания УФАС от 22.05.2017 г. № 03/КА-3307, закупка отменена. Повторное размещение извещения, путем проведения электронного аукциона, планируется ориентировочно 3 июля 2017 г. Ориентировочный срок заключения контракта  на выполнение работ по строительству объекта - 15.08.2017г.
Окончание выполнения работ, согласно графика производства работ по строительству объекта - 30.06.2019 г.
Ориентировочный срок ввода - июль 2019 г</t>
  </si>
  <si>
    <r>
      <rPr>
        <u/>
        <sz val="18"/>
        <color theme="1"/>
        <rFont val="Times New Roman"/>
        <family val="2"/>
        <charset val="204"/>
      </rPr>
      <t xml:space="preserve">ДГХ: </t>
    </r>
    <r>
      <rPr>
        <sz val="18"/>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- 46 504 чел.
Численность учащихся частных общеобразовательных организаций - 405 чел.
Численность учащихся, получающих муниципальную услугу «Реализация дополнительных общеразвивающих программ»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2"/>
        <charset val="204"/>
      </rPr>
      <t>ДАиГ:</t>
    </r>
    <r>
      <rPr>
        <sz val="18"/>
        <rFont val="Times New Roman"/>
        <family val="2"/>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г. в Департаменте строительства ХМАО-Югры. Направлен пакет документов  на проведение проверки сметной стоимости проектно-изыскательских работ. После проведения проверки сметной стоимости,  планируется размещение закупки на ПИР;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</si>
  <si>
    <t xml:space="preserve">ДГХ: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Планируется выполнить ремонт дорог общей площадью 196,172 тыс.кв.м. По итогам размещения муниципального заказа на ремонт автомобильных дорог состоялся аукцион. В данный момент ведется работа по заключению муниципальных контрактов - 463 203,41743 тыс.руб. Работы запланированы на 3 квартал 2017. </t>
  </si>
  <si>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20"/>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
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</si>
  <si>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t>Закупки, запланированные на 2017 год,  на приобретение бумаги и конвертов планируется провести  в соответствии с план-графиком.</t>
  </si>
  <si>
    <r>
      <rPr>
        <u/>
        <sz val="18"/>
        <rFont val="Times New Roman"/>
        <family val="2"/>
        <charset val="204"/>
      </rPr>
      <t>УБУиО:</t>
    </r>
    <r>
      <rPr>
        <sz val="18"/>
        <rFont val="Times New Roman"/>
        <family val="2"/>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u/>
        <sz val="18"/>
        <rFont val="Times New Roman"/>
        <family val="1"/>
        <charset val="204"/>
      </rPr>
      <t xml:space="preserve">ДГХ: </t>
    </r>
    <r>
      <rPr>
        <sz val="18"/>
        <rFont val="Times New Roman"/>
        <family val="2"/>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</si>
  <si>
    <t xml:space="preserve">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01.06.2017 участниками мероприятия числится 50 молодых семьей. В 2017 году социальную выплату на приобретение (строительство) жилья планируется предоставить 7 молодым семьям.                                                                                                       </t>
  </si>
  <si>
    <r>
      <t xml:space="preserve">На 01.06.2017 участниками мероприятия числится 465  человек. В 2017 году субсидию за счет средств федерального бюджета на приобретение (строительство) жилья планируется  предоставить 11 льготополучателям.       </t>
    </r>
    <r>
      <rPr>
        <sz val="18"/>
        <color rgb="FFFF0000"/>
        <rFont val="Times New Roman"/>
        <family val="1"/>
        <charset val="204"/>
      </rPr>
      <t xml:space="preserve">  </t>
    </r>
    <r>
      <rPr>
        <sz val="18"/>
        <rFont val="Times New Roman"/>
        <family val="2"/>
        <charset val="204"/>
      </rPr>
      <t xml:space="preserve">                                                                                                                                                                                                                                                   </t>
    </r>
  </si>
  <si>
    <t xml:space="preserve">На 01.01.2017 участником мероприятия числится один военнослужащий, уволенный в запас. По состоянию на 01.06.2017 участнику подпрограммы выдано гарантийное письмо на право получения единовременной денежной выплаты в целях приобретения жилого помещения в собственность самостоятельно. </t>
  </si>
  <si>
    <t>Информация о реализации государственных программ Ханты-Мансийского автономного округа - Югры
на территории городского округа город Сургут на 01.06.2017 года</t>
  </si>
  <si>
    <t>на 01.06.2017</t>
  </si>
  <si>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2016-2020 годы» 
</t>
    </r>
    <r>
      <rPr>
        <sz val="20"/>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3.Субсидии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4.Субсидии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РФ (софинансирование субсидии из окружного бюджета))</t>
    </r>
  </si>
  <si>
    <r>
      <rPr>
        <sz val="18"/>
        <color theme="1"/>
        <rFont val="Times New Roman"/>
        <family val="1"/>
        <charset val="204"/>
      </rPr>
      <t xml:space="preserve">По состоянию на 01.06.2017: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АГ: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</si>
  <si>
    <r>
      <rPr>
        <u/>
        <sz val="18"/>
        <rFont val="Times New Roman"/>
        <family val="2"/>
        <charset val="204"/>
      </rPr>
      <t>ДО, УБУиО(ДК):</t>
    </r>
    <r>
      <rPr>
        <sz val="18"/>
        <rFont val="Times New Roman"/>
        <family val="2"/>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</si>
  <si>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</si>
  <si>
    <r>
      <t>Государственная программа «Содействие занятости населения в Ханты-Мансийском автономном округе – Югре на 2016-2020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</si>
  <si>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В мае приняты работы на сумму 37 306,2 тыс. руб., оплачены средства местного бюджета в размере 1 865,3 тыс. руб., средства окружного бюджета в размере 35 440,9 тыс. руб. будут оплачены в следующем отчетном периоде.                                                                                                                                                                        
</t>
    </r>
    <r>
      <rPr>
        <u/>
        <sz val="18"/>
        <rFont val="Times New Roman"/>
        <family val="2"/>
        <charset val="204"/>
      </rPr>
      <t xml:space="preserve">УБУиО (ДК): </t>
    </r>
    <r>
      <rPr>
        <sz val="18"/>
        <rFont val="Times New Roman"/>
        <family val="2"/>
        <charset val="204"/>
      </rPr>
      <t xml:space="preserve">Реализация программы  осуществляется в плановом режиме.  Бюджетные ассигнования будут использованы в полном объеме до конца 2017 года.
</t>
    </r>
  </si>
  <si>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Планируемая численность детей, посещающих лагерь с дневным пребыванием детей  - 350 чел. Бюджетные ассигнования будут использованы в 2-4 квартале 2017 года.</t>
    </r>
  </si>
  <si>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планируется использовать в 4 кв. 2017 г.
</t>
    </r>
  </si>
  <si>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</si>
  <si>
    <t xml:space="preserve">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Постановления о предоставлении субсидий на приобретение жилого помещения в собственность;
 - на приобретение 3 жилых помещений.  Заключены муниципальные контракты  по приобретению жилых помещений для участников программы: 3кв., по 43,2 м2, 5491,5408 тыс.руб). Акты приема-передачи подписаны 25.05.2017г. Оплата будет произведена после получения выписок из ЕГРН.                                                                       </t>
  </si>
  <si>
    <r>
      <rPr>
        <u/>
        <sz val="18"/>
        <color theme="1"/>
        <rFont val="Times New Roman"/>
        <family val="2"/>
        <charset val="204"/>
      </rPr>
      <t>ДГХ:</t>
    </r>
    <r>
      <rPr>
        <sz val="18"/>
        <color theme="1"/>
        <rFont val="Times New Roman"/>
        <family val="2"/>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установку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</si>
  <si>
    <r>
      <rPr>
        <u/>
        <sz val="18"/>
        <rFont val="Times New Roman"/>
        <family val="2"/>
        <charset val="204"/>
      </rPr>
      <t>АГ:</t>
    </r>
    <r>
      <rPr>
        <sz val="18"/>
        <rFont val="Times New Roman"/>
        <family val="2"/>
        <charset val="204"/>
      </rPr>
      <t xml:space="preserve">  1. По состоянию на 01.06.2017 произведена выплата заработной платы за январь-апрель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</si>
  <si>
    <r>
      <t xml:space="preserve">Государственная программа "Развитие транспортной системы Ханты-Мансийского автономного округа — Югры на 2016-2020 годы" 
</t>
    </r>
    <r>
      <rPr>
        <sz val="20"/>
        <color theme="1"/>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t>
    </r>
  </si>
  <si>
    <r>
      <rPr>
        <u/>
        <sz val="18"/>
        <color theme="1"/>
        <rFont val="Times New Roman"/>
        <family val="1"/>
        <charset val="204"/>
      </rPr>
      <t>УППЭК</t>
    </r>
    <r>
      <rPr>
        <sz val="18"/>
        <color theme="1"/>
        <rFont val="Times New Roman"/>
        <family val="2"/>
        <charset val="204"/>
      </rPr>
      <t xml:space="preserve">: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за счет средств местного бюджета в рамках реализации муниципальной программы "Охрана окружающей среды города Сургута на 2014-2030 годы" на аналогичные цели выделено 5 189,85 тыс.рублей. Денежные средства будут освоены в течение года.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</si>
</sst>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quot;$&quot;#,##0_);\(&quot;$&quot;#,##0\)"/>
    <numFmt numFmtId="167" formatCode="&quot;р.&quot;#,##0_);\(&quot;р.&quot;#,##0\)"/>
    <numFmt numFmtId="168" formatCode="0.0%"/>
  </numFmts>
  <fonts count="53"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4"/>
      <color theme="1"/>
      <name val="Times New Roman"/>
      <family val="2"/>
      <charset val="204"/>
    </font>
    <font>
      <sz val="20"/>
      <color theme="1"/>
      <name val="Times New Roman"/>
      <family val="2"/>
      <charset val="204"/>
    </font>
    <font>
      <i/>
      <sz val="20"/>
      <color theme="1"/>
      <name val="Times New Roman"/>
      <family val="2"/>
      <charset val="204"/>
    </font>
    <font>
      <b/>
      <sz val="20"/>
      <color theme="1"/>
      <name val="Times New Roman"/>
      <family val="2"/>
      <charset val="204"/>
    </font>
    <font>
      <b/>
      <i/>
      <sz val="20"/>
      <color theme="1"/>
      <name val="Times New Roman"/>
      <family val="2"/>
      <charset val="204"/>
    </font>
    <font>
      <sz val="20"/>
      <color theme="9" tint="0.79998168889431442"/>
      <name val="Times New Roman"/>
      <family val="2"/>
      <charset val="204"/>
    </font>
    <font>
      <b/>
      <sz val="20"/>
      <color theme="0"/>
      <name val="Times New Roman"/>
      <family val="2"/>
      <charset val="204"/>
    </font>
    <font>
      <b/>
      <sz val="20"/>
      <color theme="9" tint="0.79998168889431442"/>
      <name val="Times New Roman"/>
      <family val="2"/>
      <charset val="204"/>
    </font>
    <font>
      <b/>
      <sz val="20"/>
      <name val="Times New Roman"/>
      <family val="2"/>
      <charset val="204"/>
    </font>
    <font>
      <sz val="20"/>
      <name val="Times New Roman"/>
      <family val="2"/>
      <charset val="204"/>
    </font>
    <font>
      <sz val="20"/>
      <color theme="1"/>
      <name val="Times New Roman"/>
      <family val="1"/>
      <charset val="204"/>
    </font>
    <font>
      <b/>
      <sz val="20"/>
      <color theme="1"/>
      <name val="Times New Roman"/>
      <family val="1"/>
      <charset val="204"/>
    </font>
    <font>
      <i/>
      <sz val="18"/>
      <color theme="1"/>
      <name val="Times New Roman"/>
      <family val="2"/>
      <charset val="204"/>
    </font>
    <font>
      <b/>
      <i/>
      <sz val="18"/>
      <color theme="1"/>
      <name val="Times New Roman"/>
      <family val="2"/>
      <charset val="204"/>
    </font>
    <font>
      <sz val="18"/>
      <color rgb="FF00B050"/>
      <name val="Times New Roman"/>
      <family val="2"/>
      <charset val="204"/>
    </font>
    <font>
      <u/>
      <sz val="20"/>
      <color theme="1"/>
      <name val="Times New Roman"/>
      <family val="1"/>
      <charset val="204"/>
    </font>
    <font>
      <b/>
      <sz val="18"/>
      <name val="Times New Roman"/>
      <family val="2"/>
      <charset val="204"/>
    </font>
    <font>
      <sz val="18"/>
      <name val="Times New Roman"/>
      <family val="2"/>
      <charset val="204"/>
    </font>
    <font>
      <i/>
      <sz val="18"/>
      <name val="Times New Roman"/>
      <family val="2"/>
      <charset val="204"/>
    </font>
    <font>
      <sz val="20"/>
      <name val="Times New Roman"/>
      <family val="1"/>
      <charset val="204"/>
    </font>
    <font>
      <u/>
      <sz val="20"/>
      <name val="Times New Roman"/>
      <family val="1"/>
      <charset val="204"/>
    </font>
    <font>
      <u/>
      <sz val="18"/>
      <color theme="1"/>
      <name val="Times New Roman"/>
      <family val="2"/>
      <charset val="204"/>
    </font>
    <font>
      <i/>
      <sz val="20"/>
      <name val="Times New Roman"/>
      <family val="2"/>
      <charset val="204"/>
    </font>
    <font>
      <b/>
      <i/>
      <sz val="20"/>
      <name val="Times New Roman"/>
      <family val="2"/>
      <charset val="204"/>
    </font>
    <font>
      <i/>
      <sz val="20"/>
      <color rgb="FF00B050"/>
      <name val="Times New Roman"/>
      <family val="2"/>
      <charset val="204"/>
    </font>
    <font>
      <sz val="20"/>
      <color theme="0"/>
      <name val="Times New Roman"/>
      <family val="1"/>
      <charset val="204"/>
    </font>
    <font>
      <sz val="20"/>
      <color theme="0"/>
      <name val="Times New Roman"/>
      <family val="2"/>
      <charset val="204"/>
    </font>
    <font>
      <b/>
      <sz val="20"/>
      <color rgb="FFFF0000"/>
      <name val="Times New Roman"/>
      <family val="2"/>
      <charset val="204"/>
    </font>
    <font>
      <sz val="20"/>
      <color rgb="FFFF0000"/>
      <name val="Times New Roman"/>
      <family val="2"/>
      <charset val="204"/>
    </font>
    <font>
      <b/>
      <sz val="18"/>
      <color theme="1"/>
      <name val="Times New Roman"/>
      <family val="2"/>
      <charset val="204"/>
    </font>
    <font>
      <u/>
      <sz val="18"/>
      <name val="Times New Roman"/>
      <family val="2"/>
      <charset val="204"/>
    </font>
    <font>
      <sz val="18"/>
      <color rgb="FFFF0000"/>
      <name val="Times New Roman"/>
      <family val="2"/>
      <charset val="204"/>
    </font>
    <font>
      <u/>
      <sz val="18"/>
      <name val="Times New Roman"/>
      <family val="1"/>
      <charset val="204"/>
    </font>
    <font>
      <b/>
      <sz val="20"/>
      <color theme="0"/>
      <name val="Times New Roman"/>
      <family val="1"/>
      <charset val="204"/>
    </font>
    <font>
      <sz val="18"/>
      <name val="Times New Roman"/>
      <family val="1"/>
      <charset val="204"/>
    </font>
    <font>
      <u/>
      <sz val="18"/>
      <color theme="1"/>
      <name val="Times New Roman"/>
      <family val="1"/>
      <charset val="204"/>
    </font>
    <font>
      <sz val="18"/>
      <color theme="1"/>
      <name val="Times New Roman"/>
      <family val="1"/>
      <charset val="204"/>
    </font>
    <font>
      <b/>
      <sz val="20"/>
      <name val="Times New Roman"/>
      <family val="1"/>
      <charset val="204"/>
    </font>
    <font>
      <sz val="18"/>
      <color rgb="FFFF0000"/>
      <name val="Times New Roman"/>
      <family val="1"/>
      <charset val="204"/>
    </font>
    <font>
      <i/>
      <sz val="20"/>
      <color theme="0"/>
      <name val="Times New Roman"/>
      <family val="2"/>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7">
    <xf numFmtId="0" fontId="0" fillId="0" borderId="0" xfId="0"/>
    <xf numFmtId="0" fontId="14" fillId="0" borderId="0" xfId="0" applyFont="1" applyFill="1" applyBorder="1" applyAlignment="1">
      <alignment horizontal="center" wrapText="1"/>
    </xf>
    <xf numFmtId="0" fontId="14" fillId="0" borderId="0" xfId="0" applyFont="1" applyFill="1" applyBorder="1" applyAlignment="1">
      <alignment wrapText="1"/>
    </xf>
    <xf numFmtId="4" fontId="14" fillId="0" borderId="0" xfId="0" applyNumberFormat="1" applyFont="1" applyFill="1" applyBorder="1" applyAlignment="1">
      <alignment wrapText="1"/>
    </xf>
    <xf numFmtId="2" fontId="14" fillId="0" borderId="0" xfId="0" applyNumberFormat="1" applyFont="1" applyFill="1" applyBorder="1" applyAlignment="1">
      <alignment wrapText="1"/>
    </xf>
    <xf numFmtId="9" fontId="14" fillId="0" borderId="0" xfId="0" applyNumberFormat="1" applyFont="1" applyFill="1" applyBorder="1" applyAlignment="1">
      <alignment wrapText="1"/>
    </xf>
    <xf numFmtId="0" fontId="14" fillId="0" borderId="0" xfId="0" applyFont="1" applyFill="1" applyAlignment="1">
      <alignment wrapText="1"/>
    </xf>
    <xf numFmtId="0" fontId="14" fillId="0" borderId="0" xfId="0"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center" vertical="center" wrapText="1"/>
      <protection locked="0"/>
    </xf>
    <xf numFmtId="9" fontId="14" fillId="0" borderId="0" xfId="0"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top" wrapText="1"/>
      <protection locked="0"/>
    </xf>
    <xf numFmtId="0" fontId="15" fillId="0" borderId="0" xfId="0" applyFont="1" applyFill="1" applyAlignment="1">
      <alignment horizontal="left" vertical="top" wrapText="1"/>
    </xf>
    <xf numFmtId="4" fontId="16" fillId="2"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14"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vertical="center" wrapText="1"/>
      <protection locked="0"/>
    </xf>
    <xf numFmtId="4" fontId="21" fillId="0" borderId="1" xfId="0" applyNumberFormat="1" applyFont="1" applyFill="1" applyBorder="1" applyAlignment="1" applyProtection="1">
      <alignment horizontal="center" vertical="center" wrapText="1"/>
      <protection locked="0"/>
    </xf>
    <xf numFmtId="9" fontId="21" fillId="0" borderId="1" xfId="0" applyNumberFormat="1" applyFont="1" applyFill="1" applyBorder="1" applyAlignment="1" applyProtection="1">
      <alignment horizontal="center" vertical="center" wrapText="1"/>
      <protection locked="0"/>
    </xf>
    <xf numFmtId="4" fontId="22" fillId="0" borderId="1" xfId="0" applyNumberFormat="1" applyFont="1" applyFill="1" applyBorder="1" applyAlignment="1" applyProtection="1">
      <alignment horizontal="center" vertical="center" wrapText="1"/>
      <protection locked="0"/>
    </xf>
    <xf numFmtId="9" fontId="22"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center" wrapText="1"/>
    </xf>
    <xf numFmtId="4" fontId="14" fillId="0" borderId="0" xfId="0" applyNumberFormat="1" applyFont="1" applyFill="1" applyAlignment="1">
      <alignment wrapText="1"/>
    </xf>
    <xf numFmtId="2" fontId="14" fillId="0" borderId="0" xfId="0" applyNumberFormat="1" applyFont="1" applyFill="1" applyAlignment="1">
      <alignment wrapText="1"/>
    </xf>
    <xf numFmtId="9" fontId="14" fillId="0" borderId="0" xfId="0" applyNumberFormat="1" applyFont="1" applyFill="1" applyAlignment="1">
      <alignment wrapText="1"/>
    </xf>
    <xf numFmtId="4" fontId="23" fillId="0" borderId="1" xfId="0" applyNumberFormat="1" applyFont="1" applyFill="1" applyBorder="1" applyAlignment="1" applyProtection="1">
      <alignment horizontal="center" vertical="center" wrapText="1"/>
      <protection locked="0"/>
    </xf>
    <xf numFmtId="9" fontId="23" fillId="0" borderId="1" xfId="0" applyNumberFormat="1" applyFont="1" applyFill="1" applyBorder="1" applyAlignment="1" applyProtection="1">
      <alignment horizontal="center" vertical="center" wrapText="1"/>
      <protection locked="0"/>
    </xf>
    <xf numFmtId="0" fontId="25" fillId="2" borderId="0" xfId="0" applyFont="1" applyFill="1" applyAlignment="1">
      <alignment horizontal="left" vertical="center" wrapText="1"/>
    </xf>
    <xf numFmtId="0" fontId="12" fillId="2" borderId="0" xfId="0" applyFont="1" applyFill="1" applyAlignment="1">
      <alignment horizontal="left" vertical="top" wrapText="1"/>
    </xf>
    <xf numFmtId="4" fontId="14" fillId="2"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right" vertical="center" wrapText="1"/>
      <protection locked="0"/>
    </xf>
    <xf numFmtId="0" fontId="14" fillId="0" borderId="0" xfId="0"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0" xfId="0" applyFont="1" applyFill="1" applyAlignment="1">
      <alignment horizontal="left" vertical="center" wrapText="1"/>
    </xf>
    <xf numFmtId="0" fontId="25" fillId="0" borderId="0" xfId="0" applyFont="1" applyFill="1" applyAlignment="1">
      <alignment horizontal="left" vertical="center" wrapText="1"/>
    </xf>
    <xf numFmtId="0" fontId="12" fillId="0" borderId="0" xfId="0" applyFont="1" applyFill="1" applyAlignment="1">
      <alignment horizontal="left" vertical="top" wrapText="1"/>
    </xf>
    <xf numFmtId="0" fontId="26" fillId="0" borderId="0" xfId="0" applyFont="1" applyFill="1" applyAlignment="1">
      <alignment horizontal="left" vertical="center" wrapText="1"/>
    </xf>
    <xf numFmtId="0" fontId="30" fillId="0" borderId="0" xfId="0" applyFont="1" applyFill="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justify" wrapText="1"/>
    </xf>
    <xf numFmtId="0" fontId="14" fillId="0" borderId="0" xfId="0" applyFont="1" applyFill="1" applyAlignment="1">
      <alignment horizontal="justify" wrapText="1"/>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4" fontId="17" fillId="0" borderId="1" xfId="0" applyNumberFormat="1" applyFont="1" applyFill="1" applyBorder="1" applyAlignment="1" applyProtection="1">
      <alignment horizontal="center" vertical="center" wrapText="1"/>
      <protection locked="0"/>
    </xf>
    <xf numFmtId="168" fontId="22" fillId="0" borderId="1" xfId="0" applyNumberFormat="1" applyFont="1" applyFill="1" applyBorder="1" applyAlignment="1" applyProtection="1">
      <alignment horizontal="center" vertical="center" wrapText="1"/>
      <protection locked="0"/>
    </xf>
    <xf numFmtId="0" fontId="16" fillId="0" borderId="1" xfId="0" quotePrefix="1"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right" wrapText="1"/>
      <protection locked="0"/>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justify" vertical="center" wrapText="1"/>
      <protection locked="0"/>
    </xf>
    <xf numFmtId="0" fontId="14" fillId="0" borderId="0" xfId="0" applyFont="1" applyFill="1" applyBorder="1" applyAlignment="1">
      <alignment horizontal="justify" wrapText="1"/>
    </xf>
    <xf numFmtId="4" fontId="14" fillId="0" borderId="0" xfId="0" applyNumberFormat="1" applyFont="1" applyFill="1" applyBorder="1" applyAlignment="1" applyProtection="1">
      <alignment horizontal="justify" vertical="center" wrapText="1"/>
      <protection locked="0"/>
    </xf>
    <xf numFmtId="0" fontId="16" fillId="0" borderId="1" xfId="0" applyFont="1" applyFill="1" applyBorder="1" applyAlignment="1" applyProtection="1">
      <alignment horizontal="justify" vertical="center" wrapText="1"/>
      <protection locked="0"/>
    </xf>
    <xf numFmtId="0" fontId="16"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center" vertical="center" wrapText="1"/>
      <protection locked="0"/>
    </xf>
    <xf numFmtId="4" fontId="35" fillId="0" borderId="1" xfId="0" applyNumberFormat="1" applyFont="1" applyFill="1" applyBorder="1" applyAlignment="1" applyProtection="1">
      <alignment horizontal="center" vertical="center" wrapText="1"/>
      <protection locked="0"/>
    </xf>
    <xf numFmtId="4" fontId="32" fillId="0" borderId="1" xfId="0" applyNumberFormat="1" applyFont="1" applyFill="1" applyBorder="1" applyAlignment="1" applyProtection="1">
      <alignment horizontal="center" vertical="center" wrapText="1"/>
      <protection locked="0"/>
    </xf>
    <xf numFmtId="4" fontId="36" fillId="0" borderId="1" xfId="0" applyNumberFormat="1" applyFont="1" applyFill="1" applyBorder="1" applyAlignment="1" applyProtection="1">
      <alignment horizontal="center" vertical="center" wrapText="1"/>
      <protection locked="0"/>
    </xf>
    <xf numFmtId="168" fontId="36" fillId="0" borderId="1" xfId="0" applyNumberFormat="1" applyFont="1" applyFill="1" applyBorder="1" applyAlignment="1" applyProtection="1">
      <alignment horizontal="center" vertical="center" wrapText="1"/>
      <protection locked="0"/>
    </xf>
    <xf numFmtId="9" fontId="35" fillId="0" borderId="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justify" vertical="center" wrapText="1"/>
      <protection locked="0"/>
    </xf>
    <xf numFmtId="49" fontId="36"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 fontId="23" fillId="2" borderId="1" xfId="0" applyNumberFormat="1" applyFont="1" applyFill="1" applyBorder="1" applyAlignment="1" applyProtection="1">
      <alignment horizontal="center" vertical="center" wrapText="1"/>
      <protection locked="0"/>
    </xf>
    <xf numFmtId="0" fontId="31" fillId="3" borderId="0" xfId="0" applyFont="1" applyFill="1" applyAlignment="1">
      <alignment horizontal="left" vertical="center" wrapText="1"/>
    </xf>
    <xf numFmtId="0" fontId="29" fillId="3" borderId="0" xfId="0" applyFont="1" applyFill="1" applyAlignment="1">
      <alignment horizontal="left" vertical="center" wrapText="1"/>
    </xf>
    <xf numFmtId="0" fontId="15" fillId="3" borderId="0" xfId="0" applyFont="1" applyFill="1" applyAlignment="1">
      <alignment horizontal="left" vertical="center" wrapText="1"/>
    </xf>
    <xf numFmtId="0" fontId="22" fillId="0" borderId="1" xfId="0" applyFont="1" applyFill="1" applyBorder="1" applyAlignment="1" applyProtection="1">
      <alignment horizontal="justify" vertical="center" wrapText="1"/>
      <protection locked="0"/>
    </xf>
    <xf numFmtId="9" fontId="32" fillId="0" borderId="1" xfId="0" applyNumberFormat="1" applyFont="1" applyFill="1" applyBorder="1" applyAlignment="1" applyProtection="1">
      <alignment horizontal="center" vertical="center" wrapText="1"/>
      <protection locked="0"/>
    </xf>
    <xf numFmtId="0" fontId="22" fillId="0" borderId="0" xfId="0" applyFont="1" applyFill="1" applyAlignment="1">
      <alignment wrapText="1"/>
    </xf>
    <xf numFmtId="0" fontId="14" fillId="0" borderId="1" xfId="0" applyFont="1" applyFill="1" applyBorder="1" applyAlignment="1" applyProtection="1">
      <alignment horizontal="justify" vertical="center" wrapText="1"/>
      <protection locked="0"/>
    </xf>
    <xf numFmtId="0" fontId="22" fillId="0"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center" vertical="center" wrapText="1"/>
      <protection locked="0"/>
    </xf>
    <xf numFmtId="0" fontId="14" fillId="0" borderId="0" xfId="0" applyFont="1" applyFill="1" applyAlignment="1">
      <alignment horizontal="left" vertical="center" wrapText="1"/>
    </xf>
    <xf numFmtId="0" fontId="14" fillId="0" borderId="0" xfId="0" applyFont="1" applyFill="1" applyBorder="1" applyAlignment="1">
      <alignment horizontal="left" vertical="center" wrapText="1"/>
    </xf>
    <xf numFmtId="4" fontId="16" fillId="0" borderId="0" xfId="0" applyNumberFormat="1" applyFont="1" applyFill="1" applyAlignment="1">
      <alignment horizontal="left" vertical="center" wrapText="1"/>
    </xf>
    <xf numFmtId="4" fontId="21" fillId="0" borderId="1" xfId="0" applyNumberFormat="1" applyFont="1" applyFill="1" applyBorder="1" applyAlignment="1" applyProtection="1">
      <alignment vertical="center" wrapText="1"/>
      <protection locked="0"/>
    </xf>
    <xf numFmtId="4" fontId="26" fillId="0" borderId="0" xfId="0" applyNumberFormat="1" applyFont="1" applyFill="1" applyAlignment="1">
      <alignment horizontal="left" vertical="center" wrapText="1"/>
    </xf>
    <xf numFmtId="4" fontId="26" fillId="2" borderId="0" xfId="0" applyNumberFormat="1" applyFont="1" applyFill="1" applyAlignment="1">
      <alignment horizontal="left" vertical="center" wrapText="1"/>
    </xf>
    <xf numFmtId="4" fontId="16" fillId="2" borderId="0" xfId="0" applyNumberFormat="1" applyFont="1" applyFill="1" applyAlignment="1">
      <alignment horizontal="left" vertical="center" wrapText="1"/>
    </xf>
    <xf numFmtId="0" fontId="14" fillId="0" borderId="1" xfId="0" applyFont="1" applyFill="1" applyBorder="1" applyAlignment="1" applyProtection="1">
      <alignment horizontal="justify" vertical="center" wrapText="1"/>
      <protection locked="0"/>
    </xf>
    <xf numFmtId="0" fontId="22" fillId="0"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9" fontId="36" fillId="0"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justify" vertical="center" wrapText="1"/>
      <protection locked="0"/>
    </xf>
    <xf numFmtId="0" fontId="14" fillId="2" borderId="0" xfId="0" applyFont="1" applyFill="1" applyAlignment="1">
      <alignment horizontal="left" vertical="top" wrapText="1"/>
    </xf>
    <xf numFmtId="0" fontId="16" fillId="2" borderId="1" xfId="0" applyFont="1" applyFill="1" applyBorder="1" applyAlignment="1" applyProtection="1">
      <alignment horizontal="center" vertical="center" wrapText="1"/>
      <protection locked="0"/>
    </xf>
    <xf numFmtId="0" fontId="14" fillId="2" borderId="0" xfId="0" applyFont="1" applyFill="1" applyAlignment="1">
      <alignment wrapText="1"/>
    </xf>
    <xf numFmtId="0" fontId="14" fillId="0" borderId="1" xfId="0" applyFont="1" applyFill="1" applyBorder="1" applyAlignment="1" applyProtection="1">
      <alignment horizontal="justify" vertical="center" wrapText="1"/>
      <protection locked="0"/>
    </xf>
    <xf numFmtId="0" fontId="16" fillId="2" borderId="1" xfId="0" applyFont="1" applyFill="1" applyBorder="1" applyAlignment="1" applyProtection="1">
      <alignment horizontal="justify" vertical="center" wrapText="1"/>
      <protection locked="0"/>
    </xf>
    <xf numFmtId="4" fontId="32" fillId="2" borderId="1" xfId="0" applyNumberFormat="1" applyFont="1" applyFill="1" applyBorder="1" applyAlignment="1" applyProtection="1">
      <alignment horizontal="center" vertical="center" wrapText="1"/>
      <protection locked="0"/>
    </xf>
    <xf numFmtId="4" fontId="40" fillId="0" borderId="1" xfId="0" applyNumberFormat="1" applyFont="1" applyFill="1" applyBorder="1" applyAlignment="1" applyProtection="1">
      <alignment horizontal="center" vertical="center" wrapText="1"/>
      <protection locked="0"/>
    </xf>
    <xf numFmtId="9" fontId="41" fillId="0" borderId="1" xfId="0" applyNumberFormat="1" applyFont="1" applyFill="1" applyBorder="1" applyAlignment="1" applyProtection="1">
      <alignment horizontal="center" vertical="center" wrapText="1"/>
      <protection locked="0"/>
    </xf>
    <xf numFmtId="4" fontId="41"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left" wrapText="1"/>
    </xf>
    <xf numFmtId="0" fontId="12" fillId="0" borderId="1" xfId="0" applyFont="1" applyFill="1" applyBorder="1" applyAlignment="1" applyProtection="1">
      <alignment horizontal="justify" vertical="center" wrapText="1"/>
      <protection locked="0"/>
    </xf>
    <xf numFmtId="9" fontId="38" fillId="0" borderId="1" xfId="0" applyNumberFormat="1" applyFont="1" applyFill="1" applyBorder="1" applyAlignment="1" applyProtection="1">
      <alignment horizontal="center" vertical="center" wrapText="1"/>
      <protection locked="0"/>
    </xf>
    <xf numFmtId="4" fontId="38" fillId="0" borderId="1" xfId="0" applyNumberFormat="1" applyFont="1" applyFill="1" applyBorder="1" applyAlignment="1" applyProtection="1">
      <alignment horizontal="center" vertical="center" wrapText="1"/>
      <protection locked="0"/>
    </xf>
    <xf numFmtId="4" fontId="46" fillId="0" borderId="1" xfId="0" applyNumberFormat="1" applyFont="1" applyFill="1" applyBorder="1" applyAlignment="1" applyProtection="1">
      <alignment horizontal="center" vertical="center" wrapText="1"/>
      <protection locked="0"/>
    </xf>
    <xf numFmtId="0" fontId="21" fillId="0" borderId="4" xfId="0" applyFont="1" applyFill="1" applyBorder="1" applyAlignment="1" applyProtection="1">
      <alignment horizontal="justify" vertical="top" wrapText="1"/>
      <protection locked="0"/>
    </xf>
    <xf numFmtId="0" fontId="16" fillId="2" borderId="1" xfId="0" applyFont="1" applyFill="1" applyBorder="1" applyAlignment="1" applyProtection="1">
      <alignment horizontal="justify" vertical="top" wrapText="1"/>
      <protection locked="0"/>
    </xf>
    <xf numFmtId="4" fontId="39" fillId="2" borderId="0" xfId="0" applyNumberFormat="1" applyFont="1" applyFill="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justify" vertical="center" wrapText="1"/>
      <protection locked="0"/>
    </xf>
    <xf numFmtId="4" fontId="23" fillId="0" borderId="0" xfId="0" applyNumberFormat="1" applyFont="1" applyFill="1" applyAlignment="1">
      <alignment horizontal="left" vertical="center" wrapText="1"/>
    </xf>
    <xf numFmtId="0" fontId="23" fillId="0" borderId="0" xfId="0" applyFont="1" applyFill="1" applyAlignment="1">
      <alignment wrapText="1"/>
    </xf>
    <xf numFmtId="4" fontId="21"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vertical="top" wrapText="1"/>
      <protection locked="0"/>
    </xf>
    <xf numFmtId="0" fontId="30" fillId="0" borderId="3" xfId="0" applyFont="1" applyFill="1" applyBorder="1" applyAlignment="1" applyProtection="1">
      <alignment vertical="top" wrapText="1"/>
      <protection locked="0"/>
    </xf>
    <xf numFmtId="0" fontId="30" fillId="0" borderId="1" xfId="0" applyFont="1" applyFill="1" applyBorder="1" applyAlignment="1" applyProtection="1">
      <alignment vertical="top" wrapText="1"/>
      <protection locked="0"/>
    </xf>
    <xf numFmtId="4" fontId="16" fillId="0" borderId="4"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9" fontId="24" fillId="2" borderId="1" xfId="0" applyNumberFormat="1" applyFont="1" applyFill="1" applyBorder="1" applyAlignment="1" applyProtection="1">
      <alignment horizontal="center" vertical="center" wrapText="1"/>
      <protection locked="0"/>
    </xf>
    <xf numFmtId="9" fontId="23" fillId="2" borderId="1" xfId="0" applyNumberFormat="1" applyFont="1" applyFill="1" applyBorder="1" applyAlignment="1" applyProtection="1">
      <alignment horizontal="center" vertical="center" wrapText="1"/>
      <protection locked="0"/>
    </xf>
    <xf numFmtId="4" fontId="21" fillId="2" borderId="1" xfId="0" applyNumberFormat="1" applyFont="1" applyFill="1" applyBorder="1" applyAlignment="1" applyProtection="1">
      <alignment horizontal="center" vertical="center" wrapText="1"/>
      <protection locked="0"/>
    </xf>
    <xf numFmtId="9" fontId="21" fillId="2" borderId="1" xfId="0" applyNumberFormat="1" applyFont="1" applyFill="1" applyBorder="1" applyAlignment="1" applyProtection="1">
      <alignment horizontal="center" vertical="center" wrapText="1"/>
      <protection locked="0"/>
    </xf>
    <xf numFmtId="9" fontId="38" fillId="2" borderId="1" xfId="0" applyNumberFormat="1" applyFont="1" applyFill="1" applyBorder="1" applyAlignment="1" applyProtection="1">
      <alignment horizontal="center" vertical="center" wrapText="1"/>
      <protection locked="0"/>
    </xf>
    <xf numFmtId="4" fontId="38" fillId="2" borderId="1" xfId="0" applyNumberFormat="1" applyFont="1" applyFill="1" applyBorder="1" applyAlignment="1" applyProtection="1">
      <alignment horizontal="center" vertical="center" wrapText="1"/>
      <protection locked="0"/>
    </xf>
    <xf numFmtId="9" fontId="14" fillId="2" borderId="1" xfId="0" applyNumberFormat="1" applyFont="1" applyFill="1" applyBorder="1" applyAlignment="1" applyProtection="1">
      <alignment horizontal="center" vertical="center" wrapText="1"/>
      <protection locked="0"/>
    </xf>
    <xf numFmtId="9"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top" wrapText="1"/>
    </xf>
    <xf numFmtId="9" fontId="39" fillId="2" borderId="1" xfId="0" applyNumberFormat="1" applyFont="1" applyFill="1" applyBorder="1" applyAlignment="1" applyProtection="1">
      <alignment horizontal="center" vertical="center" wrapText="1"/>
      <protection locked="0"/>
    </xf>
    <xf numFmtId="4" fontId="39" fillId="2" borderId="1" xfId="0" applyNumberFormat="1" applyFont="1" applyFill="1" applyBorder="1" applyAlignment="1" applyProtection="1">
      <alignment horizontal="center" vertical="center" wrapText="1"/>
      <protection locked="0"/>
    </xf>
    <xf numFmtId="9" fontId="32" fillId="2" borderId="1" xfId="0" applyNumberFormat="1" applyFont="1" applyFill="1" applyBorder="1" applyAlignment="1" applyProtection="1">
      <alignment horizontal="center" vertical="center" wrapText="1"/>
      <protection locked="0"/>
    </xf>
    <xf numFmtId="4" fontId="41" fillId="2"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168" fontId="35" fillId="0" borderId="1" xfId="0" applyNumberFormat="1" applyFont="1" applyFill="1" applyBorder="1" applyAlignment="1" applyProtection="1">
      <alignment horizontal="center" vertical="center" wrapText="1"/>
      <protection locked="0"/>
    </xf>
    <xf numFmtId="2" fontId="22" fillId="0" borderId="1" xfId="0" applyNumberFormat="1" applyFont="1" applyFill="1" applyBorder="1" applyAlignment="1" applyProtection="1">
      <alignment horizontal="center" vertical="center" wrapText="1"/>
      <protection locked="0"/>
    </xf>
    <xf numFmtId="4" fontId="20" fillId="0" borderId="1" xfId="0"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2" fontId="20" fillId="0" borderId="1" xfId="0" applyNumberFormat="1" applyFont="1" applyFill="1" applyBorder="1" applyAlignment="1" applyProtection="1">
      <alignment horizontal="center" vertical="center" wrapText="1"/>
      <protection locked="0"/>
    </xf>
    <xf numFmtId="9" fontId="19" fillId="0" borderId="1" xfId="0" applyNumberFormat="1" applyFont="1" applyFill="1" applyBorder="1" applyAlignment="1" applyProtection="1">
      <alignment horizontal="center" vertical="center" wrapText="1"/>
      <protection locked="0"/>
    </xf>
    <xf numFmtId="4" fontId="19" fillId="0" borderId="1"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top" wrapText="1"/>
    </xf>
    <xf numFmtId="0" fontId="16" fillId="2" borderId="1" xfId="0" quotePrefix="1" applyFont="1" applyFill="1" applyBorder="1" applyAlignment="1" applyProtection="1">
      <alignment horizontal="center" vertical="center" wrapText="1"/>
      <protection locked="0"/>
    </xf>
    <xf numFmtId="9" fontId="39" fillId="0" borderId="1" xfId="0" applyNumberFormat="1" applyFont="1" applyFill="1" applyBorder="1" applyAlignment="1" applyProtection="1">
      <alignment horizontal="center" vertical="center" wrapText="1"/>
      <protection locked="0"/>
    </xf>
    <xf numFmtId="4" fontId="39" fillId="0" borderId="1" xfId="0" applyNumberFormat="1" applyFont="1" applyFill="1" applyBorder="1" applyAlignment="1" applyProtection="1">
      <alignment horizontal="center" vertical="center" wrapText="1"/>
      <protection locked="0"/>
    </xf>
    <xf numFmtId="9" fontId="52" fillId="0"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9" fontId="24" fillId="0" borderId="1" xfId="0" applyNumberFormat="1" applyFont="1" applyFill="1" applyBorder="1" applyAlignment="1" applyProtection="1">
      <alignment horizontal="center" vertical="center" wrapText="1"/>
      <protection locked="0"/>
    </xf>
    <xf numFmtId="168" fontId="14" fillId="0" borderId="1" xfId="0" applyNumberFormat="1" applyFont="1" applyFill="1" applyBorder="1" applyAlignment="1" applyProtection="1">
      <alignment horizontal="center" vertical="center" wrapText="1"/>
      <protection locked="0"/>
    </xf>
    <xf numFmtId="4" fontId="19" fillId="2" borderId="1" xfId="0" applyNumberFormat="1" applyFont="1" applyFill="1" applyBorder="1" applyAlignment="1" applyProtection="1">
      <alignment horizontal="center" vertical="center" wrapText="1"/>
      <protection locked="0"/>
    </xf>
    <xf numFmtId="4" fontId="20" fillId="2" borderId="1" xfId="0" applyNumberFormat="1" applyFont="1" applyFill="1" applyBorder="1" applyAlignment="1" applyProtection="1">
      <alignment horizontal="center" vertical="center" wrapText="1"/>
      <protection locked="0"/>
    </xf>
    <xf numFmtId="9" fontId="20" fillId="2" borderId="1" xfId="0" applyNumberFormat="1" applyFont="1" applyFill="1" applyBorder="1" applyAlignment="1" applyProtection="1">
      <alignment horizontal="center" vertical="center" wrapText="1"/>
      <protection locked="0"/>
    </xf>
    <xf numFmtId="2" fontId="20" fillId="2" borderId="1" xfId="0" applyNumberFormat="1" applyFont="1" applyFill="1" applyBorder="1" applyAlignment="1" applyProtection="1">
      <alignment horizontal="center" vertical="center" wrapText="1"/>
      <protection locked="0"/>
    </xf>
    <xf numFmtId="4" fontId="16" fillId="2" borderId="4" xfId="0" applyNumberFormat="1" applyFont="1" applyFill="1" applyBorder="1" applyAlignment="1" applyProtection="1">
      <alignment horizontal="center" vertical="center" wrapText="1"/>
      <protection locked="0"/>
    </xf>
    <xf numFmtId="168" fontId="14" fillId="2" borderId="1" xfId="0" applyNumberFormat="1" applyFont="1" applyFill="1" applyBorder="1" applyAlignment="1" applyProtection="1">
      <alignment horizontal="center" vertical="center" wrapText="1"/>
      <protection locked="0"/>
    </xf>
    <xf numFmtId="168" fontId="22" fillId="2" borderId="1" xfId="0" applyNumberFormat="1" applyFont="1" applyFill="1" applyBorder="1" applyAlignment="1" applyProtection="1">
      <alignment horizontal="center" vertical="center" wrapText="1"/>
      <protection locked="0"/>
    </xf>
    <xf numFmtId="4" fontId="27" fillId="0" borderId="1" xfId="0" applyNumberFormat="1" applyFont="1" applyFill="1" applyBorder="1" applyAlignment="1" applyProtection="1">
      <alignment horizontal="center" vertical="center" wrapText="1"/>
      <protection locked="0"/>
    </xf>
    <xf numFmtId="9" fontId="50" fillId="0" borderId="1" xfId="0" applyNumberFormat="1" applyFont="1" applyFill="1" applyBorder="1" applyAlignment="1" applyProtection="1">
      <alignment horizontal="center" vertical="center" wrapText="1"/>
      <protection locked="0"/>
    </xf>
    <xf numFmtId="4" fontId="50" fillId="0" borderId="1" xfId="0" applyNumberFormat="1" applyFont="1" applyFill="1" applyBorder="1" applyAlignment="1" applyProtection="1">
      <alignment horizontal="center" vertical="center" wrapText="1"/>
      <protection locked="0"/>
    </xf>
    <xf numFmtId="4" fontId="21" fillId="0" borderId="4" xfId="0" applyNumberFormat="1" applyFont="1" applyFill="1" applyBorder="1" applyAlignment="1" applyProtection="1">
      <alignment horizontal="center" vertical="center" wrapText="1"/>
      <protection locked="0"/>
    </xf>
    <xf numFmtId="4" fontId="21" fillId="0" borderId="3"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justify" vertical="center" wrapText="1"/>
      <protection locked="0"/>
    </xf>
    <xf numFmtId="0" fontId="16" fillId="0" borderId="3" xfId="0" applyFont="1" applyFill="1" applyBorder="1" applyAlignment="1" applyProtection="1">
      <alignment horizontal="justify" vertical="center" wrapText="1"/>
      <protection locked="0"/>
    </xf>
    <xf numFmtId="4" fontId="21" fillId="2" borderId="4" xfId="0" applyNumberFormat="1" applyFont="1" applyFill="1" applyBorder="1" applyAlignment="1" applyProtection="1">
      <alignment horizontal="center" vertical="center" wrapText="1"/>
      <protection locked="0"/>
    </xf>
    <xf numFmtId="4" fontId="21" fillId="2" borderId="3" xfId="0" applyNumberFormat="1" applyFont="1" applyFill="1" applyBorder="1" applyAlignment="1" applyProtection="1">
      <alignment horizontal="center" vertical="center" wrapText="1"/>
      <protection locked="0"/>
    </xf>
    <xf numFmtId="9" fontId="12" fillId="0" borderId="4" xfId="0" applyNumberFormat="1" applyFont="1" applyFill="1" applyBorder="1" applyAlignment="1" applyProtection="1">
      <alignment horizontal="left" vertical="center" wrapText="1"/>
      <protection locked="0"/>
    </xf>
    <xf numFmtId="9" fontId="12" fillId="0" borderId="2" xfId="0" applyNumberFormat="1" applyFont="1" applyFill="1" applyBorder="1" applyAlignment="1" applyProtection="1">
      <alignment horizontal="left" vertical="center" wrapText="1"/>
      <protection locked="0"/>
    </xf>
    <xf numFmtId="9" fontId="12" fillId="0" borderId="3" xfId="0" applyNumberFormat="1" applyFont="1" applyFill="1" applyBorder="1" applyAlignment="1" applyProtection="1">
      <alignment horizontal="left" vertical="center" wrapText="1"/>
      <protection locked="0"/>
    </xf>
    <xf numFmtId="0" fontId="30" fillId="2" borderId="4" xfId="0" applyFont="1" applyFill="1" applyBorder="1" applyAlignment="1" applyProtection="1">
      <alignment horizontal="justify" vertical="top" wrapText="1"/>
      <protection locked="0"/>
    </xf>
    <xf numFmtId="0" fontId="30" fillId="2" borderId="2" xfId="0" applyFont="1" applyFill="1" applyBorder="1" applyAlignment="1" applyProtection="1">
      <alignment horizontal="justify" vertical="top" wrapText="1"/>
      <protection locked="0"/>
    </xf>
    <xf numFmtId="0" fontId="30" fillId="2" borderId="3" xfId="0" applyFont="1" applyFill="1" applyBorder="1" applyAlignment="1" applyProtection="1">
      <alignment horizontal="justify" vertical="top" wrapText="1"/>
      <protection locked="0"/>
    </xf>
    <xf numFmtId="0" fontId="44" fillId="0" borderId="1" xfId="0" applyFont="1" applyFill="1" applyBorder="1" applyAlignment="1" applyProtection="1">
      <alignment horizontal="justify" vertical="top" wrapText="1"/>
      <protection locked="0"/>
    </xf>
    <xf numFmtId="0" fontId="30" fillId="0" borderId="1"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justify" vertical="top" wrapText="1"/>
      <protection locked="0"/>
    </xf>
    <xf numFmtId="0" fontId="21" fillId="0" borderId="4"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justify" vertical="center" wrapText="1"/>
      <protection locked="0"/>
    </xf>
    <xf numFmtId="0" fontId="21" fillId="0" borderId="3" xfId="0" applyFont="1" applyFill="1" applyBorder="1" applyAlignment="1" applyProtection="1">
      <alignment horizontal="justify" vertical="center" wrapText="1"/>
      <protection locked="0"/>
    </xf>
    <xf numFmtId="4" fontId="24" fillId="2" borderId="4" xfId="0" applyNumberFormat="1" applyFont="1" applyFill="1" applyBorder="1" applyAlignment="1" applyProtection="1">
      <alignment horizontal="center" vertical="center" wrapText="1"/>
      <protection locked="0"/>
    </xf>
    <xf numFmtId="4" fontId="24" fillId="2" borderId="3" xfId="0" applyNumberFormat="1" applyFont="1" applyFill="1" applyBorder="1" applyAlignment="1" applyProtection="1">
      <alignment horizontal="center" vertical="center" wrapText="1"/>
      <protection locked="0"/>
    </xf>
    <xf numFmtId="9" fontId="50" fillId="0" borderId="4" xfId="0" applyNumberFormat="1" applyFont="1" applyFill="1" applyBorder="1" applyAlignment="1" applyProtection="1">
      <alignment horizontal="center" vertical="center" wrapText="1"/>
      <protection locked="0"/>
    </xf>
    <xf numFmtId="9" fontId="50" fillId="0" borderId="3" xfId="0" applyNumberFormat="1" applyFont="1" applyFill="1" applyBorder="1" applyAlignment="1" applyProtection="1">
      <alignment horizontal="center" vertical="center" wrapText="1"/>
      <protection locked="0"/>
    </xf>
    <xf numFmtId="4" fontId="16" fillId="0" borderId="4" xfId="0" applyNumberFormat="1" applyFont="1" applyFill="1" applyBorder="1" applyAlignment="1" applyProtection="1">
      <alignment horizontal="center" vertical="center" wrapText="1"/>
      <protection locked="0"/>
    </xf>
    <xf numFmtId="4" fontId="16" fillId="0" borderId="3"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justify" vertical="top" wrapText="1"/>
      <protection locked="0"/>
    </xf>
    <xf numFmtId="0" fontId="30" fillId="2" borderId="1" xfId="0" applyFont="1" applyFill="1" applyBorder="1" applyAlignment="1" applyProtection="1">
      <alignment horizontal="justify" vertical="top" wrapText="1"/>
      <protection locked="0"/>
    </xf>
    <xf numFmtId="4" fontId="16" fillId="0" borderId="2" xfId="0" applyNumberFormat="1" applyFont="1" applyFill="1" applyBorder="1" applyAlignment="1" applyProtection="1">
      <alignment horizontal="center" vertical="center" wrapText="1"/>
      <protection locked="0"/>
    </xf>
    <xf numFmtId="9" fontId="21" fillId="2" borderId="4" xfId="0" applyNumberFormat="1" applyFont="1" applyFill="1" applyBorder="1" applyAlignment="1" applyProtection="1">
      <alignment horizontal="center" vertical="center" wrapText="1"/>
      <protection locked="0"/>
    </xf>
    <xf numFmtId="9" fontId="21" fillId="2" borderId="3"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4" fontId="50" fillId="0" borderId="4" xfId="0" applyNumberFormat="1" applyFont="1" applyFill="1" applyBorder="1" applyAlignment="1" applyProtection="1">
      <alignment horizontal="center" vertical="center" wrapText="1"/>
      <protection locked="0"/>
    </xf>
    <xf numFmtId="4" fontId="50" fillId="0" borderId="3"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justify" vertical="center" wrapText="1"/>
      <protection locked="0"/>
    </xf>
    <xf numFmtId="0" fontId="13" fillId="0" borderId="0" xfId="0" quotePrefix="1"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165" fontId="12" fillId="0" borderId="1" xfId="0" quotePrefix="1" applyNumberFormat="1" applyFont="1" applyFill="1" applyBorder="1" applyAlignment="1" applyProtection="1">
      <alignment horizontal="center" vertical="center" wrapText="1"/>
      <protection locked="0"/>
    </xf>
    <xf numFmtId="4" fontId="42" fillId="0" borderId="4" xfId="0" applyNumberFormat="1" applyFont="1" applyFill="1" applyBorder="1" applyAlignment="1" applyProtection="1">
      <alignment horizontal="center" vertical="top" wrapText="1"/>
      <protection locked="0"/>
    </xf>
    <xf numFmtId="4" fontId="42" fillId="0" borderId="2" xfId="0" applyNumberFormat="1" applyFont="1" applyFill="1" applyBorder="1" applyAlignment="1" applyProtection="1">
      <alignment horizontal="center" vertical="top" wrapText="1"/>
      <protection locked="0"/>
    </xf>
    <xf numFmtId="4" fontId="42" fillId="0" borderId="3" xfId="0" applyNumberFormat="1" applyFont="1" applyFill="1" applyBorder="1" applyAlignment="1" applyProtection="1">
      <alignment horizontal="center" vertical="top" wrapText="1"/>
      <protection locked="0"/>
    </xf>
    <xf numFmtId="0" fontId="49"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30" fillId="0" borderId="1" xfId="0" applyFont="1" applyFill="1" applyBorder="1" applyAlignment="1" applyProtection="1">
      <alignment horizontal="left" vertical="top" wrapText="1"/>
      <protection locked="0"/>
    </xf>
    <xf numFmtId="9" fontId="24" fillId="0" borderId="4" xfId="0" applyNumberFormat="1" applyFont="1" applyFill="1" applyBorder="1" applyAlignment="1" applyProtection="1">
      <alignment horizontal="center" vertical="center" wrapText="1"/>
      <protection locked="0"/>
    </xf>
    <xf numFmtId="9" fontId="24" fillId="0" borderId="3" xfId="0" applyNumberFormat="1" applyFont="1" applyFill="1" applyBorder="1" applyAlignment="1" applyProtection="1">
      <alignment horizontal="center" vertical="center" wrapText="1"/>
      <protection locked="0"/>
    </xf>
    <xf numFmtId="9" fontId="16" fillId="0" borderId="4" xfId="0" applyNumberFormat="1" applyFont="1" applyFill="1" applyBorder="1" applyAlignment="1" applyProtection="1">
      <alignment horizontal="center" vertical="center" wrapText="1"/>
      <protection locked="0"/>
    </xf>
    <xf numFmtId="9" fontId="16" fillId="0" borderId="2" xfId="0" applyNumberFormat="1" applyFont="1" applyFill="1" applyBorder="1" applyAlignment="1" applyProtection="1">
      <alignment horizontal="center" vertical="center" wrapText="1"/>
      <protection locked="0"/>
    </xf>
    <xf numFmtId="9" fontId="16" fillId="0" borderId="3" xfId="0" applyNumberFormat="1" applyFont="1" applyFill="1" applyBorder="1" applyAlignment="1" applyProtection="1">
      <alignment horizontal="center" vertical="center" wrapText="1"/>
      <protection locked="0"/>
    </xf>
    <xf numFmtId="0" fontId="47" fillId="0" borderId="4" xfId="0" applyFont="1" applyFill="1" applyBorder="1" applyAlignment="1" applyProtection="1">
      <alignment horizontal="left" vertical="top" wrapText="1"/>
      <protection locked="0"/>
    </xf>
    <xf numFmtId="0" fontId="47" fillId="0" borderId="2" xfId="0" applyFont="1" applyFill="1" applyBorder="1" applyAlignment="1" applyProtection="1">
      <alignment horizontal="left" vertical="top" wrapText="1"/>
      <protection locked="0"/>
    </xf>
    <xf numFmtId="0" fontId="47" fillId="0" borderId="3" xfId="0" applyFont="1" applyFill="1" applyBorder="1" applyAlignment="1" applyProtection="1">
      <alignment horizontal="left" vertical="top" wrapText="1"/>
      <protection locked="0"/>
    </xf>
    <xf numFmtId="0" fontId="49" fillId="0" borderId="4"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30" fillId="0" borderId="1" xfId="0" applyFont="1" applyFill="1" applyBorder="1" applyAlignment="1" applyProtection="1">
      <alignment horizontal="justify" vertical="center" wrapText="1"/>
      <protection locked="0"/>
    </xf>
    <xf numFmtId="0" fontId="47" fillId="0" borderId="1" xfId="0" applyFont="1" applyFill="1" applyBorder="1" applyAlignment="1" applyProtection="1">
      <alignment horizontal="justify" vertical="center" wrapText="1"/>
      <protection locked="0"/>
    </xf>
    <xf numFmtId="9" fontId="12" fillId="0" borderId="4" xfId="0" applyNumberFormat="1" applyFont="1" applyFill="1" applyBorder="1" applyAlignment="1" applyProtection="1">
      <alignment horizontal="center" vertical="center" wrapText="1"/>
      <protection locked="0"/>
    </xf>
    <xf numFmtId="9" fontId="12" fillId="0" borderId="2" xfId="0" applyNumberFormat="1" applyFont="1" applyFill="1" applyBorder="1" applyAlignment="1" applyProtection="1">
      <alignment horizontal="center" vertical="center" wrapText="1"/>
      <protection locked="0"/>
    </xf>
    <xf numFmtId="9" fontId="12" fillId="0" borderId="3" xfId="0" applyNumberFormat="1" applyFont="1" applyFill="1" applyBorder="1" applyAlignment="1" applyProtection="1">
      <alignment horizontal="center" vertical="center" wrapText="1"/>
      <protection locked="0"/>
    </xf>
    <xf numFmtId="9" fontId="12" fillId="2" borderId="4" xfId="0" applyNumberFormat="1" applyFont="1" applyFill="1" applyBorder="1" applyAlignment="1" applyProtection="1">
      <alignment horizontal="left" vertical="center" wrapText="1"/>
      <protection locked="0"/>
    </xf>
    <xf numFmtId="9" fontId="12" fillId="2" borderId="2" xfId="0" applyNumberFormat="1" applyFont="1" applyFill="1" applyBorder="1" applyAlignment="1" applyProtection="1">
      <alignment horizontal="left" vertical="center" wrapText="1"/>
      <protection locked="0"/>
    </xf>
    <xf numFmtId="9" fontId="12" fillId="2" borderId="3" xfId="0" applyNumberFormat="1" applyFont="1" applyFill="1" applyBorder="1" applyAlignment="1" applyProtection="1">
      <alignment horizontal="left" vertical="center" wrapText="1"/>
      <protection locked="0"/>
    </xf>
    <xf numFmtId="9" fontId="26" fillId="0" borderId="4" xfId="0" applyNumberFormat="1" applyFont="1" applyFill="1" applyBorder="1" applyAlignment="1" applyProtection="1">
      <alignment horizontal="center" vertical="center" wrapText="1"/>
      <protection locked="0"/>
    </xf>
    <xf numFmtId="9" fontId="26" fillId="0" borderId="2" xfId="0" applyNumberFormat="1" applyFont="1" applyFill="1" applyBorder="1" applyAlignment="1" applyProtection="1">
      <alignment horizontal="center" vertical="center" wrapText="1"/>
      <protection locked="0"/>
    </xf>
    <xf numFmtId="9" fontId="26" fillId="0" borderId="3"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92.xml"/><Relationship Id="rId159" Type="http://schemas.openxmlformats.org/officeDocument/2006/relationships/revisionLog" Target="revisionLog134.xml"/><Relationship Id="rId42" Type="http://schemas.openxmlformats.org/officeDocument/2006/relationships/revisionLog" Target="revisionLog39.xml"/><Relationship Id="rId63" Type="http://schemas.openxmlformats.org/officeDocument/2006/relationships/revisionLog" Target="revisionLog57.xml"/><Relationship Id="rId84" Type="http://schemas.openxmlformats.org/officeDocument/2006/relationships/revisionLog" Target="revisionLog78.xml"/><Relationship Id="rId138" Type="http://schemas.openxmlformats.org/officeDocument/2006/relationships/revisionLog" Target="revisionLog122.xml"/><Relationship Id="rId170" Type="http://schemas.openxmlformats.org/officeDocument/2006/relationships/revisionLog" Target="revisionLog13.xml"/><Relationship Id="rId191" Type="http://schemas.openxmlformats.org/officeDocument/2006/relationships/revisionLog" Target="revisionLog152.xml"/><Relationship Id="rId205" Type="http://schemas.openxmlformats.org/officeDocument/2006/relationships/revisionLog" Target="revisionLog158.xml"/><Relationship Id="rId226" Type="http://schemas.openxmlformats.org/officeDocument/2006/relationships/revisionLog" Target="revisionLog179.xml"/><Relationship Id="rId247" Type="http://schemas.openxmlformats.org/officeDocument/2006/relationships/revisionLog" Target="revisionLog203.xml"/><Relationship Id="rId107" Type="http://schemas.openxmlformats.org/officeDocument/2006/relationships/revisionLog" Target="revisionLog111.xml"/><Relationship Id="rId149" Type="http://schemas.openxmlformats.org/officeDocument/2006/relationships/revisionLog" Target="revisionLog4.xml"/><Relationship Id="rId53" Type="http://schemas.openxmlformats.org/officeDocument/2006/relationships/revisionLog" Target="revisionLog50.xml"/><Relationship Id="rId74" Type="http://schemas.openxmlformats.org/officeDocument/2006/relationships/revisionLog" Target="revisionLog68.xml"/><Relationship Id="rId128" Type="http://schemas.openxmlformats.org/officeDocument/2006/relationships/revisionLog" Target="revisionLog103.xml"/><Relationship Id="rId95" Type="http://schemas.openxmlformats.org/officeDocument/2006/relationships/revisionLog" Target="revisionLog89.xml"/><Relationship Id="rId160" Type="http://schemas.openxmlformats.org/officeDocument/2006/relationships/revisionLog" Target="revisionLog135.xml"/><Relationship Id="rId181" Type="http://schemas.openxmlformats.org/officeDocument/2006/relationships/revisionLog" Target="revisionLog141.xml"/><Relationship Id="rId216" Type="http://schemas.openxmlformats.org/officeDocument/2006/relationships/revisionLog" Target="revisionLog169.xml"/><Relationship Id="rId237" Type="http://schemas.openxmlformats.org/officeDocument/2006/relationships/revisionLog" Target="revisionLog193.xml"/><Relationship Id="rId90" Type="http://schemas.openxmlformats.org/officeDocument/2006/relationships/revisionLog" Target="revisionLog84.xml"/><Relationship Id="rId165" Type="http://schemas.openxmlformats.org/officeDocument/2006/relationships/revisionLog" Target="revisionLog139.xml"/><Relationship Id="rId186" Type="http://schemas.openxmlformats.org/officeDocument/2006/relationships/revisionLog" Target="revisionLog16.xml"/><Relationship Id="rId211" Type="http://schemas.openxmlformats.org/officeDocument/2006/relationships/revisionLog" Target="revisionLog164.xml"/><Relationship Id="rId232" Type="http://schemas.openxmlformats.org/officeDocument/2006/relationships/revisionLog" Target="revisionLog186.xml"/><Relationship Id="rId253" Type="http://schemas.openxmlformats.org/officeDocument/2006/relationships/revisionLog" Target="revisionLog206.xml"/><Relationship Id="rId139" Type="http://schemas.openxmlformats.org/officeDocument/2006/relationships/revisionLog" Target="revisionLog123.xml"/><Relationship Id="rId43" Type="http://schemas.openxmlformats.org/officeDocument/2006/relationships/revisionLog" Target="revisionLog40.xml"/><Relationship Id="rId64" Type="http://schemas.openxmlformats.org/officeDocument/2006/relationships/revisionLog" Target="revisionLog58.xml"/><Relationship Id="rId118" Type="http://schemas.openxmlformats.org/officeDocument/2006/relationships/revisionLog" Target="revisionLog93.xml"/><Relationship Id="rId134" Type="http://schemas.openxmlformats.org/officeDocument/2006/relationships/revisionLog" Target="revisionLog109.xml"/><Relationship Id="rId48" Type="http://schemas.openxmlformats.org/officeDocument/2006/relationships/revisionLog" Target="revisionLog45.xml"/><Relationship Id="rId69" Type="http://schemas.openxmlformats.org/officeDocument/2006/relationships/revisionLog" Target="revisionLog63.xml"/><Relationship Id="rId113" Type="http://schemas.openxmlformats.org/officeDocument/2006/relationships/revisionLog" Target="revisionLog161.xml"/><Relationship Id="rId85" Type="http://schemas.openxmlformats.org/officeDocument/2006/relationships/revisionLog" Target="revisionLog79.xml"/><Relationship Id="rId150" Type="http://schemas.openxmlformats.org/officeDocument/2006/relationships/revisionLog" Target="revisionLog5.xml"/><Relationship Id="rId171" Type="http://schemas.openxmlformats.org/officeDocument/2006/relationships/revisionLog" Target="revisionLog143.xml"/><Relationship Id="rId192" Type="http://schemas.openxmlformats.org/officeDocument/2006/relationships/revisionLog" Target="revisionLog17.xml"/><Relationship Id="rId206" Type="http://schemas.openxmlformats.org/officeDocument/2006/relationships/revisionLog" Target="revisionLog159.xml"/><Relationship Id="rId227" Type="http://schemas.openxmlformats.org/officeDocument/2006/relationships/revisionLog" Target="revisionLog180.xml"/><Relationship Id="rId80" Type="http://schemas.openxmlformats.org/officeDocument/2006/relationships/revisionLog" Target="revisionLog74.xml"/><Relationship Id="rId155" Type="http://schemas.openxmlformats.org/officeDocument/2006/relationships/revisionLog" Target="revisionLog10.xml"/><Relationship Id="rId176" Type="http://schemas.openxmlformats.org/officeDocument/2006/relationships/revisionLog" Target="revisionLog145.xml"/><Relationship Id="rId197" Type="http://schemas.openxmlformats.org/officeDocument/2006/relationships/revisionLog" Target="revisionLog155.xml"/><Relationship Id="rId201" Type="http://schemas.openxmlformats.org/officeDocument/2006/relationships/revisionLog" Target="revisionLog18.xml"/><Relationship Id="rId222" Type="http://schemas.openxmlformats.org/officeDocument/2006/relationships/revisionLog" Target="revisionLog175.xml"/><Relationship Id="rId243" Type="http://schemas.openxmlformats.org/officeDocument/2006/relationships/revisionLog" Target="revisionLog199.xml"/><Relationship Id="rId248" Type="http://schemas.openxmlformats.org/officeDocument/2006/relationships/revisionLog" Target="revisionLog204.xml"/><Relationship Id="rId103" Type="http://schemas.openxmlformats.org/officeDocument/2006/relationships/revisionLog" Target="revisionLog11121.xml"/><Relationship Id="rId108" Type="http://schemas.openxmlformats.org/officeDocument/2006/relationships/revisionLog" Target="revisionLog1411.xml"/><Relationship Id="rId129" Type="http://schemas.openxmlformats.org/officeDocument/2006/relationships/revisionLog" Target="revisionLog104.xml"/><Relationship Id="rId124" Type="http://schemas.openxmlformats.org/officeDocument/2006/relationships/revisionLog" Target="revisionLog99.xml"/><Relationship Id="rId38" Type="http://schemas.openxmlformats.org/officeDocument/2006/relationships/revisionLog" Target="revisionLog35.xml"/><Relationship Id="rId59" Type="http://schemas.openxmlformats.org/officeDocument/2006/relationships/revisionLog" Target="revisionLog53.xml"/><Relationship Id="rId54" Type="http://schemas.openxmlformats.org/officeDocument/2006/relationships/revisionLog" Target="revisionLog14111.xml"/><Relationship Id="rId75" Type="http://schemas.openxmlformats.org/officeDocument/2006/relationships/revisionLog" Target="revisionLog69.xml"/><Relationship Id="rId96" Type="http://schemas.openxmlformats.org/officeDocument/2006/relationships/revisionLog" Target="revisionLog90.xml"/><Relationship Id="rId140" Type="http://schemas.openxmlformats.org/officeDocument/2006/relationships/revisionLog" Target="revisionLog124.xml"/><Relationship Id="rId161" Type="http://schemas.openxmlformats.org/officeDocument/2006/relationships/revisionLog" Target="revisionLog136.xml"/><Relationship Id="rId182" Type="http://schemas.openxmlformats.org/officeDocument/2006/relationships/revisionLog" Target="revisionLog171.xml"/><Relationship Id="rId217" Type="http://schemas.openxmlformats.org/officeDocument/2006/relationships/revisionLog" Target="revisionLog170.xml"/><Relationship Id="rId70" Type="http://schemas.openxmlformats.org/officeDocument/2006/relationships/revisionLog" Target="revisionLog64.xml"/><Relationship Id="rId91" Type="http://schemas.openxmlformats.org/officeDocument/2006/relationships/revisionLog" Target="revisionLog85.xml"/><Relationship Id="rId145" Type="http://schemas.openxmlformats.org/officeDocument/2006/relationships/revisionLog" Target="revisionLog129.xml"/><Relationship Id="rId166" Type="http://schemas.openxmlformats.org/officeDocument/2006/relationships/revisionLog" Target="revisionLog140.xml"/><Relationship Id="rId187" Type="http://schemas.openxmlformats.org/officeDocument/2006/relationships/revisionLog" Target="revisionLog150.xml"/><Relationship Id="rId238" Type="http://schemas.openxmlformats.org/officeDocument/2006/relationships/revisionLog" Target="revisionLog194.xml"/><Relationship Id="rId212" Type="http://schemas.openxmlformats.org/officeDocument/2006/relationships/revisionLog" Target="revisionLog165.xml"/><Relationship Id="rId233" Type="http://schemas.openxmlformats.org/officeDocument/2006/relationships/revisionLog" Target="revisionLog187.xml"/><Relationship Id="rId254" Type="http://schemas.openxmlformats.org/officeDocument/2006/relationships/revisionLog" Target="revisionLog12.xml"/><Relationship Id="rId114" Type="http://schemas.openxmlformats.org/officeDocument/2006/relationships/revisionLog" Target="revisionLog115.xml"/><Relationship Id="rId119" Type="http://schemas.openxmlformats.org/officeDocument/2006/relationships/revisionLog" Target="revisionLog94.xml"/><Relationship Id="rId49" Type="http://schemas.openxmlformats.org/officeDocument/2006/relationships/revisionLog" Target="revisionLog46.xml"/><Relationship Id="rId44" Type="http://schemas.openxmlformats.org/officeDocument/2006/relationships/revisionLog" Target="revisionLog41.xml"/><Relationship Id="rId65" Type="http://schemas.openxmlformats.org/officeDocument/2006/relationships/revisionLog" Target="revisionLog59.xml"/><Relationship Id="rId86" Type="http://schemas.openxmlformats.org/officeDocument/2006/relationships/revisionLog" Target="revisionLog80.xml"/><Relationship Id="rId130" Type="http://schemas.openxmlformats.org/officeDocument/2006/relationships/revisionLog" Target="revisionLog105.xml"/><Relationship Id="rId151" Type="http://schemas.openxmlformats.org/officeDocument/2006/relationships/revisionLog" Target="revisionLog6.xml"/><Relationship Id="rId60" Type="http://schemas.openxmlformats.org/officeDocument/2006/relationships/revisionLog" Target="revisionLog54.xml"/><Relationship Id="rId81" Type="http://schemas.openxmlformats.org/officeDocument/2006/relationships/revisionLog" Target="revisionLog75.xml"/><Relationship Id="rId135" Type="http://schemas.openxmlformats.org/officeDocument/2006/relationships/revisionLog" Target="revisionLog118.xml"/><Relationship Id="rId156" Type="http://schemas.openxmlformats.org/officeDocument/2006/relationships/revisionLog" Target="revisionLog121.xml"/><Relationship Id="rId177" Type="http://schemas.openxmlformats.org/officeDocument/2006/relationships/revisionLog" Target="revisionLog181.xml"/><Relationship Id="rId198" Type="http://schemas.openxmlformats.org/officeDocument/2006/relationships/revisionLog" Target="revisionLog156.xml"/><Relationship Id="rId172" Type="http://schemas.openxmlformats.org/officeDocument/2006/relationships/revisionLog" Target="revisionLog1811.xml"/><Relationship Id="rId193" Type="http://schemas.openxmlformats.org/officeDocument/2006/relationships/revisionLog" Target="revisionLog112.xml"/><Relationship Id="rId207" Type="http://schemas.openxmlformats.org/officeDocument/2006/relationships/revisionLog" Target="revisionLog160.xml"/><Relationship Id="rId228" Type="http://schemas.openxmlformats.org/officeDocument/2006/relationships/revisionLog" Target="revisionLog182.xml"/><Relationship Id="rId202" Type="http://schemas.openxmlformats.org/officeDocument/2006/relationships/revisionLog" Target="revisionLog19.xml"/><Relationship Id="rId223" Type="http://schemas.openxmlformats.org/officeDocument/2006/relationships/revisionLog" Target="revisionLog176.xml"/><Relationship Id="rId244" Type="http://schemas.openxmlformats.org/officeDocument/2006/relationships/revisionLog" Target="revisionLog200.xml"/><Relationship Id="rId249" Type="http://schemas.openxmlformats.org/officeDocument/2006/relationships/revisionLog" Target="revisionLog205.xml"/><Relationship Id="rId109" Type="http://schemas.openxmlformats.org/officeDocument/2006/relationships/revisionLog" Target="revisionLog116.xml"/><Relationship Id="rId39" Type="http://schemas.openxmlformats.org/officeDocument/2006/relationships/revisionLog" Target="revisionLog36.xml"/><Relationship Id="rId188" Type="http://schemas.openxmlformats.org/officeDocument/2006/relationships/revisionLog" Target="revisionLog151.xml"/><Relationship Id="rId55" Type="http://schemas.openxmlformats.org/officeDocument/2006/relationships/revisionLog" Target="revisionLog51.xml"/><Relationship Id="rId76" Type="http://schemas.openxmlformats.org/officeDocument/2006/relationships/revisionLog" Target="revisionLog70.xml"/><Relationship Id="rId97" Type="http://schemas.openxmlformats.org/officeDocument/2006/relationships/revisionLog" Target="revisionLog1161.xml"/><Relationship Id="rId120" Type="http://schemas.openxmlformats.org/officeDocument/2006/relationships/revisionLog" Target="revisionLog95.xml"/><Relationship Id="rId141" Type="http://schemas.openxmlformats.org/officeDocument/2006/relationships/revisionLog" Target="revisionLog125.xml"/><Relationship Id="rId50" Type="http://schemas.openxmlformats.org/officeDocument/2006/relationships/revisionLog" Target="revisionLog47.xml"/><Relationship Id="rId104" Type="http://schemas.openxmlformats.org/officeDocument/2006/relationships/revisionLog" Target="revisionLog117.xml"/><Relationship Id="rId125" Type="http://schemas.openxmlformats.org/officeDocument/2006/relationships/revisionLog" Target="revisionLog100.xml"/><Relationship Id="rId146" Type="http://schemas.openxmlformats.org/officeDocument/2006/relationships/revisionLog" Target="revisionLog130.xml"/><Relationship Id="rId167" Type="http://schemas.openxmlformats.org/officeDocument/2006/relationships/revisionLog" Target="revisionLog17111.xml"/><Relationship Id="rId162" Type="http://schemas.openxmlformats.org/officeDocument/2006/relationships/revisionLog" Target="revisionLog137.xml"/><Relationship Id="rId183" Type="http://schemas.openxmlformats.org/officeDocument/2006/relationships/revisionLog" Target="revisionLog1121.xml"/><Relationship Id="rId218" Type="http://schemas.openxmlformats.org/officeDocument/2006/relationships/revisionLog" Target="revisionLog11.xml"/><Relationship Id="rId239" Type="http://schemas.openxmlformats.org/officeDocument/2006/relationships/revisionLog" Target="revisionLog195.xml"/><Relationship Id="rId92" Type="http://schemas.openxmlformats.org/officeDocument/2006/relationships/revisionLog" Target="revisionLog86.xml"/><Relationship Id="rId71" Type="http://schemas.openxmlformats.org/officeDocument/2006/relationships/revisionLog" Target="revisionLog65.xml"/><Relationship Id="rId213" Type="http://schemas.openxmlformats.org/officeDocument/2006/relationships/revisionLog" Target="revisionLog166.xml"/><Relationship Id="rId234" Type="http://schemas.openxmlformats.org/officeDocument/2006/relationships/revisionLog" Target="revisionLog188.xml"/><Relationship Id="rId250" Type="http://schemas.openxmlformats.org/officeDocument/2006/relationships/revisionLog" Target="revisionLog14.xml"/><Relationship Id="rId178" Type="http://schemas.openxmlformats.org/officeDocument/2006/relationships/revisionLog" Target="revisionLog191.xml"/><Relationship Id="rId45" Type="http://schemas.openxmlformats.org/officeDocument/2006/relationships/revisionLog" Target="revisionLog42.xml"/><Relationship Id="rId66" Type="http://schemas.openxmlformats.org/officeDocument/2006/relationships/revisionLog" Target="revisionLog60.xml"/><Relationship Id="rId87" Type="http://schemas.openxmlformats.org/officeDocument/2006/relationships/revisionLog" Target="revisionLog81.xml"/><Relationship Id="rId110" Type="http://schemas.openxmlformats.org/officeDocument/2006/relationships/revisionLog" Target="revisionLog1421.xml"/><Relationship Id="rId131" Type="http://schemas.openxmlformats.org/officeDocument/2006/relationships/revisionLog" Target="revisionLog106.xml"/><Relationship Id="rId40" Type="http://schemas.openxmlformats.org/officeDocument/2006/relationships/revisionLog" Target="revisionLog37.xml"/><Relationship Id="rId115" Type="http://schemas.openxmlformats.org/officeDocument/2006/relationships/revisionLog" Target="revisionLog171111.xml"/><Relationship Id="rId136" Type="http://schemas.openxmlformats.org/officeDocument/2006/relationships/revisionLog" Target="revisionLog119.xml"/><Relationship Id="rId157" Type="http://schemas.openxmlformats.org/officeDocument/2006/relationships/revisionLog" Target="revisionLog132.xml"/><Relationship Id="rId152" Type="http://schemas.openxmlformats.org/officeDocument/2006/relationships/revisionLog" Target="revisionLog7.xml"/><Relationship Id="rId173" Type="http://schemas.openxmlformats.org/officeDocument/2006/relationships/revisionLog" Target="revisionLog11211.xml"/><Relationship Id="rId194" Type="http://schemas.openxmlformats.org/officeDocument/2006/relationships/revisionLog" Target="revisionLog113.xml"/><Relationship Id="rId208" Type="http://schemas.openxmlformats.org/officeDocument/2006/relationships/revisionLog" Target="revisionLog114.xml"/><Relationship Id="rId229" Type="http://schemas.openxmlformats.org/officeDocument/2006/relationships/revisionLog" Target="revisionLog183.xml"/><Relationship Id="rId61" Type="http://schemas.openxmlformats.org/officeDocument/2006/relationships/revisionLog" Target="revisionLog55.xml"/><Relationship Id="rId82" Type="http://schemas.openxmlformats.org/officeDocument/2006/relationships/revisionLog" Target="revisionLog76.xml"/><Relationship Id="rId199" Type="http://schemas.openxmlformats.org/officeDocument/2006/relationships/revisionLog" Target="revisionLog157.xml"/><Relationship Id="rId203" Type="http://schemas.openxmlformats.org/officeDocument/2006/relationships/revisionLog" Target="revisionLog1141.xml"/><Relationship Id="rId240" Type="http://schemas.openxmlformats.org/officeDocument/2006/relationships/revisionLog" Target="revisionLog196.xml"/><Relationship Id="rId245" Type="http://schemas.openxmlformats.org/officeDocument/2006/relationships/revisionLog" Target="revisionLog201.xml"/><Relationship Id="rId224" Type="http://schemas.openxmlformats.org/officeDocument/2006/relationships/revisionLog" Target="revisionLog177.xml"/><Relationship Id="rId168" Type="http://schemas.openxmlformats.org/officeDocument/2006/relationships/revisionLog" Target="revisionLog126.xml"/><Relationship Id="rId126" Type="http://schemas.openxmlformats.org/officeDocument/2006/relationships/revisionLog" Target="revisionLog101.xml"/><Relationship Id="rId56" Type="http://schemas.openxmlformats.org/officeDocument/2006/relationships/revisionLog" Target="revisionLog112111.xml"/><Relationship Id="rId77" Type="http://schemas.openxmlformats.org/officeDocument/2006/relationships/revisionLog" Target="revisionLog71.xml"/><Relationship Id="rId100" Type="http://schemas.openxmlformats.org/officeDocument/2006/relationships/revisionLog" Target="revisionLog1311.xml"/><Relationship Id="rId147" Type="http://schemas.openxmlformats.org/officeDocument/2006/relationships/revisionLog" Target="revisionLog2.xml"/><Relationship Id="rId105" Type="http://schemas.openxmlformats.org/officeDocument/2006/relationships/revisionLog" Target="revisionLog1112.xml"/><Relationship Id="rId142" Type="http://schemas.openxmlformats.org/officeDocument/2006/relationships/revisionLog" Target="revisionLog1261.xml"/><Relationship Id="rId98" Type="http://schemas.openxmlformats.org/officeDocument/2006/relationships/revisionLog" Target="revisionLog13111.xml"/><Relationship Id="rId121" Type="http://schemas.openxmlformats.org/officeDocument/2006/relationships/revisionLog" Target="revisionLog96.xml"/><Relationship Id="rId163" Type="http://schemas.openxmlformats.org/officeDocument/2006/relationships/revisionLog" Target="revisionLog138.xml"/><Relationship Id="rId184" Type="http://schemas.openxmlformats.org/officeDocument/2006/relationships/revisionLog" Target="revisionLog148.xml"/><Relationship Id="rId219" Type="http://schemas.openxmlformats.org/officeDocument/2006/relationships/revisionLog" Target="revisionLog172.xml"/><Relationship Id="rId51" Type="http://schemas.openxmlformats.org/officeDocument/2006/relationships/revisionLog" Target="revisionLog48.xml"/><Relationship Id="rId72" Type="http://schemas.openxmlformats.org/officeDocument/2006/relationships/revisionLog" Target="revisionLog66.xml"/><Relationship Id="rId93" Type="http://schemas.openxmlformats.org/officeDocument/2006/relationships/revisionLog" Target="revisionLog87.xml"/><Relationship Id="rId189" Type="http://schemas.openxmlformats.org/officeDocument/2006/relationships/revisionLog" Target="revisionLog1131.xml"/><Relationship Id="rId230" Type="http://schemas.openxmlformats.org/officeDocument/2006/relationships/revisionLog" Target="revisionLog184.xml"/><Relationship Id="rId214" Type="http://schemas.openxmlformats.org/officeDocument/2006/relationships/revisionLog" Target="revisionLog167.xml"/><Relationship Id="rId235" Type="http://schemas.openxmlformats.org/officeDocument/2006/relationships/revisionLog" Target="revisionLog189.xml"/><Relationship Id="rId251" Type="http://schemas.openxmlformats.org/officeDocument/2006/relationships/revisionLog" Target="revisionLog15.xml"/><Relationship Id="rId158" Type="http://schemas.openxmlformats.org/officeDocument/2006/relationships/revisionLog" Target="revisionLog133.xml"/><Relationship Id="rId46" Type="http://schemas.openxmlformats.org/officeDocument/2006/relationships/revisionLog" Target="revisionLog43.xml"/><Relationship Id="rId67" Type="http://schemas.openxmlformats.org/officeDocument/2006/relationships/revisionLog" Target="revisionLog61.xml"/><Relationship Id="rId137" Type="http://schemas.openxmlformats.org/officeDocument/2006/relationships/revisionLog" Target="revisionLog120.xml"/><Relationship Id="rId116" Type="http://schemas.openxmlformats.org/officeDocument/2006/relationships/revisionLog" Target="revisionLog91.xml"/><Relationship Id="rId209" Type="http://schemas.openxmlformats.org/officeDocument/2006/relationships/revisionLog" Target="revisionLog162.xml"/><Relationship Id="rId41" Type="http://schemas.openxmlformats.org/officeDocument/2006/relationships/revisionLog" Target="revisionLog38.xml"/><Relationship Id="rId62" Type="http://schemas.openxmlformats.org/officeDocument/2006/relationships/revisionLog" Target="revisionLog56.xml"/><Relationship Id="rId83" Type="http://schemas.openxmlformats.org/officeDocument/2006/relationships/revisionLog" Target="revisionLog77.xml"/><Relationship Id="rId88" Type="http://schemas.openxmlformats.org/officeDocument/2006/relationships/revisionLog" Target="revisionLog82.xml"/><Relationship Id="rId111" Type="http://schemas.openxmlformats.org/officeDocument/2006/relationships/revisionLog" Target="revisionLog11311.xml"/><Relationship Id="rId132" Type="http://schemas.openxmlformats.org/officeDocument/2006/relationships/revisionLog" Target="revisionLog107.xml"/><Relationship Id="rId153" Type="http://schemas.openxmlformats.org/officeDocument/2006/relationships/revisionLog" Target="revisionLog8.xml"/><Relationship Id="rId174" Type="http://schemas.openxmlformats.org/officeDocument/2006/relationships/revisionLog" Target="revisionLog146.xml"/><Relationship Id="rId179" Type="http://schemas.openxmlformats.org/officeDocument/2006/relationships/revisionLog" Target="revisionLog147.xml"/><Relationship Id="rId195" Type="http://schemas.openxmlformats.org/officeDocument/2006/relationships/revisionLog" Target="revisionLog153.xml"/><Relationship Id="rId190" Type="http://schemas.openxmlformats.org/officeDocument/2006/relationships/revisionLog" Target="revisionLog11412.xml"/><Relationship Id="rId204" Type="http://schemas.openxmlformats.org/officeDocument/2006/relationships/revisionLog" Target="revisionLog127.xml"/><Relationship Id="rId220" Type="http://schemas.openxmlformats.org/officeDocument/2006/relationships/revisionLog" Target="revisionLog173.xml"/><Relationship Id="rId225" Type="http://schemas.openxmlformats.org/officeDocument/2006/relationships/revisionLog" Target="revisionLog178.xml"/><Relationship Id="rId241" Type="http://schemas.openxmlformats.org/officeDocument/2006/relationships/revisionLog" Target="revisionLog197.xml"/><Relationship Id="rId246" Type="http://schemas.openxmlformats.org/officeDocument/2006/relationships/revisionLog" Target="revisionLog202.xml"/><Relationship Id="rId127" Type="http://schemas.openxmlformats.org/officeDocument/2006/relationships/revisionLog" Target="revisionLog102.xml"/><Relationship Id="rId106" Type="http://schemas.openxmlformats.org/officeDocument/2006/relationships/revisionLog" Target="revisionLog1142.xml"/><Relationship Id="rId57" Type="http://schemas.openxmlformats.org/officeDocument/2006/relationships/revisionLog" Target="revisionLog113111.xml"/><Relationship Id="rId143" Type="http://schemas.openxmlformats.org/officeDocument/2006/relationships/revisionLog" Target="revisionLog1271.xml"/><Relationship Id="rId185" Type="http://schemas.openxmlformats.org/officeDocument/2006/relationships/revisionLog" Target="revisionLog149.xml"/><Relationship Id="rId52" Type="http://schemas.openxmlformats.org/officeDocument/2006/relationships/revisionLog" Target="revisionLog49.xml"/><Relationship Id="rId73" Type="http://schemas.openxmlformats.org/officeDocument/2006/relationships/revisionLog" Target="revisionLog67.xml"/><Relationship Id="rId78" Type="http://schemas.openxmlformats.org/officeDocument/2006/relationships/revisionLog" Target="revisionLog72.xml"/><Relationship Id="rId94" Type="http://schemas.openxmlformats.org/officeDocument/2006/relationships/revisionLog" Target="revisionLog88.xml"/><Relationship Id="rId99" Type="http://schemas.openxmlformats.org/officeDocument/2006/relationships/revisionLog" Target="revisionLog114121.xml"/><Relationship Id="rId101" Type="http://schemas.openxmlformats.org/officeDocument/2006/relationships/revisionLog" Target="revisionLog1151.xml"/><Relationship Id="rId122" Type="http://schemas.openxmlformats.org/officeDocument/2006/relationships/revisionLog" Target="revisionLog97.xml"/><Relationship Id="rId148" Type="http://schemas.openxmlformats.org/officeDocument/2006/relationships/revisionLog" Target="revisionLog3.xml"/><Relationship Id="rId164" Type="http://schemas.openxmlformats.org/officeDocument/2006/relationships/revisionLog" Target="revisionLog142.xml"/><Relationship Id="rId169" Type="http://schemas.openxmlformats.org/officeDocument/2006/relationships/revisionLog" Target="revisionLog1711.xml"/><Relationship Id="rId180" Type="http://schemas.openxmlformats.org/officeDocument/2006/relationships/revisionLog" Target="revisionLog192.xml"/><Relationship Id="rId210" Type="http://schemas.openxmlformats.org/officeDocument/2006/relationships/revisionLog" Target="revisionLog163.xml"/><Relationship Id="rId215" Type="http://schemas.openxmlformats.org/officeDocument/2006/relationships/revisionLog" Target="revisionLog168.xml"/><Relationship Id="rId236" Type="http://schemas.openxmlformats.org/officeDocument/2006/relationships/revisionLog" Target="revisionLog190.xml"/><Relationship Id="rId252" Type="http://schemas.openxmlformats.org/officeDocument/2006/relationships/revisionLog" Target="revisionLog1.xml"/><Relationship Id="rId231" Type="http://schemas.openxmlformats.org/officeDocument/2006/relationships/revisionLog" Target="revisionLog185.xml"/><Relationship Id="rId47" Type="http://schemas.openxmlformats.org/officeDocument/2006/relationships/revisionLog" Target="revisionLog44.xml"/><Relationship Id="rId68" Type="http://schemas.openxmlformats.org/officeDocument/2006/relationships/revisionLog" Target="revisionLog62.xml"/><Relationship Id="rId89" Type="http://schemas.openxmlformats.org/officeDocument/2006/relationships/revisionLog" Target="revisionLog83.xml"/><Relationship Id="rId112" Type="http://schemas.openxmlformats.org/officeDocument/2006/relationships/revisionLog" Target="revisionLog1110.xml"/><Relationship Id="rId133" Type="http://schemas.openxmlformats.org/officeDocument/2006/relationships/revisionLog" Target="revisionLog108.xml"/><Relationship Id="rId154" Type="http://schemas.openxmlformats.org/officeDocument/2006/relationships/revisionLog" Target="revisionLog9.xml"/><Relationship Id="rId175" Type="http://schemas.openxmlformats.org/officeDocument/2006/relationships/revisionLog" Target="revisionLog144.xml"/><Relationship Id="rId196" Type="http://schemas.openxmlformats.org/officeDocument/2006/relationships/revisionLog" Target="revisionLog154.xml"/><Relationship Id="rId200" Type="http://schemas.openxmlformats.org/officeDocument/2006/relationships/revisionLog" Target="revisionLog1410.xml"/><Relationship Id="rId242" Type="http://schemas.openxmlformats.org/officeDocument/2006/relationships/revisionLog" Target="revisionLog198.xml"/><Relationship Id="rId221" Type="http://schemas.openxmlformats.org/officeDocument/2006/relationships/revisionLog" Target="revisionLog174.xml"/><Relationship Id="rId144" Type="http://schemas.openxmlformats.org/officeDocument/2006/relationships/revisionLog" Target="revisionLog128.xml"/><Relationship Id="rId123" Type="http://schemas.openxmlformats.org/officeDocument/2006/relationships/revisionLog" Target="revisionLog98.xml"/><Relationship Id="rId58" Type="http://schemas.openxmlformats.org/officeDocument/2006/relationships/revisionLog" Target="revisionLog52.xml"/><Relationship Id="rId79" Type="http://schemas.openxmlformats.org/officeDocument/2006/relationships/revisionLog" Target="revisionLog73.xml"/><Relationship Id="rId102" Type="http://schemas.openxmlformats.org/officeDocument/2006/relationships/revisionLog" Target="revisionLog13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702BDDE-D07D-4DB1-B673-99E6533710DB}" diskRevisions="1" revisionId="879" version="254">
  <header guid="{E4D07733-F7CA-4D38-B4CD-38A11D58E47D}" dateTime="2017-05-11T09:01:03" maxSheetId="2" userName="Козлова Анастасия Сергеевна" r:id="rId38">
    <sheetIdMap count="1">
      <sheetId val="1"/>
    </sheetIdMap>
  </header>
  <header guid="{9C160173-886F-4107-BF7F-578AD7345445}" dateTime="2017-05-11T10:17:48" maxSheetId="2" userName="Крыжановская Анна Александровна" r:id="rId39" minRId="142" maxRId="143">
    <sheetIdMap count="1">
      <sheetId val="1"/>
    </sheetIdMap>
  </header>
  <header guid="{0968302A-2CB1-40F4-AE91-6AC63046DB95}" dateTime="2017-05-11T10:19:20" maxSheetId="2" userName="Крыжановская Анна Александровна" r:id="rId40" minRId="147" maxRId="148">
    <sheetIdMap count="1">
      <sheetId val="1"/>
    </sheetIdMap>
  </header>
  <header guid="{EFCCCBC7-7994-490A-9DB0-000004C69C95}" dateTime="2017-05-11T10:20:51" maxSheetId="2" userName="Крыжановская Анна Александровна" r:id="rId41" minRId="149">
    <sheetIdMap count="1">
      <sheetId val="1"/>
    </sheetIdMap>
  </header>
  <header guid="{EC0B8AE3-03A2-4D26-9733-EFD9C3DE50DB}" dateTime="2017-05-11T10:21:02" maxSheetId="2" userName="Крыжановская Анна Александровна" r:id="rId42" minRId="150">
    <sheetIdMap count="1">
      <sheetId val="1"/>
    </sheetIdMap>
  </header>
  <header guid="{AA7EFC37-A948-4F14-BD8E-8A841F64F466}" dateTime="2017-05-11T10:23:21" maxSheetId="2" userName="Крыжановская Анна Александровна" r:id="rId43">
    <sheetIdMap count="1">
      <sheetId val="1"/>
    </sheetIdMap>
  </header>
  <header guid="{13E77FA2-2012-4FF0-B9B7-944EAACD679B}" dateTime="2017-05-11T10:34:26" maxSheetId="2" userName="Крыжановская Анна Александровна" r:id="rId44" minRId="154">
    <sheetIdMap count="1">
      <sheetId val="1"/>
    </sheetIdMap>
  </header>
  <header guid="{4AC87D96-DE7A-4381-8B52-01DA76C078B3}" dateTime="2017-05-11T10:36:37" maxSheetId="2" userName="Крыжановская Анна Александровна" r:id="rId45" minRId="155">
    <sheetIdMap count="1">
      <sheetId val="1"/>
    </sheetIdMap>
  </header>
  <header guid="{2BE7251A-1180-41A7-99CD-7B7EC5414315}" dateTime="2017-05-11T10:58:05" maxSheetId="2" userName="Крыжановская Анна Александровна" r:id="rId46" minRId="156">
    <sheetIdMap count="1">
      <sheetId val="1"/>
    </sheetIdMap>
  </header>
  <header guid="{8D7DDCBF-6D7C-444E-97CA-8C51FD9CCEB6}" dateTime="2017-05-11T10:58:39" maxSheetId="2" userName="Крыжановская Анна Александровна" r:id="rId47" minRId="157">
    <sheetIdMap count="1">
      <sheetId val="1"/>
    </sheetIdMap>
  </header>
  <header guid="{50232C49-B41D-4BB6-A20C-A810A6E47462}" dateTime="2017-05-11T10:58:59" maxSheetId="2" userName="Крыжановская Анна Александровна" r:id="rId48" minRId="158">
    <sheetIdMap count="1">
      <sheetId val="1"/>
    </sheetIdMap>
  </header>
  <header guid="{D9118463-CBDF-4DBA-81B2-855257BDEEAE}" dateTime="2017-05-11T11:01:09" maxSheetId="2" userName="Крыжановская Анна Александровна" r:id="rId49" minRId="159">
    <sheetIdMap count="1">
      <sheetId val="1"/>
    </sheetIdMap>
  </header>
  <header guid="{F58D4AFB-52F6-4B47-BDD8-3C1AEEEBB598}" dateTime="2017-05-11T11:02:37" maxSheetId="2" userName="Крыжановская Анна Александровна" r:id="rId50" minRId="160">
    <sheetIdMap count="1">
      <sheetId val="1"/>
    </sheetIdMap>
  </header>
  <header guid="{302C2F96-61ED-4B87-9507-8F077CE3D246}" dateTime="2017-05-11T11:03:34" maxSheetId="2" userName="Крыжановская Анна Александровна" r:id="rId51" minRId="161">
    <sheetIdMap count="1">
      <sheetId val="1"/>
    </sheetIdMap>
  </header>
  <header guid="{CF140ED7-EE9D-45A9-B277-178566D39F06}" dateTime="2017-05-11T11:47:01" maxSheetId="2" userName="Крыжановская Анна Александровна" r:id="rId52" minRId="162">
    <sheetIdMap count="1">
      <sheetId val="1"/>
    </sheetIdMap>
  </header>
  <header guid="{5E427C17-1DA2-4995-AE06-053C077917DF}" dateTime="2017-05-11T12:03:54" maxSheetId="2" userName="Козлова Анастасия Сергеевна" r:id="rId53" minRId="163">
    <sheetIdMap count="1">
      <sheetId val="1"/>
    </sheetIdMap>
  </header>
  <header guid="{2B5AEECB-B107-4B92-AF92-0B993D803937}" dateTime="2017-05-11T12:05:42" maxSheetId="2" userName="perevoschikova_av" r:id="rId54">
    <sheetIdMap count="1">
      <sheetId val="1"/>
    </sheetIdMap>
  </header>
  <header guid="{E9AE6891-EF27-40CE-A4C6-91C588CCB4D8}" dateTime="2017-05-11T12:07:57" maxSheetId="2" userName="Козлова Анастасия Сергеевна" r:id="rId55" minRId="167">
    <sheetIdMap count="1">
      <sheetId val="1"/>
    </sheetIdMap>
  </header>
  <header guid="{9A0C49CE-4608-4F56-AE62-5BD33C763386}" dateTime="2017-05-11T13:01:59" maxSheetId="2" userName="perevoschikova_av" r:id="rId56" minRId="168">
    <sheetIdMap count="1">
      <sheetId val="1"/>
    </sheetIdMap>
  </header>
  <header guid="{B9ADDC90-FEFE-487A-8FAD-4A95AA880918}" dateTime="2017-05-11T13:04:53" maxSheetId="2" userName="perevoschikova_av" r:id="rId57">
    <sheetIdMap count="1">
      <sheetId val="1"/>
    </sheetIdMap>
  </header>
  <header guid="{FEDA6843-F4D9-4AD4-B32E-5ABAC33C4F63}" dateTime="2017-05-11T13:17:54" maxSheetId="2" userName="Залецкая Ольга Геннадьевна" r:id="rId58">
    <sheetIdMap count="1">
      <sheetId val="1"/>
    </sheetIdMap>
  </header>
  <header guid="{FB8799FD-2E51-4939-BCF6-E6884D9ECC9E}" dateTime="2017-05-11T13:24:51" maxSheetId="2" userName="Козлова Анастасия Сергеевна" r:id="rId59" minRId="172">
    <sheetIdMap count="1">
      <sheetId val="1"/>
    </sheetIdMap>
  </header>
  <header guid="{DEB5B30A-D2BE-4480-9C3D-888C768BF2F3}" dateTime="2017-05-11T13:30:10" maxSheetId="2" userName="Козлова Анастасия Сергеевна" r:id="rId60" minRId="173">
    <sheetIdMap count="1">
      <sheetId val="1"/>
    </sheetIdMap>
  </header>
  <header guid="{F3E17FE0-EA0D-47B6-941D-B529B2FE956E}" dateTime="2017-05-11T13:41:16" maxSheetId="2" userName="Козлова Анастасия Сергеевна" r:id="rId61">
    <sheetIdMap count="1">
      <sheetId val="1"/>
    </sheetIdMap>
  </header>
  <header guid="{C8DA12FB-1665-4668-BCB5-B1AEE0E7F7FF}" dateTime="2017-05-11T16:13:59" maxSheetId="2" userName="Рогожина Ольга Сергеевна" r:id="rId62">
    <sheetIdMap count="1">
      <sheetId val="1"/>
    </sheetIdMap>
  </header>
  <header guid="{385048C1-8666-40B5-BB75-8F573B48EAAF}" dateTime="2017-05-11T16:25:52" maxSheetId="2" userName="Рогожина Ольга Сергеевна" r:id="rId63">
    <sheetIdMap count="1">
      <sheetId val="1"/>
    </sheetIdMap>
  </header>
  <header guid="{50652A90-374C-4FB1-94A1-91ABBB7A4B58}" dateTime="2017-05-11T16:49:25" maxSheetId="2" userName="Крыжановская Анна Александровна" r:id="rId64" minRId="185">
    <sheetIdMap count="1">
      <sheetId val="1"/>
    </sheetIdMap>
  </header>
  <header guid="{E0A7DBC1-3A3B-4570-94B0-BF3950B77594}" dateTime="2017-05-11T16:49:44" maxSheetId="2" userName="Крыжановская Анна Александровна" r:id="rId65" minRId="189">
    <sheetIdMap count="1">
      <sheetId val="1"/>
    </sheetIdMap>
  </header>
  <header guid="{3A82C746-5813-4AA1-8B66-DB2C5899F36B}" dateTime="2017-05-11T16:51:32" maxSheetId="2" userName="Рогожина Ольга Сергеевна" r:id="rId66">
    <sheetIdMap count="1">
      <sheetId val="1"/>
    </sheetIdMap>
  </header>
  <header guid="{D9747DE8-8C41-4BAA-9933-FD37EA6A6699}" dateTime="2017-05-11T17:17:34" maxSheetId="2" userName="Залецкая Ольга Геннадьевна" r:id="rId67" minRId="194" maxRId="198">
    <sheetIdMap count="1">
      <sheetId val="1"/>
    </sheetIdMap>
  </header>
  <header guid="{8796FAA5-7004-4789-B6E1-07DF2419CCC5}" dateTime="2017-05-11T17:23:09" maxSheetId="2" userName="Рогожина Ольга Сергеевна" r:id="rId68" minRId="202">
    <sheetIdMap count="1">
      <sheetId val="1"/>
    </sheetIdMap>
  </header>
  <header guid="{C90F23F3-6001-4EC9-A5CF-48CACEB1A2C6}" dateTime="2017-05-11T17:25:06" maxSheetId="2" userName="Рогожина Ольга Сергеевна" r:id="rId69" minRId="207">
    <sheetIdMap count="1">
      <sheetId val="1"/>
    </sheetIdMap>
  </header>
  <header guid="{0E190FA6-D60D-4F3F-9D5C-486EAB9E8772}" dateTime="2017-05-11T17:27:07" maxSheetId="2" userName="Залецкая Ольга Геннадьевна" r:id="rId70" minRId="208">
    <sheetIdMap count="1">
      <sheetId val="1"/>
    </sheetIdMap>
  </header>
  <header guid="{4DEE741C-A983-428A-9241-8C6A8308589A}" dateTime="2017-05-11T17:27:24" maxSheetId="2" userName="Залецкая Ольга Геннадьевна" r:id="rId71" minRId="209" maxRId="210">
    <sheetIdMap count="1">
      <sheetId val="1"/>
    </sheetIdMap>
  </header>
  <header guid="{838558AB-A85A-4A22-ACBB-EBA8A983BFF0}" dateTime="2017-05-12T08:51:10" maxSheetId="2" userName="Минакова Оксана Сергеевна" r:id="rId72" minRId="211">
    <sheetIdMap count="1">
      <sheetId val="1"/>
    </sheetIdMap>
  </header>
  <header guid="{6F583A11-55B8-4232-9951-816D3622D4B0}" dateTime="2017-05-12T09:00:04" maxSheetId="2" userName="Залецкая Ольга Геннадьевна" r:id="rId73" minRId="216">
    <sheetIdMap count="1">
      <sheetId val="1"/>
    </sheetIdMap>
  </header>
  <header guid="{4B762734-5C78-462C-B03A-2C25A9B8ED51}" dateTime="2017-05-12T09:24:20" maxSheetId="2" userName="Рогожина Ольга Сергеевна" r:id="rId74" minRId="220">
    <sheetIdMap count="1">
      <sheetId val="1"/>
    </sheetIdMap>
  </header>
  <header guid="{A387E922-BE59-40E2-9F8E-20281EE7A687}" dateTime="2017-05-12T09:24:47" maxSheetId="2" userName="Рогожина Ольга Сергеевна" r:id="rId75" minRId="225">
    <sheetIdMap count="1">
      <sheetId val="1"/>
    </sheetIdMap>
  </header>
  <header guid="{1B2CCF3B-2938-4DA0-9544-77B9F1E57E27}" dateTime="2017-05-12T09:25:14" maxSheetId="2" userName="Рогожина Ольга Сергеевна" r:id="rId76" minRId="226">
    <sheetIdMap count="1">
      <sheetId val="1"/>
    </sheetIdMap>
  </header>
  <header guid="{8E3D7C93-4077-4762-873D-7FFE747ABD0D}" dateTime="2017-05-12T09:25:47" maxSheetId="2" userName="Рогожина Ольга Сергеевна" r:id="rId77" minRId="227">
    <sheetIdMap count="1">
      <sheetId val="1"/>
    </sheetIdMap>
  </header>
  <header guid="{B53800A4-7489-4D11-8965-FC88EEEFB2A2}" dateTime="2017-05-12T09:38:43" maxSheetId="2" userName="Минакова Оксана Сергеевна" r:id="rId78">
    <sheetIdMap count="1">
      <sheetId val="1"/>
    </sheetIdMap>
  </header>
  <header guid="{9F4E8654-7EA8-4060-BF43-CFEE057DA201}" dateTime="2017-05-12T09:41:44" maxSheetId="2" userName="Минакова Оксана Сергеевна" r:id="rId79">
    <sheetIdMap count="1">
      <sheetId val="1"/>
    </sheetIdMap>
  </header>
  <header guid="{8C700346-B167-4FA0-ABDF-364C046CCD55}" dateTime="2017-05-12T10:07:21" maxSheetId="2" userName="Шулепова Ольга Анатольевна" r:id="rId80" minRId="236">
    <sheetIdMap count="1">
      <sheetId val="1"/>
    </sheetIdMap>
  </header>
  <header guid="{3C8E6B72-A232-4C90-AABC-AD13B80D9AAF}" dateTime="2017-05-12T10:08:39" maxSheetId="2" userName="Минакова Оксана Сергеевна" r:id="rId81">
    <sheetIdMap count="1">
      <sheetId val="1"/>
    </sheetIdMap>
  </header>
  <header guid="{BED516CB-3E82-4701-B48B-145B4FD8E65F}" dateTime="2017-05-12T11:44:25" maxSheetId="2" userName="Минакова Оксана Сергеевна" r:id="rId82">
    <sheetIdMap count="1">
      <sheetId val="1"/>
    </sheetIdMap>
  </header>
  <header guid="{30A66448-D122-409F-A18C-6EDF10FB6232}" dateTime="2017-05-25T15:40:30" maxSheetId="2" userName="Шулепова Ольга Анатольевна" r:id="rId83">
    <sheetIdMap count="1">
      <sheetId val="1"/>
    </sheetIdMap>
  </header>
  <header guid="{4CCC4AD4-51A6-4306-A341-02FDD4C3F965}" dateTime="2017-06-01T14:29:59" maxSheetId="2" userName="Маганёва Екатерина Николаевна" r:id="rId84">
    <sheetIdMap count="1">
      <sheetId val="1"/>
    </sheetIdMap>
  </header>
  <header guid="{97DFEB34-0A02-43B4-A4D6-497AA88FCBB0}" dateTime="2017-06-01T16:04:35" maxSheetId="2" userName="Маганёва Екатерина Николаевна" r:id="rId85" minRId="250" maxRId="251">
    <sheetIdMap count="1">
      <sheetId val="1"/>
    </sheetIdMap>
  </header>
  <header guid="{ECF21439-B741-406E-A4F6-7015E7874D70}" dateTime="2017-06-01T16:05:26" maxSheetId="2" userName="Маганёва Екатерина Николаевна" r:id="rId86" minRId="252">
    <sheetIdMap count="1">
      <sheetId val="1"/>
    </sheetIdMap>
  </header>
  <header guid="{BFC8C77E-9D57-4548-A64E-4F02F85226D8}" dateTime="2017-06-01T16:06:21" maxSheetId="2" userName="Маганёва Екатерина Николаевна" r:id="rId87" minRId="253">
    <sheetIdMap count="1">
      <sheetId val="1"/>
    </sheetIdMap>
  </header>
  <header guid="{E775E96D-F404-4048-9517-7BDD66D30C48}" dateTime="2017-06-01T16:06:54" maxSheetId="2" userName="Маганёва Екатерина Николаевна" r:id="rId88">
    <sheetIdMap count="1">
      <sheetId val="1"/>
    </sheetIdMap>
  </header>
  <header guid="{64470BDB-453F-4794-A462-EBC689E884FE}" dateTime="2017-06-01T16:07:20" maxSheetId="2" userName="Маганёва Екатерина Николаевна" r:id="rId89">
    <sheetIdMap count="1">
      <sheetId val="1"/>
    </sheetIdMap>
  </header>
  <header guid="{874837B6-EA11-4052-AB54-8BF0F9368B82}" dateTime="2017-06-01T16:08:40" maxSheetId="2" userName="Маганёва Екатерина Николаевна" r:id="rId90" minRId="260">
    <sheetIdMap count="1">
      <sheetId val="1"/>
    </sheetIdMap>
  </header>
  <header guid="{9A274AAF-D474-4FBD-BEBA-23271D153536}" dateTime="2017-06-01T16:12:49" maxSheetId="2" userName="Маганёва Екатерина Николаевна" r:id="rId91" minRId="264">
    <sheetIdMap count="1">
      <sheetId val="1"/>
    </sheetIdMap>
  </header>
  <header guid="{81F650CB-8248-4E7B-8FCD-22E9DACE47A5}" dateTime="2017-06-01T16:13:54" maxSheetId="2" userName="Маганёва Екатерина Николаевна" r:id="rId92">
    <sheetIdMap count="1">
      <sheetId val="1"/>
    </sheetIdMap>
  </header>
  <header guid="{7E46D814-CA61-4922-8504-89D6D59AF1A9}" dateTime="2017-06-01T16:20:57" maxSheetId="2" userName="Маганёва Екатерина Николаевна" r:id="rId93" minRId="271">
    <sheetIdMap count="1">
      <sheetId val="1"/>
    </sheetIdMap>
  </header>
  <header guid="{1E1AF421-1CA5-44E2-AF55-4566A8F728BD}" dateTime="2017-06-01T16:21:29" maxSheetId="2" userName="Маганёва Екатерина Николаевна" r:id="rId94">
    <sheetIdMap count="1">
      <sheetId val="1"/>
    </sheetIdMap>
  </header>
  <header guid="{083708D2-E946-4BB4-98C6-79C1ED50B8B1}" dateTime="2017-06-01T16:26:42" maxSheetId="2" userName="Маганёва Екатерина Николаевна" r:id="rId95" minRId="275">
    <sheetIdMap count="1">
      <sheetId val="1"/>
    </sheetIdMap>
  </header>
  <header guid="{15F0BB88-2FE3-47F6-BB06-15C558B8CFDB}" dateTime="2017-06-01T16:26:48" maxSheetId="2" userName="Маганёва Екатерина Николаевна" r:id="rId96">
    <sheetIdMap count="1">
      <sheetId val="1"/>
    </sheetIdMap>
  </header>
  <header guid="{CFB08539-5A6C-464A-A9ED-C4862B2E03FC}" dateTime="2017-06-02T09:30:16" maxSheetId="2" userName="perevoschikova_av" r:id="rId97">
    <sheetIdMap count="1">
      <sheetId val="1"/>
    </sheetIdMap>
  </header>
  <header guid="{2237EFFB-6E20-4893-8C8B-307D86B28AB8}" dateTime="2017-06-02T09:32:10" maxSheetId="2" userName="perevoschikova_av" r:id="rId98" minRId="276">
    <sheetIdMap count="1">
      <sheetId val="1"/>
    </sheetIdMap>
  </header>
  <header guid="{94935A71-EF4A-4C75-893A-4CF282FBE5E8}" dateTime="2017-06-02T09:34:16" maxSheetId="2" userName="perevoschikova_av" r:id="rId99" minRId="277" maxRId="280">
    <sheetIdMap count="1">
      <sheetId val="1"/>
    </sheetIdMap>
  </header>
  <header guid="{CB9C3731-0A49-47E7-8C89-BF2B922FA945}" dateTime="2017-06-02T09:35:03" maxSheetId="2" userName="perevoschikova_av" r:id="rId100">
    <sheetIdMap count="1">
      <sheetId val="1"/>
    </sheetIdMap>
  </header>
  <header guid="{6AB7C5B4-F622-4C1D-9A7D-2EC1FC1AF05D}" dateTime="2017-06-02T09:35:37" maxSheetId="2" userName="perevoschikova_av" r:id="rId101">
    <sheetIdMap count="1">
      <sheetId val="1"/>
    </sheetIdMap>
  </header>
  <header guid="{589C37C1-4C2E-49A1-B419-D873CF4DE5AC}" dateTime="2017-06-02T09:43:12" maxSheetId="2" userName="perevoschikova_av" r:id="rId102">
    <sheetIdMap count="1">
      <sheetId val="1"/>
    </sheetIdMap>
  </header>
  <header guid="{E675C0B6-3E5C-4BF9-AB82-305060AF51EF}" dateTime="2017-06-02T09:51:19" maxSheetId="2" userName="perevoschikova_av" r:id="rId103" minRId="281" maxRId="282">
    <sheetIdMap count="1">
      <sheetId val="1"/>
    </sheetIdMap>
  </header>
  <header guid="{7BDC00D3-3F16-4011-B23A-DEA22F98FA9D}" dateTime="2017-06-02T09:53:56" maxSheetId="2" userName="perevoschikova_av" r:id="rId104" minRId="283">
    <sheetIdMap count="1">
      <sheetId val="1"/>
    </sheetIdMap>
  </header>
  <header guid="{7D7B1D74-417A-4CB4-9889-87F3DB08B2BC}" dateTime="2017-06-02T09:55:26" maxSheetId="2" userName="perevoschikova_av" r:id="rId105" minRId="284">
    <sheetIdMap count="1">
      <sheetId val="1"/>
    </sheetIdMap>
  </header>
  <header guid="{FD1E10DD-1E5C-4EF4-B9F8-CB8260A38AC2}" dateTime="2017-06-02T09:57:11" maxSheetId="2" userName="perevoschikova_av" r:id="rId106" minRId="285">
    <sheetIdMap count="1">
      <sheetId val="1"/>
    </sheetIdMap>
  </header>
  <header guid="{90C923FA-D640-4655-BD6B-70D173FF7F18}" dateTime="2017-06-02T09:58:41" maxSheetId="2" userName="perevoschikova_av" r:id="rId107">
    <sheetIdMap count="1">
      <sheetId val="1"/>
    </sheetIdMap>
  </header>
  <header guid="{188EAA74-B508-49B8-925F-42D89E1DA172}" dateTime="2017-06-02T09:59:55" maxSheetId="2" userName="perevoschikova_av" r:id="rId108" minRId="289">
    <sheetIdMap count="1">
      <sheetId val="1"/>
    </sheetIdMap>
  </header>
  <header guid="{ADD40EC5-E95A-410A-B43F-3EEF66BB5D25}" dateTime="2017-06-02T10:02:08" maxSheetId="2" userName="perevoschikova_av" r:id="rId109" minRId="293">
    <sheetIdMap count="1">
      <sheetId val="1"/>
    </sheetIdMap>
  </header>
  <header guid="{EBEB3C86-74F4-4FC9-AE2C-6E0E240035F6}" dateTime="2017-06-02T10:02:54" maxSheetId="2" userName="perevoschikova_av" r:id="rId110">
    <sheetIdMap count="1">
      <sheetId val="1"/>
    </sheetIdMap>
  </header>
  <header guid="{E0DCC06B-F9D8-4207-B2B7-E6415FE0240B}" dateTime="2017-06-02T10:04:36" maxSheetId="2" userName="perevoschikova_av" r:id="rId111" minRId="300">
    <sheetIdMap count="1">
      <sheetId val="1"/>
    </sheetIdMap>
  </header>
  <header guid="{C7012D36-63A0-4866-B765-C8C08C4FEFBF}" dateTime="2017-06-02T10:05:56" maxSheetId="2" userName="perevoschikova_av" r:id="rId112">
    <sheetIdMap count="1">
      <sheetId val="1"/>
    </sheetIdMap>
  </header>
  <header guid="{F87E02AC-A0CB-4E0B-B592-D030BE503CE1}" dateTime="2017-06-02T10:06:45" maxSheetId="2" userName="perevoschikova_av" r:id="rId113">
    <sheetIdMap count="1">
      <sheetId val="1"/>
    </sheetIdMap>
  </header>
  <header guid="{C3DB2BF7-4D05-446E-9421-B653525335E7}" dateTime="2017-06-02T10:16:47" maxSheetId="2" userName="perevoschikova_av" r:id="rId114">
    <sheetIdMap count="1">
      <sheetId val="1"/>
    </sheetIdMap>
  </header>
  <header guid="{E3DD9CCE-81CA-429B-A041-7C3298AA8DCA}" dateTime="2017-06-02T10:17:08" maxSheetId="2" userName="perevoschikova_av" r:id="rId115">
    <sheetIdMap count="1">
      <sheetId val="1"/>
    </sheetIdMap>
  </header>
  <header guid="{3A1BE5E2-EA86-4FD0-901D-400E7F317836}" dateTime="2017-06-02T11:16:34" maxSheetId="2" userName="Сырвачева Виктория Алексеевна" r:id="rId116">
    <sheetIdMap count="1">
      <sheetId val="1"/>
    </sheetIdMap>
  </header>
  <header guid="{C7F11D71-7870-4BC8-AFD5-576A9DA58540}" dateTime="2017-06-02T11:47:50" maxSheetId="2" userName="Залецкая Ольга Геннадьевна" r:id="rId117" minRId="319" maxRId="322">
    <sheetIdMap count="1">
      <sheetId val="1"/>
    </sheetIdMap>
  </header>
  <header guid="{985AE90F-F9E2-48E1-B105-4B9F4372E324}" dateTime="2017-06-02T11:53:13" maxSheetId="2" userName="Залецкая Ольга Геннадьевна" r:id="rId118" minRId="326" maxRId="327">
    <sheetIdMap count="1">
      <sheetId val="1"/>
    </sheetIdMap>
  </header>
  <header guid="{95E27D58-644A-4C94-BD54-CA264F07FE46}" dateTime="2017-06-02T11:56:19" maxSheetId="2" userName="Залецкая Ольга Геннадьевна" r:id="rId119" minRId="328">
    <sheetIdMap count="1">
      <sheetId val="1"/>
    </sheetIdMap>
  </header>
  <header guid="{772F1FE4-C617-4D78-970C-F9B4AFD3DFA0}" dateTime="2017-06-02T13:16:22" maxSheetId="2" userName="Залецкая Ольга Геннадьевна" r:id="rId120" minRId="329" maxRId="331">
    <sheetIdMap count="1">
      <sheetId val="1"/>
    </sheetIdMap>
  </header>
  <header guid="{E246579D-FFD3-406C-8D23-6A6096E8DBC9}" dateTime="2017-06-02T14:53:56" maxSheetId="2" userName="Залецкая Ольга Геннадьевна" r:id="rId121" minRId="332" maxRId="335">
    <sheetIdMap count="1">
      <sheetId val="1"/>
    </sheetIdMap>
  </header>
  <header guid="{73706B84-B2C6-42CC-8449-B1E3FADACDD7}" dateTime="2017-06-02T15:05:10" maxSheetId="2" userName="Залецкая Ольга Геннадьевна" r:id="rId122" minRId="339" maxRId="347">
    <sheetIdMap count="1">
      <sheetId val="1"/>
    </sheetIdMap>
  </header>
  <header guid="{D49834D6-D96C-404D-AACE-8A99C85F446D}" dateTime="2017-06-02T15:09:47" maxSheetId="2" userName="Залецкая Ольга Геннадьевна" r:id="rId123" minRId="351" maxRId="353">
    <sheetIdMap count="1">
      <sheetId val="1"/>
    </sheetIdMap>
  </header>
  <header guid="{571DD5EB-4EBC-4295-A51C-0D51B9933C1D}" dateTime="2017-06-02T15:12:05" maxSheetId="2" userName="Залецкая Ольга Геннадьевна" r:id="rId124">
    <sheetIdMap count="1">
      <sheetId val="1"/>
    </sheetIdMap>
  </header>
  <header guid="{80B8E2A6-2529-48BF-AFD3-259E6D023A05}" dateTime="2017-06-02T15:16:21" maxSheetId="2" userName="Залецкая Ольга Геннадьевна" r:id="rId125" minRId="354">
    <sheetIdMap count="1">
      <sheetId val="1"/>
    </sheetIdMap>
  </header>
  <header guid="{7CF0098E-1B1C-491F-BB84-5BE4D94D8888}" dateTime="2017-06-02T15:17:59" maxSheetId="2" userName="Крыжановская Анна Александровна" r:id="rId126" minRId="355">
    <sheetIdMap count="1">
      <sheetId val="1"/>
    </sheetIdMap>
  </header>
  <header guid="{4DC59304-B908-4D87-BEE7-A1078D4C2EA7}" dateTime="2017-06-02T15:18:33" maxSheetId="2" userName="Крыжановская Анна Александровна" r:id="rId127" minRId="359">
    <sheetIdMap count="1">
      <sheetId val="1"/>
    </sheetIdMap>
  </header>
  <header guid="{68BFE1C5-2E09-478C-8E10-7C2A14C60B80}" dateTime="2017-06-02T15:19:03" maxSheetId="2" userName="Крыжановская Анна Александровна" r:id="rId128" minRId="360">
    <sheetIdMap count="1">
      <sheetId val="1"/>
    </sheetIdMap>
  </header>
  <header guid="{AD75CE65-7146-4446-AFE5-0F3BDCBC868C}" dateTime="2017-06-02T15:23:24" maxSheetId="2" userName="Крыжановская Анна Александровна" r:id="rId129" minRId="361">
    <sheetIdMap count="1">
      <sheetId val="1"/>
    </sheetIdMap>
  </header>
  <header guid="{929CE893-65D9-4F5C-8DB7-4A208061BA33}" dateTime="2017-06-02T15:24:06" maxSheetId="2" userName="Крыжановская Анна Александровна" r:id="rId130" minRId="362">
    <sheetIdMap count="1">
      <sheetId val="1"/>
    </sheetIdMap>
  </header>
  <header guid="{5A271AB9-C9A1-4FF4-8DDE-28230A044B64}" dateTime="2017-06-02T15:31:47" maxSheetId="2" userName="Крыжановская Анна Александровна" r:id="rId131" minRId="363">
    <sheetIdMap count="1">
      <sheetId val="1"/>
    </sheetIdMap>
  </header>
  <header guid="{88538D61-4CAD-463C-87AD-3EC8428FBB4D}" dateTime="2017-06-02T15:36:45" maxSheetId="2" userName="Крыжановская Анна Александровна" r:id="rId132" minRId="364">
    <sheetIdMap count="1">
      <sheetId val="1"/>
    </sheetIdMap>
  </header>
  <header guid="{6781B341-7DD2-4925-BD94-CE4490A24EA4}" dateTime="2017-06-02T15:37:36" maxSheetId="2" userName="Крыжановская Анна Александровна" r:id="rId133" minRId="365">
    <sheetIdMap count="1">
      <sheetId val="1"/>
    </sheetIdMap>
  </header>
  <header guid="{6A14479F-CE38-4A59-8BE1-80957551B43B}" dateTime="2017-06-02T15:39:00" maxSheetId="2" userName="Крыжановская Анна Александровна" r:id="rId134">
    <sheetIdMap count="1">
      <sheetId val="1"/>
    </sheetIdMap>
  </header>
  <header guid="{F9D357A9-8B41-491F-8957-E2DE71792361}" dateTime="2017-06-02T15:45:12" maxSheetId="2" userName="Крыжановская Анна Александровна" r:id="rId135" minRId="366">
    <sheetIdMap count="1">
      <sheetId val="1"/>
    </sheetIdMap>
  </header>
  <header guid="{84D0428A-D640-4BD7-92B5-715A41E338B1}" dateTime="2017-06-02T15:45:41" maxSheetId="2" userName="Крыжановская Анна Александровна" r:id="rId136" minRId="367">
    <sheetIdMap count="1">
      <sheetId val="1"/>
    </sheetIdMap>
  </header>
  <header guid="{3AD56FB5-3E85-45BB-8FD9-0A009DA02E58}" dateTime="2017-06-02T15:45:50" maxSheetId="2" userName="Крыжановская Анна Александровна" r:id="rId137">
    <sheetIdMap count="1">
      <sheetId val="1"/>
    </sheetIdMap>
  </header>
  <header guid="{9160785E-1A0C-4EB8-ABB1-C0798528B11B}" dateTime="2017-06-02T15:50:20" maxSheetId="2" userName="Крыжановская Анна Александровна" r:id="rId138" minRId="368">
    <sheetIdMap count="1">
      <sheetId val="1"/>
    </sheetIdMap>
  </header>
  <header guid="{70C39BB0-4C66-4590-81FF-A558D04E2658}" dateTime="2017-06-02T16:40:08" maxSheetId="2" userName="Залецкая Ольга Геннадьевна" r:id="rId139" minRId="369" maxRId="376">
    <sheetIdMap count="1">
      <sheetId val="1"/>
    </sheetIdMap>
  </header>
  <header guid="{E4B0E0D6-0C54-4527-81C7-14191238976B}" dateTime="2017-06-02T16:50:41" maxSheetId="2" userName="Залецкая Ольга Геннадьевна" r:id="rId140" minRId="377" maxRId="381">
    <sheetIdMap count="1">
      <sheetId val="1"/>
    </sheetIdMap>
  </header>
  <header guid="{B7598ACF-3048-4A0F-981C-C8919A7CDA8E}" dateTime="2017-06-02T16:56:40" maxSheetId="2" userName="Залецкая Ольга Геннадьевна" r:id="rId141">
    <sheetIdMap count="1">
      <sheetId val="1"/>
    </sheetIdMap>
  </header>
  <header guid="{86203EE2-BAB7-46F8-8675-696E4DDF919B}" dateTime="2017-06-02T17:14:33" maxSheetId="2" userName="Козлова Анастасия Сергеевна" r:id="rId142">
    <sheetIdMap count="1">
      <sheetId val="1"/>
    </sheetIdMap>
  </header>
  <header guid="{45E411A7-46EA-41C1-81A1-E7F9F47288E3}" dateTime="2017-06-02T17:14:56" maxSheetId="2" userName="Залецкая Ольга Геннадьевна" r:id="rId143" minRId="385" maxRId="386">
    <sheetIdMap count="1">
      <sheetId val="1"/>
    </sheetIdMap>
  </header>
  <header guid="{0F66BC80-45C2-454C-99E7-DAF26A8C8DB1}" dateTime="2017-06-02T17:15:11" maxSheetId="2" userName="Залецкая Ольга Геннадьевна" r:id="rId144">
    <sheetIdMap count="1">
      <sheetId val="1"/>
    </sheetIdMap>
  </header>
  <header guid="{989DF113-9E88-4228-8EB1-A4EF497812CD}" dateTime="2017-06-05T09:05:33" maxSheetId="2" userName="Залецкая Ольга Геннадьевна" r:id="rId145">
    <sheetIdMap count="1">
      <sheetId val="1"/>
    </sheetIdMap>
  </header>
  <header guid="{21412507-F4A3-4F8A-B2D5-BB205AABDD03}" dateTime="2017-06-05T09:16:28" maxSheetId="2" userName="Залецкая Ольга Геннадьевна" r:id="rId146">
    <sheetIdMap count="1">
      <sheetId val="1"/>
    </sheetIdMap>
  </header>
  <header guid="{D18F78FD-4119-4FB7-B5D4-F2F81AE9FD74}" dateTime="2017-06-05T09:53:58" maxSheetId="2" userName="Козлова Анастасия Сергеевна" r:id="rId147" minRId="390" maxRId="398">
    <sheetIdMap count="1">
      <sheetId val="1"/>
    </sheetIdMap>
  </header>
  <header guid="{98805FBE-CA81-4BB1-AE5A-46BFF26EF3D9}" dateTime="2017-06-05T09:55:56" maxSheetId="2" userName="Козлова Анастасия Сергеевна" r:id="rId148">
    <sheetIdMap count="1">
      <sheetId val="1"/>
    </sheetIdMap>
  </header>
  <header guid="{9225F10D-DA97-45C4-B4A1-E3DE6D51FA2A}" dateTime="2017-06-05T09:58:39" maxSheetId="2" userName="Крыжановская Анна Александровна" r:id="rId149">
    <sheetIdMap count="1">
      <sheetId val="1"/>
    </sheetIdMap>
  </header>
  <header guid="{C4901C6B-5FD5-4B6B-9EC5-B3118D32E194}" dateTime="2017-06-05T09:58:54" maxSheetId="2" userName="Маганёва Екатерина Николаевна" r:id="rId150" minRId="405">
    <sheetIdMap count="1">
      <sheetId val="1"/>
    </sheetIdMap>
  </header>
  <header guid="{AAE30A67-BE3A-4C67-89A0-6FC9337DF2A6}" dateTime="2017-06-05T10:01:55" maxSheetId="2" userName="Маганёва Екатерина Николаевна" r:id="rId151" minRId="409">
    <sheetIdMap count="1">
      <sheetId val="1"/>
    </sheetIdMap>
  </header>
  <header guid="{8292687C-9C83-4AE9-AE1E-EFB432222D24}" dateTime="2017-06-05T10:10:49" maxSheetId="2" userName="Маганёва Екатерина Николаевна" r:id="rId152">
    <sheetIdMap count="1">
      <sheetId val="1"/>
    </sheetIdMap>
  </header>
  <header guid="{23EC2949-B3D7-47BF-BA29-FDAD11158421}" dateTime="2017-06-05T10:11:34" maxSheetId="2" userName="Маганёва Екатерина Николаевна" r:id="rId153">
    <sheetIdMap count="1">
      <sheetId val="1"/>
    </sheetIdMap>
  </header>
  <header guid="{3BD89EBD-1345-4493-B45A-005FD2E15CB2}" dateTime="2017-06-05T13:29:10" maxSheetId="2" userName="Маганёва Екатерина Николаевна" r:id="rId154">
    <sheetIdMap count="1">
      <sheetId val="1"/>
    </sheetIdMap>
  </header>
  <header guid="{F5284793-1D4F-4752-8B64-3099F09A0918}" dateTime="2017-06-05T13:36:54" maxSheetId="2" userName="Шулепова Ольга Анатольевна" r:id="rId155">
    <sheetIdMap count="1">
      <sheetId val="1"/>
    </sheetIdMap>
  </header>
  <header guid="{99C1EED6-6051-40B7-9697-D51E1930ECD9}" dateTime="2017-06-05T14:46:20" maxSheetId="2" userName="Рогожина Ольга Сергеевна" r:id="rId156">
    <sheetIdMap count="1">
      <sheetId val="1"/>
    </sheetIdMap>
  </header>
  <header guid="{8CE8A9FB-CB97-424C-AEB5-34FABA2AAC0F}" dateTime="2017-06-05T14:52:36" maxSheetId="2" userName="Рогожина Ольга Сергеевна" r:id="rId157">
    <sheetIdMap count="1">
      <sheetId val="1"/>
    </sheetIdMap>
  </header>
  <header guid="{EFD8633C-F14D-4873-B0A0-4A79A09953CC}" dateTime="2017-06-05T14:53:10" maxSheetId="2" userName="Шулепова Ольга Анатольевна" r:id="rId158">
    <sheetIdMap count="1">
      <sheetId val="1"/>
    </sheetIdMap>
  </header>
  <header guid="{3F15F19E-56D9-464C-8EC9-A8E8DEE9F10E}" dateTime="2017-06-05T14:54:01" maxSheetId="2" userName="Рогожина Ольга Сергеевна" r:id="rId159" minRId="427" maxRId="428">
    <sheetIdMap count="1">
      <sheetId val="1"/>
    </sheetIdMap>
  </header>
  <header guid="{3BAA4A57-E000-49EE-B490-CA45EDCCF4DD}" dateTime="2017-06-05T14:54:25" maxSheetId="2" userName="Маганёва Екатерина Николаевна" r:id="rId160" minRId="429" maxRId="430">
    <sheetIdMap count="1">
      <sheetId val="1"/>
    </sheetIdMap>
  </header>
  <header guid="{B3D473A5-DEC9-4EB8-9E31-226D07C20D1C}" dateTime="2017-06-05T15:00:14" maxSheetId="2" userName="Маганёва Екатерина Николаевна" r:id="rId161" minRId="434">
    <sheetIdMap count="1">
      <sheetId val="1"/>
    </sheetIdMap>
  </header>
  <header guid="{731F2AD7-A609-4B1A-B2EE-125C58F603E2}" dateTime="2017-06-05T15:04:26" maxSheetId="2" userName="Рогожина Ольга Сергеевна" r:id="rId162">
    <sheetIdMap count="1">
      <sheetId val="1"/>
    </sheetIdMap>
  </header>
  <header guid="{467F9502-4C20-49D2-96A3-A2367CE8283E}" dateTime="2017-06-05T15:05:25" maxSheetId="2" userName="Рогожина Ольга Сергеевна" r:id="rId163" minRId="435" maxRId="439">
    <sheetIdMap count="1">
      <sheetId val="1"/>
    </sheetIdMap>
  </header>
  <header guid="{22B2A3BF-72D4-4325-AB0B-7287EB77CB3D}" dateTime="2017-06-05T15:05:50" maxSheetId="2" userName="perevoschikova_av" r:id="rId164">
    <sheetIdMap count="1">
      <sheetId val="1"/>
    </sheetIdMap>
  </header>
  <header guid="{A61F1D47-2395-49F9-B55F-B8E501C4E452}" dateTime="2017-06-05T15:09:03" maxSheetId="2" userName="Рогожина Ольга Сергеевна" r:id="rId165" minRId="443" maxRId="617">
    <sheetIdMap count="1">
      <sheetId val="1"/>
    </sheetIdMap>
  </header>
  <header guid="{04D0FCA1-86DD-411E-9776-8978B3DFBF85}" dateTime="2017-06-05T15:14:00" maxSheetId="2" userName="Козлова Анастасия Сергеевна" r:id="rId166">
    <sheetIdMap count="1">
      <sheetId val="1"/>
    </sheetIdMap>
  </header>
  <header guid="{A9680BE8-EBDB-4E14-B2F7-EAD6A218FA62}" dateTime="2017-06-05T15:18:58" maxSheetId="2" userName="perevoschikova_av" r:id="rId167">
    <sheetIdMap count="1">
      <sheetId val="1"/>
    </sheetIdMap>
  </header>
  <header guid="{FA24C48C-A128-40F8-AF87-7CB68751BFE6}" dateTime="2017-06-05T15:31:40" maxSheetId="2" userName="perevoschikova_av" r:id="rId168">
    <sheetIdMap count="1">
      <sheetId val="1"/>
    </sheetIdMap>
  </header>
  <header guid="{FADD2818-B3D0-4D75-ABBD-396AC3B123BD}" dateTime="2017-06-05T15:32:56" maxSheetId="2" userName="perevoschikova_av" r:id="rId169">
    <sheetIdMap count="1">
      <sheetId val="1"/>
    </sheetIdMap>
  </header>
  <header guid="{8FEA73BB-06C9-4523-985B-65E73CFE22F5}" dateTime="2017-06-05T15:33:44" maxSheetId="2" userName="perevoschikova_av" r:id="rId170">
    <sheetIdMap count="1">
      <sheetId val="1"/>
    </sheetIdMap>
  </header>
  <header guid="{82B73342-B524-4F9B-84FA-53FB5F8D0DDB}" dateTime="2017-06-05T15:34:44" maxSheetId="2" userName="Маганёва Екатерина Николаевна" r:id="rId171">
    <sheetIdMap count="1">
      <sheetId val="1"/>
    </sheetIdMap>
  </header>
  <header guid="{5401CA90-194E-4657-9184-17927C44C8EB}" dateTime="2017-06-05T15:41:49" maxSheetId="2" userName="perevoschikova_av" r:id="rId172">
    <sheetIdMap count="1">
      <sheetId val="1"/>
    </sheetIdMap>
  </header>
  <header guid="{639827C8-A2B3-4170-8F79-35B84279CBFB}" dateTime="2017-06-05T15:52:42" maxSheetId="2" userName="perevoschikova_av" r:id="rId173">
    <sheetIdMap count="1">
      <sheetId val="1"/>
    </sheetIdMap>
  </header>
  <header guid="{C9ECB89C-E614-4D8B-B2E2-E16365E27D1F}" dateTime="2017-06-05T15:52:55" maxSheetId="2" userName="perevoschikova_av" r:id="rId174">
    <sheetIdMap count="1">
      <sheetId val="1"/>
    </sheetIdMap>
  </header>
  <header guid="{BCB200AE-1893-45AB-8447-0AB883805C1D}" dateTime="2017-06-05T16:00:36" maxSheetId="2" userName="Маганёва Екатерина Николаевна" r:id="rId175" minRId="642">
    <sheetIdMap count="1">
      <sheetId val="1"/>
    </sheetIdMap>
  </header>
  <header guid="{010C60DE-2FA6-41C7-8893-9435350E205E}" dateTime="2017-06-05T16:01:18" maxSheetId="2" userName="Маганёва Екатерина Николаевна" r:id="rId176" minRId="643">
    <sheetIdMap count="1">
      <sheetId val="1"/>
    </sheetIdMap>
  </header>
  <header guid="{9415845C-4F4E-454A-9DE3-0D595D6C4051}" dateTime="2017-06-05T16:01:42" maxSheetId="2" userName="perevoschikova_av" r:id="rId177">
    <sheetIdMap count="1">
      <sheetId val="1"/>
    </sheetIdMap>
  </header>
  <header guid="{7C70E7AB-76E7-4ADD-9054-8A7B19074FD1}" dateTime="2017-06-05T16:02:14" maxSheetId="2" userName="perevoschikova_av" r:id="rId178" minRId="650">
    <sheetIdMap count="1">
      <sheetId val="1"/>
    </sheetIdMap>
  </header>
  <header guid="{503B852B-514C-4413-AAF5-4C41B0BFDC99}" dateTime="2017-06-05T16:04:32" maxSheetId="2" userName="perevoschikova_av" r:id="rId179" minRId="654">
    <sheetIdMap count="1">
      <sheetId val="1"/>
    </sheetIdMap>
  </header>
  <header guid="{55BD7C0F-7231-4210-879A-645568C1523C}" dateTime="2017-06-05T16:11:23" maxSheetId="2" userName="perevoschikova_av" r:id="rId180" minRId="658">
    <sheetIdMap count="1">
      <sheetId val="1"/>
    </sheetIdMap>
  </header>
  <header guid="{B065F7CF-A7AD-4C3A-BEEF-CD4E3A825DBB}" dateTime="2017-06-05T16:11:36" maxSheetId="2" userName="perevoschikova_av" r:id="rId181" minRId="662">
    <sheetIdMap count="1">
      <sheetId val="1"/>
    </sheetIdMap>
  </header>
  <header guid="{1D41A935-D2CE-43F5-8E46-2FEB2EBB9764}" dateTime="2017-06-05T16:15:18" maxSheetId="2" userName="perevoschikova_av" r:id="rId182" minRId="666">
    <sheetIdMap count="1">
      <sheetId val="1"/>
    </sheetIdMap>
  </header>
  <header guid="{1B78FD6E-8A95-4962-9F4D-5044594C808E}" dateTime="2017-06-05T16:16:22" maxSheetId="2" userName="perevoschikova_av" r:id="rId183">
    <sheetIdMap count="1">
      <sheetId val="1"/>
    </sheetIdMap>
  </header>
  <header guid="{348F5E17-F4A5-4BB3-8FCF-1269D9956EAC}" dateTime="2017-06-05T16:24:44" maxSheetId="2" userName="Маганёва Екатерина Николаевна" r:id="rId184" minRId="673">
    <sheetIdMap count="1">
      <sheetId val="1"/>
    </sheetIdMap>
  </header>
  <header guid="{BC5532DC-014F-4837-B5F9-6C5BC4197E3C}" dateTime="2017-06-05T16:26:04" maxSheetId="2" userName="Маганёва Екатерина Николаевна" r:id="rId185" minRId="674">
    <sheetIdMap count="1">
      <sheetId val="1"/>
    </sheetIdMap>
  </header>
  <header guid="{CFD4306D-43D3-42E7-BA4A-430E9C30DBD4}" dateTime="2017-06-05T16:26:39" maxSheetId="2" userName="perevoschikova_av" r:id="rId186">
    <sheetIdMap count="1">
      <sheetId val="1"/>
    </sheetIdMap>
  </header>
  <header guid="{E0CA8D2D-4CBF-4A3C-BE98-D2B6CFB195DC}" dateTime="2017-06-05T16:27:13" maxSheetId="2" userName="Маганёва Екатерина Николаевна" r:id="rId187">
    <sheetIdMap count="1">
      <sheetId val="1"/>
    </sheetIdMap>
  </header>
  <header guid="{D480B7BD-27CB-4816-9147-3E69E2D702B5}" dateTime="2017-06-05T16:27:59" maxSheetId="2" userName="Маганёва Екатерина Николаевна" r:id="rId188" minRId="678">
    <sheetIdMap count="1">
      <sheetId val="1"/>
    </sheetIdMap>
  </header>
  <header guid="{520F5183-5FC6-442D-8915-9E12E9D0214F}" dateTime="2017-06-05T16:29:06" maxSheetId="2" userName="perevoschikova_av" r:id="rId189">
    <sheetIdMap count="1">
      <sheetId val="1"/>
    </sheetIdMap>
  </header>
  <header guid="{EC9B25E0-CC95-449B-91EF-9C0B6FB11832}" dateTime="2017-06-05T16:29:31" maxSheetId="2" userName="perevoschikova_av" r:id="rId190" minRId="682">
    <sheetIdMap count="1">
      <sheetId val="1"/>
    </sheetIdMap>
  </header>
  <header guid="{F2A0950A-233E-4378-B1D8-FBFF920FA97F}" dateTime="2017-06-05T16:29:35" maxSheetId="2" userName="Рогожина Ольга Сергеевна" r:id="rId191" minRId="686" maxRId="689">
    <sheetIdMap count="1">
      <sheetId val="1"/>
    </sheetIdMap>
  </header>
  <header guid="{D941AC8F-6ECA-4A75-90FA-718D8694E152}" dateTime="2017-06-05T16:30:15" maxSheetId="2" userName="perevoschikova_av" r:id="rId192" minRId="694">
    <sheetIdMap count="1">
      <sheetId val="1"/>
    </sheetIdMap>
  </header>
  <header guid="{31B9ED17-F41A-4540-BC13-B52C834AF025}" dateTime="2017-06-05T16:30:53" maxSheetId="2" userName="perevoschikova_av" r:id="rId193" minRId="698">
    <sheetIdMap count="1">
      <sheetId val="1"/>
    </sheetIdMap>
  </header>
  <header guid="{A1CE8710-32BC-4612-ADA0-308ACF74C1DB}" dateTime="2017-06-05T16:31:51" maxSheetId="2" userName="perevoschikova_av" r:id="rId194">
    <sheetIdMap count="1">
      <sheetId val="1"/>
    </sheetIdMap>
  </header>
  <header guid="{03D43575-EFB1-4C7C-A78F-6A3E3F592961}" dateTime="2017-06-05T16:33:15" maxSheetId="2" userName="Маганёва Екатерина Николаевна" r:id="rId195" minRId="705">
    <sheetIdMap count="1">
      <sheetId val="1"/>
    </sheetIdMap>
  </header>
  <header guid="{13A12D75-20B7-4E04-8ED8-BE9A205A3CEB}" dateTime="2017-06-05T16:40:10" maxSheetId="2" userName="Козлова Анастасия Сергеевна" r:id="rId196" minRId="706">
    <sheetIdMap count="1">
      <sheetId val="1"/>
    </sheetIdMap>
  </header>
  <header guid="{CD9117E3-DBCF-4937-BB7A-707F3BF82A1B}" dateTime="2017-06-05T16:51:02" maxSheetId="2" userName="Рогожина Ольга Сергеевна" r:id="rId197">
    <sheetIdMap count="1">
      <sheetId val="1"/>
    </sheetIdMap>
  </header>
  <header guid="{898B40C4-822D-482B-911C-DFAA9DC639B0}" dateTime="2017-06-05T16:59:44" maxSheetId="2" userName="Шулепова Ольга Анатольевна" r:id="rId198">
    <sheetIdMap count="1">
      <sheetId val="1"/>
    </sheetIdMap>
  </header>
  <header guid="{CE71ECBB-21AD-4E66-B33B-38305AF348B0}" dateTime="2017-06-05T17:01:07" maxSheetId="2" userName="Рогожина Ольга Сергеевна" r:id="rId199" minRId="717">
    <sheetIdMap count="1">
      <sheetId val="1"/>
    </sheetIdMap>
  </header>
  <header guid="{43D86A02-A6AE-4EF9-A061-5E72EFC69B09}" dateTime="2017-06-05T17:03:03" maxSheetId="2" userName="perevoschikova_av" r:id="rId200" minRId="718">
    <sheetIdMap count="1">
      <sheetId val="1"/>
    </sheetIdMap>
  </header>
  <header guid="{90D23B27-7C2D-463E-A0A7-DB6C046AA5F4}" dateTime="2017-06-05T17:03:26" maxSheetId="2" userName="perevoschikova_av" r:id="rId201" minRId="722">
    <sheetIdMap count="1">
      <sheetId val="1"/>
    </sheetIdMap>
  </header>
  <header guid="{5D14F8F4-C3EE-46B0-9209-9A700E7AC5F4}" dateTime="2017-06-05T17:03:51" maxSheetId="2" userName="perevoschikova_av" r:id="rId202">
    <sheetIdMap count="1">
      <sheetId val="1"/>
    </sheetIdMap>
  </header>
  <header guid="{CC66B24C-87E9-4AEE-8569-F93FFA17D3FE}" dateTime="2017-06-05T17:04:03" maxSheetId="2" userName="perevoschikova_av" r:id="rId203">
    <sheetIdMap count="1">
      <sheetId val="1"/>
    </sheetIdMap>
  </header>
  <header guid="{31783C29-3BAE-4627-B70C-2E8BFC84D06C}" dateTime="2017-06-05T17:07:10" maxSheetId="2" userName="perevoschikova_av" r:id="rId204">
    <sheetIdMap count="1">
      <sheetId val="1"/>
    </sheetIdMap>
  </header>
  <header guid="{203B5B52-DE7C-47D0-97C6-013B3C378B7F}" dateTime="2017-06-05T17:08:44" maxSheetId="2" userName="Рогожина Ольга Сергеевна" r:id="rId205" minRId="735">
    <sheetIdMap count="1">
      <sheetId val="1"/>
    </sheetIdMap>
  </header>
  <header guid="{36F73358-4C00-4CF6-9CF4-D78043C61ACE}" dateTime="2017-06-05T17:10:17" maxSheetId="2" userName="Рогожина Ольга Сергеевна" r:id="rId206" minRId="736">
    <sheetIdMap count="1">
      <sheetId val="1"/>
    </sheetIdMap>
  </header>
  <header guid="{C5F4F53C-7F65-4BD6-8A92-97595B8F5881}" dateTime="2017-06-05T17:12:46" maxSheetId="2" userName="Маганёва Екатерина Николаевна" r:id="rId207" minRId="737">
    <sheetIdMap count="1">
      <sheetId val="1"/>
    </sheetIdMap>
  </header>
  <header guid="{5417349F-368C-4997-AB30-A69DD2766EDA}" dateTime="2017-06-05T17:12:57" maxSheetId="2" userName="perevoschikova_av" r:id="rId208">
    <sheetIdMap count="1">
      <sheetId val="1"/>
    </sheetIdMap>
  </header>
  <header guid="{9C8E9CC9-EEED-4B81-8E71-BD45094FE967}" dateTime="2017-06-05T17:13:45" maxSheetId="2" userName="Маганёва Екатерина Николаевна" r:id="rId209" minRId="744">
    <sheetIdMap count="1">
      <sheetId val="1"/>
    </sheetIdMap>
  </header>
  <header guid="{030A75CB-2AE6-48AE-9F0F-1CB43BB5BBA8}" dateTime="2017-06-05T17:14:55" maxSheetId="2" userName="Маганёва Екатерина Николаевна" r:id="rId210" minRId="745">
    <sheetIdMap count="1">
      <sheetId val="1"/>
    </sheetIdMap>
  </header>
  <header guid="{E3A000D2-DB62-4FBB-870D-7C3B9EFAC47A}" dateTime="2017-06-05T17:18:41" maxSheetId="2" userName="Маганёва Екатерина Николаевна" r:id="rId211" minRId="746">
    <sheetIdMap count="1">
      <sheetId val="1"/>
    </sheetIdMap>
  </header>
  <header guid="{762ADB90-072D-4DB2-BEC2-D1897148AF0D}" dateTime="2017-06-05T17:21:46" maxSheetId="2" userName="Рогожина Ольга Сергеевна" r:id="rId212" minRId="747">
    <sheetIdMap count="1">
      <sheetId val="1"/>
    </sheetIdMap>
  </header>
  <header guid="{70AC5A53-5111-4796-A3DD-4DFF6934F3F5}" dateTime="2017-06-05T17:22:17" maxSheetId="2" userName="Рогожина Ольга Сергеевна" r:id="rId213" minRId="752">
    <sheetIdMap count="1">
      <sheetId val="1"/>
    </sheetIdMap>
  </header>
  <header guid="{4872643F-8F3E-4EA5-8E29-6F8D1DC9F7E2}" dateTime="2017-06-05T17:22:53" maxSheetId="2" userName="Рогожина Ольга Сергеевна" r:id="rId214">
    <sheetIdMap count="1">
      <sheetId val="1"/>
    </sheetIdMap>
  </header>
  <header guid="{9F7EB87D-92EE-490E-B213-54FCBC8A58C0}" dateTime="2017-06-05T17:23:21" maxSheetId="2" userName="Рогожина Ольга Сергеевна" r:id="rId215">
    <sheetIdMap count="1">
      <sheetId val="1"/>
    </sheetIdMap>
  </header>
  <header guid="{B3499BC5-84C4-4C8E-844E-3FE700319DCA}" dateTime="2017-06-05T17:23:58" maxSheetId="2" userName="Рогожина Ольга Сергеевна" r:id="rId216">
    <sheetIdMap count="1">
      <sheetId val="1"/>
    </sheetIdMap>
  </header>
  <header guid="{36DE3FD7-1FAA-4888-9EAB-7AF1D8213D4A}" dateTime="2017-06-05T17:26:12" maxSheetId="2" userName="Маганёва Екатерина Николаевна" r:id="rId217" minRId="753">
    <sheetIdMap count="1">
      <sheetId val="1"/>
    </sheetIdMap>
  </header>
  <header guid="{97FD4D2A-E40F-431D-8BE8-50092426F284}" dateTime="2017-06-05T17:26:51" maxSheetId="2" userName="perevoschikova_av" r:id="rId218">
    <sheetIdMap count="1">
      <sheetId val="1"/>
    </sheetIdMap>
  </header>
  <header guid="{0A4C79C2-C0A8-4DC3-A504-AFBF88617728}" dateTime="2017-06-05T17:27:34" maxSheetId="2" userName="Козлова Анастасия Сергеевна" r:id="rId219" minRId="760" maxRId="761">
    <sheetIdMap count="1">
      <sheetId val="1"/>
    </sheetIdMap>
  </header>
  <header guid="{ACA80511-1074-43F8-89CE-803E1EDFC97A}" dateTime="2017-06-05T17:27:50" maxSheetId="2" userName="Маганёва Екатерина Николаевна" r:id="rId220" minRId="765">
    <sheetIdMap count="1">
      <sheetId val="1"/>
    </sheetIdMap>
  </header>
  <header guid="{22107879-8F9B-4E3E-BB41-A98FCBB813FD}" dateTime="2017-06-05T17:27:54" maxSheetId="2" userName="Козлова Анастасия Сергеевна" r:id="rId221" minRId="766">
    <sheetIdMap count="1">
      <sheetId val="1"/>
    </sheetIdMap>
  </header>
  <header guid="{B85EE34E-27C0-4712-A93A-6C39BDE2B472}" dateTime="2017-06-05T17:28:16" maxSheetId="2" userName="Маганёва Екатерина Николаевна" r:id="rId222">
    <sheetIdMap count="1">
      <sheetId val="1"/>
    </sheetIdMap>
  </header>
  <header guid="{D4B3D642-C492-412D-B0FA-EE931380342B}" dateTime="2017-06-05T17:28:53" maxSheetId="2" userName="Маганёва Екатерина Николаевна" r:id="rId223">
    <sheetIdMap count="1">
      <sheetId val="1"/>
    </sheetIdMap>
  </header>
  <header guid="{41338974-4D14-4396-B4A6-C694BA7AD1B7}" dateTime="2017-06-05T17:29:09" maxSheetId="2" userName="Маганёва Екатерина Николаевна" r:id="rId224">
    <sheetIdMap count="1">
      <sheetId val="1"/>
    </sheetIdMap>
  </header>
  <header guid="{B9F949D8-442A-422C-B6EC-ACA368B85547}" dateTime="2017-06-05T17:30:03" maxSheetId="2" userName="Маганёва Екатерина Николаевна" r:id="rId225">
    <sheetIdMap count="1">
      <sheetId val="1"/>
    </sheetIdMap>
  </header>
  <header guid="{377CC7BF-1C7D-47A2-A59F-382FE44AC6DB}" dateTime="2017-06-05T17:44:30" maxSheetId="2" userName="Козлова Анастасия Сергеевна" r:id="rId226">
    <sheetIdMap count="1">
      <sheetId val="1"/>
    </sheetIdMap>
  </header>
  <header guid="{C3E1961F-A0B5-4815-A95E-360461E0581A}" dateTime="2017-06-05T17:46:33" maxSheetId="2" userName="Козлова Анастасия Сергеевна" r:id="rId227" minRId="782">
    <sheetIdMap count="1">
      <sheetId val="1"/>
    </sheetIdMap>
  </header>
  <header guid="{1A93CE55-990A-4696-B4C8-21AD315BCF99}" dateTime="2017-06-05T17:48:41" maxSheetId="2" userName="Козлова Анастасия Сергеевна" r:id="rId228" minRId="783">
    <sheetIdMap count="1">
      <sheetId val="1"/>
    </sheetIdMap>
  </header>
  <header guid="{3B9895FD-BD72-4C28-ADD6-C326D82F87AA}" dateTime="2017-06-05T17:58:35" maxSheetId="2" userName="Козлова Анастасия Сергеевна" r:id="rId229" minRId="787">
    <sheetIdMap count="1">
      <sheetId val="1"/>
    </sheetIdMap>
  </header>
  <header guid="{A1DE17ED-3240-4102-9E75-7DF45B7DF665}" dateTime="2017-06-05T18:08:24" maxSheetId="2" userName="Рогожина Ольга Сергеевна" r:id="rId230">
    <sheetIdMap count="1">
      <sheetId val="1"/>
    </sheetIdMap>
  </header>
  <header guid="{C140AEB2-1795-4069-89D9-8A2080DC6ACB}" dateTime="2017-06-05T18:09:53" maxSheetId="2" userName="Рогожина Ольга Сергеевна" r:id="rId231" minRId="795">
    <sheetIdMap count="1">
      <sheetId val="1"/>
    </sheetIdMap>
  </header>
  <header guid="{5E18ABF6-9C4A-4D8A-88AD-18EC59C7C70D}" dateTime="2017-06-05T18:11:15" maxSheetId="2" userName="Рогожина Ольга Сергеевна" r:id="rId232" minRId="796">
    <sheetIdMap count="1">
      <sheetId val="1"/>
    </sheetIdMap>
  </header>
  <header guid="{8B576F5F-27D8-4B03-8C21-845EBF4C656B}" dateTime="2017-06-05T18:12:05" maxSheetId="2" userName="Рогожина Ольга Сергеевна" r:id="rId233">
    <sheetIdMap count="1">
      <sheetId val="1"/>
    </sheetIdMap>
  </header>
  <header guid="{E79F9045-6EA3-4535-9F45-20E45287242D}" dateTime="2017-06-06T09:49:43" maxSheetId="2" userName="Шулепова Ольга Анатольевна" r:id="rId234" minRId="801" maxRId="803">
    <sheetIdMap count="1">
      <sheetId val="1"/>
    </sheetIdMap>
  </header>
  <header guid="{622E76E8-093B-49C5-9E9B-457C4632F0BC}" dateTime="2017-06-06T10:03:12" maxSheetId="2" userName="Шулепова Ольга Анатольевна" r:id="rId235">
    <sheetIdMap count="1">
      <sheetId val="1"/>
    </sheetIdMap>
  </header>
  <header guid="{EEA683DA-9837-4EB5-8AA6-F2F6C5B26D0C}" dateTime="2017-06-06T10:06:41" maxSheetId="2" userName="Минакова Оксана Сергеевна" r:id="rId236" minRId="810">
    <sheetIdMap count="1">
      <sheetId val="1"/>
    </sheetIdMap>
  </header>
  <header guid="{89BACBFF-2AE1-43F8-AC6E-10F03E505BA2}" dateTime="2017-06-06T10:19:28" maxSheetId="2" userName="Минакова Оксана Сергеевна" r:id="rId237" minRId="816">
    <sheetIdMap count="1">
      <sheetId val="1"/>
    </sheetIdMap>
  </header>
  <header guid="{B2826667-5886-4729-BAF1-2864DA3715BD}" dateTime="2017-06-06T10:25:01" maxSheetId="2" userName="Минакова Оксана Сергеевна" r:id="rId238" minRId="817">
    <sheetIdMap count="1">
      <sheetId val="1"/>
    </sheetIdMap>
  </header>
  <header guid="{51C66ADB-43FA-4087-99B9-C2B08AA8D7F7}" dateTime="2017-06-06T10:25:24" maxSheetId="2" userName="Минакова Оксана Сергеевна" r:id="rId239" minRId="823">
    <sheetIdMap count="1">
      <sheetId val="1"/>
    </sheetIdMap>
  </header>
  <header guid="{8E064A9A-19C0-4B58-BB9E-8D582361DDC5}" dateTime="2017-06-06T10:25:41" maxSheetId="2" userName="Минакова Оксана Сергеевна" r:id="rId240" minRId="824">
    <sheetIdMap count="1">
      <sheetId val="1"/>
    </sheetIdMap>
  </header>
  <header guid="{4B4AE11F-6F8B-413F-A56E-58E22C479AB5}" dateTime="2017-06-06T10:27:28" maxSheetId="2" userName="Минакова Оксана Сергеевна" r:id="rId241" minRId="825">
    <sheetIdMap count="1">
      <sheetId val="1"/>
    </sheetIdMap>
  </header>
  <header guid="{1C964998-9B27-43A9-A8C4-57960987566A}" dateTime="2017-06-06T10:29:19" maxSheetId="2" userName="Минакова Оксана Сергеевна" r:id="rId242" minRId="831">
    <sheetIdMap count="1">
      <sheetId val="1"/>
    </sheetIdMap>
  </header>
  <header guid="{F54E2251-4B24-45A7-B798-357789F93E4B}" dateTime="2017-06-06T10:30:17" maxSheetId="2" userName="Минакова Оксана Сергеевна" r:id="rId243" minRId="832">
    <sheetIdMap count="1">
      <sheetId val="1"/>
    </sheetIdMap>
  </header>
  <header guid="{535C7961-9212-4053-B210-02F00F2138BF}" dateTime="2017-06-06T10:30:26" maxSheetId="2" userName="Минакова Оксана Сергеевна" r:id="rId244">
    <sheetIdMap count="1">
      <sheetId val="1"/>
    </sheetIdMap>
  </header>
  <header guid="{94EADA4A-29ED-43E3-973E-D8F16C912597}" dateTime="2017-06-06T11:00:22" maxSheetId="2" userName="Минакова Оксана Сергеевна" r:id="rId245" minRId="838">
    <sheetIdMap count="1">
      <sheetId val="1"/>
    </sheetIdMap>
  </header>
  <header guid="{8032C153-9EA6-46C4-891F-9DB80E1F8DC7}" dateTime="2017-06-06T11:04:04" maxSheetId="2" userName="Минакова Оксана Сергеевна" r:id="rId246">
    <sheetIdMap count="1">
      <sheetId val="1"/>
    </sheetIdMap>
  </header>
  <header guid="{B6498D1D-10D9-4EA4-AB83-71BE7E0DF8E8}" dateTime="2017-06-06T12:09:22" maxSheetId="2" userName="Шулепова Ольга Анатольевна" r:id="rId247">
    <sheetIdMap count="1">
      <sheetId val="1"/>
    </sheetIdMap>
  </header>
  <header guid="{26B222BB-C550-4C23-9818-AA6C0409CAE2}" dateTime="2017-06-06T13:35:15" maxSheetId="2" userName="Шулепова Ольга Анатольевна" r:id="rId248">
    <sheetIdMap count="1">
      <sheetId val="1"/>
    </sheetIdMap>
  </header>
  <header guid="{84C669E9-23F7-403B-B140-57D3F2579A78}" dateTime="2017-06-06T16:52:06" maxSheetId="2" userName="Шулепова Ольга Анатольевна" r:id="rId249" minRId="856">
    <sheetIdMap count="1">
      <sheetId val="1"/>
    </sheetIdMap>
  </header>
  <header guid="{9CDA8A66-9F59-4C09-91D1-732643E17F09}" dateTime="2017-06-07T15:06:47" maxSheetId="2" userName="perevoschikova_av" r:id="rId250" minRId="861">
    <sheetIdMap count="1">
      <sheetId val="1"/>
    </sheetIdMap>
  </header>
  <header guid="{3493EF48-5B3F-4F5B-A970-100E817F51D0}" dateTime="2017-06-07T15:07:03" maxSheetId="2" userName="perevoschikova_av" r:id="rId251">
    <sheetIdMap count="1">
      <sheetId val="1"/>
    </sheetIdMap>
  </header>
  <header guid="{9947B0DB-CA2F-4908-8615-7BA081B91624}" dateTime="2017-06-07T15:16:00" maxSheetId="2" userName="perevoschikova_av" r:id="rId252" minRId="868">
    <sheetIdMap count="1">
      <sheetId val="1"/>
    </sheetIdMap>
  </header>
  <header guid="{FEA67363-966A-4684-A5D2-7FABED578DD5}" dateTime="2017-06-09T11:20:05" maxSheetId="2" userName="Залецкая Ольга Геннадьевна" r:id="rId253" minRId="869" maxRId="873">
    <sheetIdMap count="1">
      <sheetId val="1"/>
    </sheetIdMap>
  </header>
  <header guid="{4702BDDE-D07D-4DB1-B673-99E6533710DB}" dateTime="2017-06-09T11:26:22" maxSheetId="2" userName="Залецкая Ольга Геннадьевна" r:id="rId254" minRId="874" maxRId="876">
    <sheetIdMap count="1">
      <sheetId val="1"/>
    </sheetIdMap>
  </header>
</headers>
</file>

<file path=xl/revisions/revisionLog1.xml><?xml version="1.0" encoding="utf-8"?>
<revisions xmlns="http://schemas.openxmlformats.org/spreadsheetml/2006/main" xmlns:r="http://schemas.openxmlformats.org/officeDocument/2006/relationships">
  <rcc rId="868" sId="1">
    <oc r="L15" t="inlineStr">
      <is>
        <r>
          <rPr>
            <u/>
            <sz val="18"/>
            <color theme="1"/>
            <rFont val="Times New Roman"/>
            <family val="1"/>
            <charset val="204"/>
          </rPr>
          <t>УППЭК</t>
        </r>
        <r>
          <rPr>
            <sz val="18"/>
            <color theme="1"/>
            <rFont val="Times New Roman"/>
            <family val="2"/>
            <charset val="204"/>
          </rPr>
          <t xml:space="preserve">: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за счет средств местного бюджета в рамках реализации муниципальной программы "Охрана окружающей среды города Сургута на 2014-2030 годы" на аналогичные цели выделено тыс.рублей. Денежные средства будут освоены в течение года.                                                             </t>
        </r>
      </is>
    </oc>
    <nc r="L15" t="inlineStr">
      <is>
        <r>
          <rPr>
            <u/>
            <sz val="18"/>
            <color theme="1"/>
            <rFont val="Times New Roman"/>
            <family val="1"/>
            <charset val="204"/>
          </rPr>
          <t>УППЭК</t>
        </r>
        <r>
          <rPr>
            <sz val="18"/>
            <color theme="1"/>
            <rFont val="Times New Roman"/>
            <family val="2"/>
            <charset val="204"/>
          </rPr>
          <t xml:space="preserve">: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за счет средств местного бюджета в рамках реализации муниципальной программы "Охрана окружающей среды города Сургута на 2014-2030 годы" на аналогичные цели выделено 5 189,85 тыс.рублей. Денежные средства будут освоены в течение года.                                                             </t>
        </r>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9">
    <dxf>
      <fill>
        <patternFill>
          <bgColor rgb="FFFF0000"/>
        </patternFill>
      </fill>
    </dxf>
  </rfmt>
  <rcc rId="354" sId="1" numFmtId="4">
    <oc r="J39">
      <v>4737.8</v>
    </oc>
    <nc r="J39">
      <f>174.3</f>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5" sId="1" numFmtId="4">
    <oc r="E25">
      <v>2398578.27</v>
    </oc>
    <nc r="E25">
      <v>3801610.1</v>
    </nc>
  </rcc>
  <rcv guid="{3EEA7E1A-5F2B-4408-A34C-1F0223B5B245}" action="delete"/>
  <rdn rId="0" localSheetId="1" customView="1" name="Z_3EEA7E1A_5F2B_4408_A34C_1F0223B5B245_.wvu.PrintArea" hidden="1" oldHidden="1">
    <formula>'на 01.05.2017'!$A$1:$L$185</formula>
    <oldFormula>'на 01.05.2017'!$A$1:$L$185</oldFormula>
  </rdn>
  <rdn rId="0" localSheetId="1" customView="1" name="Z_3EEA7E1A_5F2B_4408_A34C_1F0223B5B245_.wvu.PrintTitles" hidden="1" oldHidden="1">
    <formula>'на 01.05.2017'!$5:$8</formula>
    <oldFormula>'на 01.05.2017'!$5:$8</oldFormula>
  </rdn>
  <rdn rId="0" localSheetId="1" customView="1" name="Z_3EEA7E1A_5F2B_4408_A34C_1F0223B5B245_.wvu.FilterData" hidden="1" oldHidden="1">
    <formula>'на 01.05.2017'!$A$7:$L$386</formula>
    <oldFormula>'на 01.05.2017'!$A$7:$L$386</oldFormula>
  </rdn>
  <rcv guid="{3EEA7E1A-5F2B-4408-A34C-1F0223B5B245}"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numFmtId="4">
    <oc r="G25">
      <v>2376550.46</v>
    </oc>
    <nc r="G25">
      <v>3796951.26</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 sId="1" numFmtId="4">
    <oc r="G26">
      <v>9396.31</v>
    </oc>
    <nc r="G26">
      <v>9445.2099999999991</v>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 sId="1" numFmtId="4">
    <nc r="I26">
      <v>9641.9</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2" sId="1" numFmtId="4">
    <oc r="I26">
      <v>9641.9</v>
    </oc>
    <nc r="I26"/>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oc r="D26">
      <f>15139.86+5849.12</f>
    </oc>
    <nc r="D26">
      <f>20821.93+5849.12</f>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 sId="1" numFmtId="4">
    <oc r="E51">
      <v>2021.7</v>
    </oc>
    <nc r="E51">
      <v>3011.69</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5" sId="1" numFmtId="4">
    <oc r="G51">
      <v>1909.61</v>
    </oc>
    <nc r="G51">
      <v>2562.4499999999998</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9:J54">
    <dxf>
      <fill>
        <patternFill>
          <bgColor theme="0"/>
        </patternFill>
      </fill>
    </dxf>
  </rfmt>
</revisions>
</file>

<file path=xl/revisions/revisionLog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10.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12.xml><?xml version="1.0" encoding="utf-8"?>
<revisions xmlns="http://schemas.openxmlformats.org/spreadsheetml/2006/main" xmlns:r="http://schemas.openxmlformats.org/officeDocument/2006/relationships">
  <rcc rId="284"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До настоящего времени заявок не поступало;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nc>
  </rcc>
</revisions>
</file>

<file path=xl/revisions/revisionLog11121.xml><?xml version="1.0" encoding="utf-8"?>
<revisions xmlns="http://schemas.openxmlformats.org/spreadsheetml/2006/main" xmlns:r="http://schemas.openxmlformats.org/officeDocument/2006/relationships">
  <rcc rId="281" sId="1" numFmtId="4">
    <oc r="J132">
      <v>20636.7</v>
    </oc>
    <nc r="J132">
      <v>61540.49</v>
    </nc>
  </rcc>
  <rcc rId="282" sId="1" numFmtId="4">
    <oc r="J133">
      <v>33153.94</v>
    </oc>
    <nc r="J133">
      <v>76254.86</v>
    </nc>
  </rcc>
  <rfmt sheetId="1" sqref="K132:K133" start="0" length="2147483647">
    <dxf>
      <font>
        <color rgb="FFFF0000"/>
      </font>
    </dxf>
  </rfmt>
</revisions>
</file>

<file path=xl/revisions/revisionLog112.xml><?xml version="1.0" encoding="utf-8"?>
<revisions xmlns="http://schemas.openxmlformats.org/spreadsheetml/2006/main" xmlns:r="http://schemas.openxmlformats.org/officeDocument/2006/relationships">
  <rcc rId="698"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2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2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2111.xml><?xml version="1.0" encoding="utf-8"?>
<revisions xmlns="http://schemas.openxmlformats.org/spreadsheetml/2006/main" xmlns:r="http://schemas.openxmlformats.org/officeDocument/2006/relationships">
  <rcc rId="168" sId="1">
    <oc r="J32">
      <f>197588.8+109585.98+57313.1+586.9+2180.57</f>
    </oc>
    <nc r="J32">
      <f>197588.8+109585.98+57313.1+586.9+2180.57+4624.8</f>
    </nc>
  </rcc>
</revisions>
</file>

<file path=xl/revisions/revisionLog113.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3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311.xml><?xml version="1.0" encoding="utf-8"?>
<revisions xmlns="http://schemas.openxmlformats.org/spreadsheetml/2006/main" xmlns:r="http://schemas.openxmlformats.org/officeDocument/2006/relationships">
  <rcc rId="300" sId="1">
    <oc r="L55" t="inlineStr">
      <is>
        <r>
          <rPr>
            <u/>
            <sz val="18"/>
            <rFont val="Times New Roman"/>
            <family val="2"/>
            <charset val="204"/>
          </rPr>
          <t>АГ:</t>
        </r>
        <r>
          <rPr>
            <sz val="18"/>
            <rFont val="Times New Roman"/>
            <family val="2"/>
            <charset val="204"/>
          </rPr>
          <t xml:space="preserve">
Планируется реализация мероприятий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oc>
    <nc r="L55" t="inlineStr">
      <is>
        <r>
          <rPr>
            <u/>
            <sz val="18"/>
            <rFont val="Times New Roman"/>
            <family val="2"/>
            <charset val="204"/>
          </rPr>
          <t>АГ:</t>
        </r>
        <r>
          <rPr>
            <sz val="18"/>
            <rFont val="Times New Roman"/>
            <family val="2"/>
            <charset val="204"/>
          </rPr>
          <t xml:space="preserve">
Планируется реализация мероприятий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на предоставлении из бюджета города субсидии на финансовое обеспечение(возмещение)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3111.xml><?xml version="1.0" encoding="utf-8"?>
<revisions xmlns="http://schemas.openxmlformats.org/spreadsheetml/2006/main" xmlns:r="http://schemas.openxmlformats.org/officeDocument/2006/relationships">
  <rfmt sheetId="1" sqref="K57">
    <dxf>
      <fill>
        <patternFill>
          <bgColor theme="0"/>
        </patternFill>
      </fill>
    </dxf>
  </rfmt>
</revisions>
</file>

<file path=xl/revisions/revisionLog114.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4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412.xml><?xml version="1.0" encoding="utf-8"?>
<revisions xmlns="http://schemas.openxmlformats.org/spreadsheetml/2006/main" xmlns:r="http://schemas.openxmlformats.org/officeDocument/2006/relationships">
  <rcc rId="682"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4121.xml><?xml version="1.0" encoding="utf-8"?>
<revisions xmlns="http://schemas.openxmlformats.org/spreadsheetml/2006/main" xmlns:r="http://schemas.openxmlformats.org/officeDocument/2006/relationships">
  <rcc rId="277" sId="1" numFmtId="4">
    <oc r="C132">
      <v>20636.7</v>
    </oc>
    <nc r="C132">
      <v>127660.5</v>
    </nc>
  </rcc>
  <rcc rId="278" sId="1" numFmtId="4">
    <oc r="D132">
      <v>20636.7</v>
    </oc>
    <nc r="D132">
      <v>127660.5</v>
    </nc>
  </rcc>
  <rcc rId="279" sId="1" numFmtId="4">
    <oc r="C133">
      <v>33153.94</v>
    </oc>
    <nc r="C133">
      <v>89553.38</v>
    </nc>
  </rcc>
  <rcc rId="280" sId="1" numFmtId="4">
    <oc r="D133">
      <v>33153.94</v>
    </oc>
    <nc r="D133">
      <v>83601.52</v>
    </nc>
  </rcc>
</revisions>
</file>

<file path=xl/revisions/revisionLog1142.xml><?xml version="1.0" encoding="utf-8"?>
<revisions xmlns="http://schemas.openxmlformats.org/spreadsheetml/2006/main" xmlns:r="http://schemas.openxmlformats.org/officeDocument/2006/relationships">
  <rcc rId="285"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nc>
  </rcc>
</revisions>
</file>

<file path=xl/revisions/revisionLog115.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51.xml><?xml version="1.0" encoding="utf-8"?>
<revisions xmlns="http://schemas.openxmlformats.org/spreadsheetml/2006/main" xmlns:r="http://schemas.openxmlformats.org/officeDocument/2006/relationships">
  <rfmt sheetId="1" sqref="C162:J166">
    <dxf>
      <fill>
        <patternFill>
          <bgColor theme="0"/>
        </patternFill>
      </fill>
    </dxf>
  </rfmt>
</revisions>
</file>

<file path=xl/revisions/revisionLog116.xml><?xml version="1.0" encoding="utf-8"?>
<revisions xmlns="http://schemas.openxmlformats.org/spreadsheetml/2006/main" xmlns:r="http://schemas.openxmlformats.org/officeDocument/2006/relationships">
  <rcc rId="293" sId="1">
    <oc r="L162" t="inlineStr">
      <is>
        <t xml:space="preserve">ДГХ:  Зключено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Планируется выполнить ремонт дорог общей площадью 196,172 тыс.кв.м. По итогам размещения муниципального заказа на ремонт автомобильных дорог аукцион признан несостоявшимся, т.к. не было подано ни одной заявки. Повторное размещение планируется в мае 2017 года  - 463 203,41743 тыс.руб. Работы запланированы на 3 квартал 2017. </t>
      </is>
    </oc>
    <nc r="L162" t="inlineStr">
      <is>
        <t xml:space="preserve">ДГХ: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Планируется выполнить ремонт дорог общей площадью 196,172 тыс.кв.м. По итогам размещения муниципального заказа на ремонт автомобильных дорог состоялся аукцион. В данный момент ведется работа по заключению муниципальных контрактов - 463 203,41743 тыс.руб. Работы запланированы на 3 квартал 2017. </t>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161.xml><?xml version="1.0" encoding="utf-8"?>
<revisions xmlns="http://schemas.openxmlformats.org/spreadsheetml/2006/main" xmlns:r="http://schemas.openxmlformats.org/officeDocument/2006/relationships">
  <rfmt sheetId="1" sqref="C15:K20">
    <dxf>
      <fill>
        <patternFill>
          <bgColor theme="0"/>
        </patternFill>
      </fill>
    </dxf>
  </rfmt>
</revisions>
</file>

<file path=xl/revisions/revisionLog117.xml><?xml version="1.0" encoding="utf-8"?>
<revisions xmlns="http://schemas.openxmlformats.org/spreadsheetml/2006/main" xmlns:r="http://schemas.openxmlformats.org/officeDocument/2006/relationships">
  <rcc rId="283"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До настоящего времени заявок не поступало;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До настоящего времени заявок не поступало;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 sId="1" numFmtId="4">
    <oc r="E171">
      <v>21710.2</v>
    </oc>
    <nc r="E171">
      <v>37460.1</v>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7" sId="1" numFmtId="4">
    <oc r="G172">
      <v>1066.6300000000001</v>
    </oc>
    <nc r="G172">
      <v>1821.74</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74" sId="1" ref="I1:I1048576" action="deleteCol">
    <undo index="0" exp="area" ref3D="1" dr="$A$5:$XFD$8" dn="Z_0CCCFAED_79CE_4449_BC23_D60C794B65C2_.wvu.PrintTitles" sId="1"/>
    <undo index="0" exp="area" ref3D="1" dr="$A$5:$XFD$7" dn="Z_F2110B0B_AAE7_42F0_B553_C360E9249AD4_.wvu.PrintTitles" sId="1"/>
    <undo index="4" exp="area" ref3D="1" dr="$M$1:$BP$1048576" dn="Z_F2110B0B_AAE7_42F0_B553_C360E9249AD4_.wvu.Cols" sId="1"/>
    <undo index="0" exp="area" ref3D="1" dr="$I$1:$I$1048576" dn="Z_D95852A1_B0FC_4AC5_B62B_5CCBE05B0D15_.wvu.Cols" sId="1"/>
    <undo index="0" exp="area" ref3D="1" dr="$A$5:$XFD$7" dn="Z_D7BC8E82_4392_4806_9DAE_D94253790B9C_.wvu.PrintTitles" sId="1"/>
    <undo index="4" exp="area" ref3D="1" dr="$M$1:$BP$1048576" dn="Z_D7BC8E82_4392_4806_9DAE_D94253790B9C_.wvu.Cols" sId="1"/>
    <undo index="0" exp="area" ref3D="1" dr="$A$5:$XFD$8" dn="Z_D20DFCFE_63F9_4265_B37B_4F36C46DF159_.wvu.PrintTitles" sId="1"/>
    <undo index="0" exp="area" ref3D="1" dr="$A$5:$XFD$8" dn="Z_CA384592_0CFD_4322_A4EB_34EC04693944_.wvu.PrintTitles" sId="1"/>
    <undo index="0" exp="area" ref3D="1" dr="$A$5:$XFD$8" dn="Z_BEA0FDBA_BB07_4C19_8BBD_5E57EE395C09_.wvu.PrintTitles" sId="1"/>
    <undo index="0" exp="area" ref3D="1" dr="$I$1:$I$1048576" dn="Z_BEA0FDBA_BB07_4C19_8BBD_5E57EE395C09_.wvu.Cols" sId="1"/>
    <undo index="0" exp="area" ref3D="1" dr="$A$5:$XFD$7" dn="Z_A6B98527_7CBF_4E4D_BDEA_9334A3EB779F_.wvu.PrintTitles" sId="1"/>
    <undo index="4" exp="area" ref3D="1" dr="$M$1:$BP$1048576" dn="Z_A6B98527_7CBF_4E4D_BDEA_9334A3EB779F_.wvu.Cols" sId="1"/>
    <undo index="0" exp="area" ref3D="1" dr="$A$5:$XFD$8" dn="Z_A0A3CD9B_2436_40D7_91DB_589A95FBBF00_.wvu.PrintTitles" sId="1"/>
    <undo index="0" exp="area" ref3D="1" dr="$A$5:$XFD$8" dn="Z_9FA29541_62F4_4CED_BF33_19F6BA57578F_.wvu.PrintTitles" sId="1"/>
    <undo index="0" exp="area" ref3D="1" dr="$A$5:$XFD$8" dn="Z_9E943B7D_D4C7_443F_BC4C_8AB90546D8A5_.wvu.PrintTitles" sId="1"/>
    <undo index="0" exp="area" ref3D="1" dr="$A$5:$XFD$8" dn="Z_99950613_28E7_4EC2_B918_559A2757B0A9_.wvu.PrintTitles" sId="1"/>
    <undo index="0" exp="area" ref3D="1" dr="$A$5:$XFD$8" dn="Z_998B8119_4FF3_4A16_838D_539C6AE34D55_.wvu.PrintTitles" sId="1"/>
    <undo index="0" exp="area" ref3D="1" dr="$A$5:$XFD$8" dn="Z_7B245AB0_C2AF_4822_BFC4_2399F85856C1_.wvu.PrintTitles" sId="1"/>
    <undo index="0" exp="area" ref3D="1" dr="$A$5:$XFD$8" dn="Z_72C0943B_A5D5_4B80_AD54_166C5CDC74DE_.wvu.PrintTitles" sId="1"/>
    <undo index="0" exp="area" ref3D="1" dr="$A$5:$XFD$8" dn="Z_67ADFAE6_A9AF_44D7_8539_93CD0F6B7849_.wvu.PrintTitles" sId="1"/>
    <undo index="0" exp="area" ref3D="1" dr="$I$1:$I$1048576" dn="Z_67ADFAE6_A9AF_44D7_8539_93CD0F6B7849_.wvu.Cols" sId="1"/>
    <undo index="0" exp="area" ref3D="1" dr="$A$5:$XFD$8" dn="Z_649E5CE3_4976_49D9_83DA_4E57FFC714BF_.wvu.PrintTitles" sId="1"/>
    <undo index="0" exp="area" ref3D="1" dr="$A$5:$XFD$8" dn="Z_5FB953A5_71FF_4056_AF98_C9D06FF0EDF3_.wvu.PrintTitles" sId="1"/>
    <undo index="0" exp="area" ref3D="1" dr="$A$5:$XFD$8" dn="Z_5EB1B5BB_79BE_4318_9140_3FA31802D519_.wvu.PrintTitles" sId="1"/>
    <undo index="0" exp="area" ref3D="1" dr="$A$5:$XFD$8" dn="Z_539CB3DF_9B66_4BE7_9074_8CE0405EB8A6_.wvu.PrintTitles" sId="1"/>
    <undo index="2" exp="area" ref3D="1" dr="$A$18:$XFD$20" dn="Z_45DE1976_7F07_4EB4_8A9C_FB72D060BEFA_.wvu.Rows" sId="1"/>
    <undo index="1" exp="area" ref3D="1" dr="$A$16:$XFD$16" dn="Z_45DE1976_7F07_4EB4_8A9C_FB72D060BEFA_.wvu.Rows" sId="1"/>
    <undo index="0" exp="area" ref3D="1" dr="$A$5:$XFD$8" dn="Z_45DE1976_7F07_4EB4_8A9C_FB72D060BEFA_.wvu.PrintTitles" sId="1"/>
    <undo index="0" exp="area" ref3D="1" dr="$I$1:$I$1048576" dn="Z_45DE1976_7F07_4EB4_8A9C_FB72D060BEFA_.wvu.Cols" sId="1"/>
    <undo index="0" exp="area" ref3D="1" dr="$A$5:$XFD$8" dn="Z_3EEA7E1A_5F2B_4408_A34C_1F0223B5B245_.wvu.PrintTitles" sId="1"/>
    <undo index="0" exp="area" ref3D="1" dr="$A$5:$XFD$8" dn="Z_37F8CE32_8CE8_4D95_9C0E_63112E6EFFE9_.wvu.PrintTitles" sId="1"/>
    <rfmt sheetId="1" xfDxf="1" sqref="I1:I1048576" start="0" length="0">
      <dxf>
        <font>
          <sz val="20"/>
        </font>
        <numFmt numFmtId="13" formatCode="0%"/>
        <alignment wrapText="1" readingOrder="0"/>
      </dxf>
    </rfmt>
    <rfmt sheetId="1" sqref="I1" start="0" length="0">
      <dxf/>
    </rfmt>
    <rfmt sheetId="1" sqref="I2" start="0" length="0">
      <dxf/>
    </rfmt>
    <rfmt sheetId="1" sqref="I3" start="0" length="0">
      <dxf>
        <font>
          <sz val="24"/>
        </font>
        <numFmt numFmtId="0" formatCode="General"/>
        <alignment horizontal="center" vertical="center" readingOrder="0"/>
        <protection locked="0"/>
      </dxf>
    </rfmt>
    <rfmt sheetId="1" sqref="I4" start="0" length="0">
      <dxf>
        <alignment horizontal="right" vertical="center" readingOrder="0"/>
        <protection locked="0"/>
      </dxf>
    </rfmt>
    <rcc rId="0" sId="1" dxf="1" quotePrefix="1">
      <nc r="I5" t="inlineStr">
        <is>
          <t>Сетевой план- график*</t>
        </is>
      </nc>
      <ndxf>
        <font>
          <sz val="18"/>
        </font>
        <numFmt numFmtId="165" formatCode="#,##0.0"/>
        <alignment horizontal="center" vertical="center" readingOrder="0"/>
        <border outline="0">
          <left style="thin">
            <color indexed="64"/>
          </left>
          <right style="thin">
            <color indexed="64"/>
          </right>
          <top style="thin">
            <color indexed="64"/>
          </top>
        </border>
        <protection locked="0"/>
      </ndxf>
    </rcc>
    <rfmt sheetId="1" sqref="I6" start="0" length="0">
      <dxf>
        <font>
          <sz val="18"/>
        </font>
        <numFmt numFmtId="165" formatCode="#,##0.0"/>
        <alignment horizontal="center" vertical="center" readingOrder="0"/>
        <border outline="0">
          <left style="thin">
            <color indexed="64"/>
          </left>
          <right style="thin">
            <color indexed="64"/>
          </right>
        </border>
        <protection locked="0"/>
      </dxf>
    </rfmt>
    <rfmt sheetId="1" sqref="I7" start="0" length="0">
      <dxf>
        <font>
          <sz val="18"/>
        </font>
        <numFmt numFmtId="165" formatCode="#,##0.0"/>
        <alignment horizontal="center" vertical="center" readingOrder="0"/>
        <border outline="0">
          <left style="thin">
            <color indexed="64"/>
          </left>
          <right style="thin">
            <color indexed="64"/>
          </right>
          <bottom style="thin">
            <color indexed="64"/>
          </bottom>
        </border>
        <protection locked="0"/>
      </dxf>
    </rfmt>
    <rcc rId="0" sId="1" dxf="1">
      <nc r="I8">
        <v>8</v>
      </nc>
      <ndxf>
        <font>
          <i/>
          <sz val="20"/>
        </font>
        <numFmt numFmtId="0" formatCode="General"/>
        <alignment horizontal="center" readingOrder="0"/>
        <border outline="0">
          <left style="thin">
            <color indexed="64"/>
          </left>
          <right style="thin">
            <color indexed="64"/>
          </right>
          <top style="thin">
            <color indexed="64"/>
          </top>
          <bottom style="thin">
            <color indexed="64"/>
          </bottom>
        </border>
        <protection locked="0"/>
      </ndxf>
    </rcc>
    <rcc rId="0" sId="1" dxf="1">
      <nc r="I9">
        <f>SUM(I10:I14)</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0">
        <f>I16+I24+I31+I38+I44+I50+I56+I64+I131+I138+I156+I163+I170+I150+I180</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1">
        <f>I17+I25+I32+I39+I45+I51+I57+I65+I132+I139+I157+I164+I171+I151+I181</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2">
        <f>I18+I26+I33+I40+I46+I52+I58+I66+I133+I140+I158+I165+I172+I152</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3">
        <f>I19+I27+I34+I41+I47+I53+I59+I67+I134+I141+I159+I166+I173</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4">
        <f>I20+I28+I35+I42+I48+I54+I60+I68+I135+I142+I160+I167+I174</f>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fmt sheetId="1" sqref="I15"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6"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8"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9"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20"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21">
        <f>I25</f>
      </nc>
      <ndxf>
        <font>
          <b/>
          <sz val="20"/>
        </font>
        <numFmt numFmtId="4" formatCode="#,##0.00"/>
        <alignment horizontal="center" vertical="center" readingOrder="0"/>
        <border outline="0">
          <left style="thin">
            <color indexed="64"/>
          </left>
          <right style="thin">
            <color indexed="64"/>
          </right>
          <top style="thin">
            <color indexed="64"/>
          </top>
        </border>
        <protection locked="0"/>
      </ndxf>
    </rcc>
    <rfmt sheetId="1" sqref="I22" start="0" length="0">
      <dxf>
        <font>
          <b/>
          <sz val="20"/>
        </font>
        <numFmt numFmtId="4" formatCode="#,##0.00"/>
        <alignment horizontal="center" vertical="center" readingOrder="0"/>
        <border outline="0">
          <left style="thin">
            <color indexed="64"/>
          </left>
          <right style="thin">
            <color indexed="64"/>
          </right>
        </border>
        <protection locked="0"/>
      </dxf>
    </rfmt>
    <rfmt sheetId="1" sqref="I23" start="0" length="0">
      <dxf>
        <font>
          <b/>
          <sz val="20"/>
        </font>
        <numFmt numFmtId="4" formatCode="#,##0.00"/>
        <alignment horizontal="center" vertical="center" readingOrder="0"/>
        <border outline="0">
          <left style="thin">
            <color indexed="64"/>
          </left>
          <right style="thin">
            <color indexed="64"/>
          </right>
          <bottom style="thin">
            <color indexed="64"/>
          </bottom>
        </border>
        <protection locked="0"/>
      </dxf>
    </rfmt>
    <rfmt sheetId="1" sqref="I24" start="0" length="0">
      <dxf>
        <font>
          <sz val="20"/>
          <color theme="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25">
        <f>259920+573174.2+640446.5+4590+22682.6+22236.3+199+20894.2+21949.4+5660+27171.5+26911.3+5520+2760</f>
      </nc>
      <ndxf>
        <font>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2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27" start="0" length="0">
      <dxf>
        <font>
          <sz val="20"/>
          <color theme="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28" start="0" length="0">
      <dxf>
        <font>
          <sz val="20"/>
          <color theme="9" tint="0.79998168889431442"/>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29">
        <f>I32</f>
      </nc>
      <ndxf>
        <font>
          <b/>
          <sz val="20"/>
        </font>
        <numFmt numFmtId="4" formatCode="#,##0.00"/>
        <alignment horizontal="center" vertical="center" readingOrder="0"/>
        <border outline="0">
          <left style="thin">
            <color indexed="64"/>
          </left>
          <right style="thin">
            <color indexed="64"/>
          </right>
          <top style="thin">
            <color indexed="64"/>
          </top>
        </border>
        <protection locked="0"/>
      </ndxf>
    </rcc>
    <rfmt sheetId="1" sqref="I30" start="0" length="0">
      <dxf>
        <font>
          <b/>
          <sz val="20"/>
        </font>
        <numFmt numFmtId="4" formatCode="#,##0.00"/>
        <alignment horizontal="center" vertical="center" readingOrder="0"/>
        <border outline="0">
          <left style="thin">
            <color indexed="64"/>
          </left>
          <right style="thin">
            <color indexed="64"/>
          </right>
          <bottom style="thin">
            <color indexed="64"/>
          </bottom>
        </border>
        <protection locked="0"/>
      </dxf>
    </rfmt>
    <rfmt sheetId="1" sqref="I31" start="0" length="0">
      <dxf>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umFmtId="4">
      <nc r="I32">
        <v>417.4</v>
      </nc>
      <ndxf>
        <font>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33" start="0" length="0">
      <dxf>
        <font>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4" start="0" length="0">
      <dxf>
        <font>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5" start="0" length="0">
      <dxf>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6" start="0" length="0">
      <dxf>
        <font>
          <b/>
          <sz val="20"/>
          <color theme="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7" start="0" length="0">
      <dxf>
        <font>
          <b/>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8" start="0" length="0">
      <dxf>
        <font>
          <sz val="2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3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4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41"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4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43">
        <f>SUM(I45:I46)</f>
      </nc>
      <ndxf>
        <font>
          <b/>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44" start="0" length="0">
      <dxf>
        <font>
          <b/>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umFmtId="4">
      <nc r="I45">
        <v>65224.89</v>
      </nc>
      <n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cc rId="0" sId="1" dxf="1" numFmtId="4">
      <nc r="I46">
        <v>7247.21</v>
      </nc>
      <n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4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4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49"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0"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1"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2"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3"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4"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5"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6" start="0" length="0">
      <dxf>
        <font>
          <sz val="20"/>
          <color theme="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7" start="0" length="0">
      <dxf>
        <font>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8" start="0" length="0">
      <dxf>
        <font>
          <sz val="20"/>
          <color theme="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59"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0"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1"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2"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3"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rder>
        <protection locked="0"/>
      </dxf>
    </rfmt>
    <rfmt sheetId="1" sqref="I64"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5"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6"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7"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8"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69" start="0" length="0">
      <dxf>
        <font>
          <b/>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1"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3"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5"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7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1"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3"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5"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8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umFmtId="4">
      <nc r="I87">
        <v>0</v>
      </nc>
      <ndxf>
        <font>
          <b/>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8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umFmtId="4">
      <nc r="I89">
        <v>0</v>
      </nc>
      <n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ndxf>
    </rcc>
    <rfmt sheetId="1" sqref="I9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1"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3" start="0" length="0">
      <dxf>
        <font>
          <b/>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5"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99"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0"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1"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2"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3"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5"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0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1"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3"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5"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7"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1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1"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2"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3" start="0" length="0">
      <dxf>
        <font>
          <i/>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4"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5"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29"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rder>
        <protection locked="0"/>
      </dxf>
    </rfmt>
    <rfmt sheetId="1" sqref="I130"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bottom style="thin">
            <color indexed="64"/>
          </bottom>
        </border>
        <protection locked="0"/>
      </dxf>
    </rfmt>
    <rfmt sheetId="1" sqref="I131"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33"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34"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35"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136">
        <f>I139+I140</f>
      </nc>
      <ndxf>
        <font>
          <b/>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rder>
        <protection locked="0"/>
      </ndxf>
    </rcc>
    <rfmt sheetId="1" sqref="I137" start="0" length="0">
      <dxf>
        <font>
          <b/>
          <sz val="20"/>
          <color auto="1"/>
        </font>
        <numFmt numFmtId="4" formatCode="#,##0.00"/>
        <fill>
          <patternFill patternType="solid">
            <bgColor rgb="FFFFFF00"/>
          </patternFill>
        </fill>
        <alignment horizontal="center" vertical="center" readingOrder="0"/>
        <border outline="0">
          <left style="thin">
            <color indexed="64"/>
          </left>
          <right style="thin">
            <color indexed="64"/>
          </right>
          <bottom style="thin">
            <color indexed="64"/>
          </bottom>
        </border>
        <protection locked="0"/>
      </dxf>
    </rfmt>
    <rfmt sheetId="1" sqref="I138" start="0" length="0">
      <dxf>
        <font>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protection locked="0"/>
      </dxf>
    </rfmt>
    <rcc rId="0" sId="1" dxf="1">
      <nc r="I139">
        <f>388.7+1161</f>
      </nc>
      <ndxf>
        <font>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protection locked="0"/>
      </ndxf>
    </rcc>
    <rcc rId="0" sId="1" dxf="1">
      <nc r="I140">
        <f>133.7+32.2+820.2</f>
      </nc>
      <ndxf>
        <font>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protection locked="0"/>
      </ndxf>
    </rcc>
    <rfmt sheetId="1" sqref="I141" start="0" length="0">
      <dxf>
        <font>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2" start="0" length="0">
      <dxf>
        <font>
          <sz val="20"/>
          <color auto="1"/>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3"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4"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5"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6"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7"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8"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49"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0"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1"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2"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3"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4" start="0" length="0">
      <dxf>
        <font>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55"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56"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57"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58"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5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60" start="0" length="0">
      <dxf>
        <font>
          <sz val="20"/>
          <color rgb="FFFF000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61" start="0" length="0">
      <dxf>
        <font>
          <b/>
          <sz val="20"/>
          <color theme="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cc rId="0" sId="1" dxf="1" numFmtId="4">
      <nc r="I162">
        <v>0</v>
      </nc>
      <n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ndxf>
    </rcc>
    <rfmt sheetId="1" sqref="I163"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64"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65"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66" start="0" length="0">
      <dxf>
        <font>
          <sz val="20"/>
          <color theme="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67" start="0" length="0">
      <dxf>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68" start="0" length="0">
      <dxf>
        <font>
          <b/>
          <sz val="20"/>
          <color theme="0"/>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69" start="0" length="0">
      <dxf>
        <font>
          <b/>
          <sz val="20"/>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0"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1"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2"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3"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4" start="0" length="0">
      <dxf>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5"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6"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7"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8" start="0" length="0">
      <dxf>
        <font>
          <b/>
          <sz val="20"/>
          <color theme="9" tint="0.79998168889431442"/>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179"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80"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81" start="0" length="0">
      <dxf>
        <font>
          <sz val="20"/>
          <color auto="1"/>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fmt sheetId="1" sqref="I182" start="0" length="0">
      <dxf>
        <font>
          <sz val="20"/>
          <color auto="1"/>
        </font>
        <alignment horizontal="center" vertical="center" readingOrder="0"/>
        <border outline="0">
          <left style="thin">
            <color indexed="64"/>
          </left>
          <right style="thin">
            <color indexed="64"/>
          </right>
          <top style="thin">
            <color indexed="64"/>
          </top>
          <bottom style="thin">
            <color indexed="64"/>
          </bottom>
        </border>
        <protection locked="0"/>
      </dxf>
    </rfmt>
    <rfmt sheetId="1" sqref="I183" start="0" length="0">
      <dxf>
        <font>
          <sz val="20"/>
          <color rgb="FFFF0000"/>
        </font>
        <alignment horizontal="center" vertical="center" readingOrder="0"/>
        <border outline="0">
          <left style="thin">
            <color indexed="64"/>
          </left>
          <right style="thin">
            <color indexed="64"/>
          </right>
          <top style="thin">
            <color indexed="64"/>
          </top>
          <bottom style="thin">
            <color indexed="64"/>
          </bottom>
        </border>
        <protection locked="0"/>
      </dxf>
    </rfmt>
  </rrc>
  <rrc rId="875" sId="1" ref="L1:L1048576" action="deleteCol">
    <undo index="0" exp="area" ref3D="1" dr="$A$5:$XFD$8" dn="Z_0CCCFAED_79CE_4449_BC23_D60C794B65C2_.wvu.PrintTitles" sId="1"/>
    <undo index="0" exp="area" ref3D="1" dr="$A$5:$XFD$7" dn="Z_F2110B0B_AAE7_42F0_B553_C360E9249AD4_.wvu.PrintTitles" sId="1"/>
    <undo index="4" exp="area" ref3D="1" dr="$L$1:$BO$1048576" dn="Z_F2110B0B_AAE7_42F0_B553_C360E9249AD4_.wvu.Cols" sId="1"/>
    <undo index="0" exp="area" ref3D="1" dr="$A$5:$XFD$7" dn="Z_D7BC8E82_4392_4806_9DAE_D94253790B9C_.wvu.PrintTitles" sId="1"/>
    <undo index="4" exp="area" ref3D="1" dr="$L$1:$BO$1048576" dn="Z_D7BC8E82_4392_4806_9DAE_D94253790B9C_.wvu.Cols" sId="1"/>
    <undo index="0" exp="area" ref3D="1" dr="$A$5:$XFD$8" dn="Z_D20DFCFE_63F9_4265_B37B_4F36C46DF159_.wvu.PrintTitles" sId="1"/>
    <undo index="0" exp="area" ref3D="1" dr="$A$5:$XFD$8" dn="Z_CA384592_0CFD_4322_A4EB_34EC04693944_.wvu.PrintTitles" sId="1"/>
    <undo index="0" exp="area" ref3D="1" dr="$A$5:$XFD$8" dn="Z_BEA0FDBA_BB07_4C19_8BBD_5E57EE395C09_.wvu.PrintTitles" sId="1"/>
    <undo index="0" exp="area" ref3D="1" dr="$A$5:$XFD$7" dn="Z_A6B98527_7CBF_4E4D_BDEA_9334A3EB779F_.wvu.PrintTitles" sId="1"/>
    <undo index="4" exp="area" ref3D="1" dr="$L$1:$BO$1048576" dn="Z_A6B98527_7CBF_4E4D_BDEA_9334A3EB779F_.wvu.Cols" sId="1"/>
    <undo index="0" exp="area" ref3D="1" dr="$A$5:$XFD$8" dn="Z_A0A3CD9B_2436_40D7_91DB_589A95FBBF00_.wvu.PrintTitles" sId="1"/>
    <undo index="0" exp="area" ref3D="1" dr="$A$5:$XFD$8" dn="Z_9FA29541_62F4_4CED_BF33_19F6BA57578F_.wvu.PrintTitles" sId="1"/>
    <undo index="0" exp="area" ref3D="1" dr="$A$5:$XFD$8" dn="Z_9E943B7D_D4C7_443F_BC4C_8AB90546D8A5_.wvu.PrintTitles" sId="1"/>
    <undo index="0" exp="area" ref3D="1" dr="$A$5:$XFD$8" dn="Z_99950613_28E7_4EC2_B918_559A2757B0A9_.wvu.PrintTitles" sId="1"/>
    <undo index="0" exp="area" ref3D="1" dr="$A$5:$XFD$8" dn="Z_998B8119_4FF3_4A16_838D_539C6AE34D55_.wvu.PrintTitles" sId="1"/>
    <undo index="0" exp="area" ref3D="1" dr="$A$5:$XFD$8" dn="Z_7B245AB0_C2AF_4822_BFC4_2399F85856C1_.wvu.PrintTitles" sId="1"/>
    <undo index="0" exp="area" ref3D="1" dr="$A$5:$XFD$8" dn="Z_72C0943B_A5D5_4B80_AD54_166C5CDC74DE_.wvu.PrintTitles" sId="1"/>
    <undo index="0" exp="area" ref3D="1" dr="$A$5:$XFD$8" dn="Z_67ADFAE6_A9AF_44D7_8539_93CD0F6B7849_.wvu.PrintTitles" sId="1"/>
    <undo index="0" exp="area" ref3D="1" dr="$A$5:$XFD$8" dn="Z_649E5CE3_4976_49D9_83DA_4E57FFC714BF_.wvu.PrintTitles" sId="1"/>
    <undo index="0" exp="area" ref3D="1" dr="$A$5:$XFD$8" dn="Z_5FB953A5_71FF_4056_AF98_C9D06FF0EDF3_.wvu.PrintTitles" sId="1"/>
    <undo index="0" exp="area" ref3D="1" dr="$A$5:$XFD$8" dn="Z_5EB1B5BB_79BE_4318_9140_3FA31802D519_.wvu.PrintTitles" sId="1"/>
    <undo index="0" exp="area" ref3D="1" dr="$A$5:$XFD$8" dn="Z_539CB3DF_9B66_4BE7_9074_8CE0405EB8A6_.wvu.PrintTitles" sId="1"/>
    <undo index="2" exp="area" ref3D="1" dr="$A$18:$XFD$20" dn="Z_45DE1976_7F07_4EB4_8A9C_FB72D060BEFA_.wvu.Rows" sId="1"/>
    <undo index="1" exp="area" ref3D="1" dr="$A$16:$XFD$16" dn="Z_45DE1976_7F07_4EB4_8A9C_FB72D060BEFA_.wvu.Rows" sId="1"/>
    <undo index="0" exp="area" ref3D="1" dr="$A$5:$XFD$8" dn="Z_45DE1976_7F07_4EB4_8A9C_FB72D060BEFA_.wvu.PrintTitles" sId="1"/>
    <undo index="0" exp="area" ref3D="1" dr="$A$5:$XFD$8" dn="Z_3EEA7E1A_5F2B_4408_A34C_1F0223B5B245_.wvu.PrintTitles" sId="1"/>
    <undo index="0" exp="area" ref3D="1" dr="$A$5:$XFD$8" dn="Z_37F8CE32_8CE8_4D95_9C0E_63112E6EFFE9_.wvu.PrintTitles" sId="1"/>
    <rfmt sheetId="1" xfDxf="1" sqref="L1:L1048576" start="0" length="0">
      <dxf>
        <font>
          <sz val="20"/>
        </font>
        <alignment horizontal="left" vertical="center" wrapText="1" readingOrder="0"/>
      </dxf>
    </rfmt>
    <rfmt sheetId="1" sqref="L4" start="0" length="0">
      <dxf/>
    </rfmt>
    <rfmt sheetId="1" sqref="L8" start="0" length="0">
      <dxf>
        <font>
          <i/>
          <sz val="20"/>
        </font>
      </dxf>
    </rfmt>
    <rcc rId="0" sId="1" dxf="1">
      <nc r="L9">
        <f>D9-I9</f>
      </nc>
      <ndxf>
        <font>
          <b/>
          <sz val="20"/>
        </font>
        <numFmt numFmtId="4" formatCode="#,##0.00"/>
      </ndxf>
    </rcc>
    <rcc rId="0" sId="1" dxf="1">
      <nc r="L10">
        <f>D10-I10</f>
      </nc>
      <ndxf>
        <font>
          <b/>
          <sz val="20"/>
        </font>
        <numFmt numFmtId="4" formatCode="#,##0.00"/>
      </ndxf>
    </rcc>
    <rcc rId="0" sId="1" dxf="1">
      <nc r="L11">
        <f>D11-I11</f>
      </nc>
      <ndxf>
        <font>
          <b/>
          <sz val="20"/>
        </font>
        <numFmt numFmtId="4" formatCode="#,##0.00"/>
      </ndxf>
    </rcc>
    <rcc rId="0" sId="1" dxf="1">
      <nc r="L12">
        <f>D12-I12</f>
      </nc>
      <ndxf>
        <font>
          <b/>
          <sz val="20"/>
        </font>
        <numFmt numFmtId="4" formatCode="#,##0.00"/>
      </ndxf>
    </rcc>
    <rcc rId="0" sId="1" dxf="1">
      <nc r="L13">
        <f>D13-I13</f>
      </nc>
      <ndxf>
        <font>
          <b/>
          <sz val="20"/>
        </font>
        <numFmt numFmtId="4" formatCode="#,##0.00"/>
      </ndxf>
    </rcc>
    <rcc rId="0" sId="1" dxf="1">
      <nc r="L14">
        <f>D14-I14</f>
      </nc>
      <ndxf>
        <font>
          <b/>
          <sz val="20"/>
        </font>
        <numFmt numFmtId="4" formatCode="#,##0.00"/>
      </ndxf>
    </rcc>
    <rcc rId="0" sId="1" dxf="1">
      <nc r="L15">
        <f>D15-I15</f>
      </nc>
      <ndxf>
        <font>
          <b/>
          <sz val="20"/>
        </font>
        <numFmt numFmtId="4" formatCode="#,##0.00"/>
      </ndxf>
    </rcc>
    <rcc rId="0" sId="1" dxf="1">
      <nc r="L16">
        <f>D16-I16</f>
      </nc>
      <ndxf>
        <font>
          <b/>
          <sz val="20"/>
        </font>
        <numFmt numFmtId="4" formatCode="#,##0.00"/>
      </ndxf>
    </rcc>
    <rcc rId="0" sId="1" dxf="1">
      <nc r="L17">
        <f>D17-I17</f>
      </nc>
      <ndxf>
        <font>
          <b/>
          <sz val="20"/>
        </font>
        <numFmt numFmtId="4" formatCode="#,##0.00"/>
      </ndxf>
    </rcc>
    <rcc rId="0" sId="1" dxf="1">
      <nc r="L18">
        <f>D18-I18</f>
      </nc>
      <ndxf>
        <font>
          <b/>
          <sz val="20"/>
        </font>
        <numFmt numFmtId="4" formatCode="#,##0.00"/>
      </ndxf>
    </rcc>
    <rcc rId="0" sId="1" dxf="1">
      <nc r="L19">
        <f>D19-I19</f>
      </nc>
      <ndxf>
        <font>
          <b/>
          <sz val="20"/>
        </font>
        <numFmt numFmtId="4" formatCode="#,##0.00"/>
      </ndxf>
    </rcc>
    <rcc rId="0" sId="1" dxf="1">
      <nc r="L20">
        <f>D20-I20</f>
      </nc>
      <ndxf>
        <font>
          <b/>
          <sz val="20"/>
        </font>
        <numFmt numFmtId="4" formatCode="#,##0.00"/>
      </ndxf>
    </rcc>
    <rcc rId="0" sId="1" dxf="1">
      <nc r="L21">
        <f>D21-I21</f>
      </nc>
      <ndxf>
        <font>
          <b/>
          <sz val="20"/>
        </font>
        <numFmt numFmtId="4" formatCode="#,##0.00"/>
      </ndxf>
    </rcc>
    <rcc rId="0" sId="1" dxf="1">
      <nc r="L22">
        <f>D22-I22</f>
      </nc>
      <ndxf>
        <font>
          <b/>
          <sz val="20"/>
        </font>
        <numFmt numFmtId="4" formatCode="#,##0.00"/>
      </ndxf>
    </rcc>
    <rcc rId="0" sId="1" dxf="1">
      <nc r="L23">
        <f>D23-I23</f>
      </nc>
      <ndxf>
        <font>
          <b/>
          <sz val="20"/>
        </font>
        <numFmt numFmtId="4" formatCode="#,##0.00"/>
      </ndxf>
    </rcc>
    <rcc rId="0" sId="1" dxf="1">
      <nc r="L24">
        <f>D24-I24</f>
      </nc>
      <ndxf>
        <font>
          <b/>
          <sz val="20"/>
        </font>
        <numFmt numFmtId="4" formatCode="#,##0.00"/>
      </ndxf>
    </rcc>
    <rcc rId="0" sId="1" dxf="1">
      <nc r="L25">
        <f>D25-I25</f>
      </nc>
      <ndxf>
        <font>
          <b/>
          <sz val="20"/>
        </font>
        <numFmt numFmtId="4" formatCode="#,##0.00"/>
      </ndxf>
    </rcc>
    <rcc rId="0" sId="1" dxf="1">
      <nc r="L26">
        <f>D26-I26</f>
      </nc>
      <ndxf>
        <font>
          <b/>
          <sz val="20"/>
        </font>
        <numFmt numFmtId="4" formatCode="#,##0.00"/>
      </ndxf>
    </rcc>
    <rcc rId="0" sId="1" dxf="1">
      <nc r="L27">
        <f>D27-I27</f>
      </nc>
      <ndxf>
        <font>
          <b/>
          <sz val="20"/>
        </font>
        <numFmt numFmtId="4" formatCode="#,##0.00"/>
      </ndxf>
    </rcc>
    <rcc rId="0" sId="1" dxf="1">
      <nc r="L28">
        <f>D28-I28</f>
      </nc>
      <ndxf>
        <font>
          <b/>
          <sz val="20"/>
        </font>
        <numFmt numFmtId="4" formatCode="#,##0.00"/>
      </ndxf>
    </rcc>
    <rcc rId="0" sId="1" dxf="1">
      <nc r="L29">
        <f>D29-I29</f>
      </nc>
      <ndxf>
        <font>
          <b/>
          <sz val="20"/>
        </font>
        <numFmt numFmtId="4" formatCode="#,##0.00"/>
      </ndxf>
    </rcc>
    <rcc rId="0" sId="1" dxf="1">
      <nc r="L30">
        <f>D30-I30</f>
      </nc>
      <ndxf>
        <font>
          <b/>
          <sz val="20"/>
        </font>
        <numFmt numFmtId="4" formatCode="#,##0.00"/>
      </ndxf>
    </rcc>
    <rcc rId="0" sId="1" dxf="1">
      <nc r="L31">
        <f>D31-I31</f>
      </nc>
      <ndxf>
        <font>
          <b/>
          <sz val="20"/>
        </font>
        <numFmt numFmtId="4" formatCode="#,##0.00"/>
      </ndxf>
    </rcc>
    <rcc rId="0" sId="1" dxf="1">
      <nc r="L32">
        <f>D32-I32</f>
      </nc>
      <ndxf>
        <font>
          <b/>
          <sz val="20"/>
        </font>
        <numFmt numFmtId="4" formatCode="#,##0.00"/>
      </ndxf>
    </rcc>
    <rcc rId="0" sId="1" dxf="1">
      <nc r="L33">
        <f>D33-I33</f>
      </nc>
      <ndxf>
        <font>
          <b/>
          <sz val="20"/>
        </font>
        <numFmt numFmtId="4" formatCode="#,##0.00"/>
      </ndxf>
    </rcc>
    <rcc rId="0" sId="1" dxf="1">
      <nc r="L34">
        <f>D34-I34</f>
      </nc>
      <ndxf>
        <font>
          <b/>
          <sz val="20"/>
        </font>
        <numFmt numFmtId="4" formatCode="#,##0.00"/>
      </ndxf>
    </rcc>
    <rcc rId="0" sId="1" dxf="1">
      <nc r="L35">
        <f>D35-I35</f>
      </nc>
      <ndxf>
        <font>
          <b/>
          <sz val="20"/>
        </font>
        <numFmt numFmtId="4" formatCode="#,##0.00"/>
      </ndxf>
    </rcc>
    <rcc rId="0" sId="1" dxf="1">
      <nc r="L36">
        <f>D36-I36</f>
      </nc>
      <ndxf>
        <font>
          <b/>
          <sz val="20"/>
        </font>
        <numFmt numFmtId="4" formatCode="#,##0.00"/>
      </ndxf>
    </rcc>
    <rcc rId="0" sId="1" dxf="1">
      <nc r="L37">
        <f>D37-I37</f>
      </nc>
      <ndxf>
        <font>
          <b/>
          <sz val="20"/>
        </font>
        <numFmt numFmtId="4" formatCode="#,##0.00"/>
      </ndxf>
    </rcc>
    <rcc rId="0" sId="1" dxf="1">
      <nc r="L38">
        <f>D38-I38</f>
      </nc>
      <ndxf>
        <font>
          <b/>
          <sz val="20"/>
        </font>
        <numFmt numFmtId="4" formatCode="#,##0.00"/>
      </ndxf>
    </rcc>
    <rcc rId="0" sId="1" dxf="1">
      <nc r="L39">
        <f>D39-I39</f>
      </nc>
      <ndxf>
        <font>
          <b/>
          <sz val="20"/>
        </font>
        <numFmt numFmtId="4" formatCode="#,##0.00"/>
      </ndxf>
    </rcc>
    <rcc rId="0" sId="1" dxf="1">
      <nc r="L40">
        <f>D40-I40</f>
      </nc>
      <ndxf>
        <font>
          <b/>
          <sz val="20"/>
        </font>
        <numFmt numFmtId="4" formatCode="#,##0.00"/>
      </ndxf>
    </rcc>
    <rcc rId="0" sId="1" dxf="1">
      <nc r="L41">
        <f>D41-I41</f>
      </nc>
      <ndxf>
        <font>
          <b/>
          <sz val="20"/>
        </font>
        <numFmt numFmtId="4" formatCode="#,##0.00"/>
      </ndxf>
    </rcc>
    <rcc rId="0" sId="1" dxf="1">
      <nc r="L42">
        <f>D42-I42</f>
      </nc>
      <ndxf>
        <font>
          <b/>
          <sz val="20"/>
        </font>
        <numFmt numFmtId="4" formatCode="#,##0.00"/>
      </ndxf>
    </rcc>
    <rcc rId="0" sId="1" dxf="1">
      <nc r="L43">
        <f>D43-I43</f>
      </nc>
      <ndxf>
        <font>
          <b/>
          <sz val="20"/>
        </font>
        <numFmt numFmtId="4" formatCode="#,##0.00"/>
      </ndxf>
    </rcc>
    <rcc rId="0" sId="1" dxf="1">
      <nc r="L44">
        <f>D44-I44</f>
      </nc>
      <ndxf>
        <font>
          <b/>
          <sz val="20"/>
        </font>
        <numFmt numFmtId="4" formatCode="#,##0.00"/>
      </ndxf>
    </rcc>
    <rcc rId="0" sId="1" dxf="1">
      <nc r="L45">
        <f>D45-I45</f>
      </nc>
      <ndxf>
        <font>
          <b/>
          <sz val="20"/>
        </font>
        <numFmt numFmtId="4" formatCode="#,##0.00"/>
      </ndxf>
    </rcc>
    <rcc rId="0" sId="1" dxf="1">
      <nc r="L46">
        <f>D46-I46</f>
      </nc>
      <ndxf>
        <font>
          <b/>
          <sz val="20"/>
        </font>
        <numFmt numFmtId="4" formatCode="#,##0.00"/>
      </ndxf>
    </rcc>
    <rcc rId="0" sId="1" dxf="1">
      <nc r="L47">
        <f>D47-I47</f>
      </nc>
      <ndxf>
        <font>
          <b/>
          <sz val="20"/>
        </font>
        <numFmt numFmtId="4" formatCode="#,##0.00"/>
      </ndxf>
    </rcc>
    <rcc rId="0" sId="1" dxf="1">
      <nc r="L48">
        <f>D48-I48</f>
      </nc>
      <ndxf>
        <font>
          <b/>
          <sz val="20"/>
        </font>
        <numFmt numFmtId="4" formatCode="#,##0.00"/>
      </ndxf>
    </rcc>
    <rcc rId="0" sId="1" dxf="1">
      <nc r="L49">
        <f>D49-I49</f>
      </nc>
      <ndxf>
        <font>
          <b/>
          <sz val="20"/>
        </font>
        <numFmt numFmtId="4" formatCode="#,##0.00"/>
      </ndxf>
    </rcc>
    <rcc rId="0" sId="1" dxf="1">
      <nc r="L50">
        <f>D50-I50</f>
      </nc>
      <ndxf>
        <font>
          <b/>
          <sz val="20"/>
        </font>
        <numFmt numFmtId="4" formatCode="#,##0.00"/>
      </ndxf>
    </rcc>
    <rcc rId="0" sId="1" dxf="1">
      <nc r="L51">
        <f>D51-I51</f>
      </nc>
      <ndxf>
        <font>
          <b/>
          <sz val="20"/>
        </font>
        <numFmt numFmtId="4" formatCode="#,##0.00"/>
      </ndxf>
    </rcc>
    <rcc rId="0" sId="1" dxf="1">
      <nc r="L52">
        <f>D52-I52</f>
      </nc>
      <ndxf>
        <font>
          <b/>
          <sz val="20"/>
        </font>
        <numFmt numFmtId="4" formatCode="#,##0.00"/>
      </ndxf>
    </rcc>
    <rcc rId="0" sId="1" dxf="1">
      <nc r="L53">
        <f>D53-I53</f>
      </nc>
      <ndxf>
        <font>
          <b/>
          <sz val="20"/>
        </font>
        <numFmt numFmtId="4" formatCode="#,##0.00"/>
      </ndxf>
    </rcc>
    <rcc rId="0" sId="1" dxf="1">
      <nc r="L54">
        <f>D54-I54</f>
      </nc>
      <ndxf>
        <font>
          <b/>
          <sz val="20"/>
        </font>
        <numFmt numFmtId="4" formatCode="#,##0.00"/>
      </ndxf>
    </rcc>
    <rcc rId="0" sId="1" dxf="1">
      <nc r="L55">
        <f>D55-I55</f>
      </nc>
      <ndxf>
        <font>
          <b/>
          <sz val="20"/>
        </font>
        <numFmt numFmtId="4" formatCode="#,##0.00"/>
      </ndxf>
    </rcc>
    <rcc rId="0" sId="1" dxf="1">
      <nc r="L56">
        <f>D56-I56</f>
      </nc>
      <ndxf>
        <font>
          <b/>
          <sz val="20"/>
        </font>
        <numFmt numFmtId="4" formatCode="#,##0.00"/>
      </ndxf>
    </rcc>
    <rcc rId="0" sId="1" dxf="1">
      <nc r="L57">
        <f>D57-I57</f>
      </nc>
      <ndxf>
        <font>
          <b/>
          <sz val="20"/>
        </font>
        <numFmt numFmtId="4" formatCode="#,##0.00"/>
      </ndxf>
    </rcc>
    <rcc rId="0" sId="1" dxf="1">
      <nc r="L58">
        <f>D58-I58</f>
      </nc>
      <ndxf>
        <font>
          <b/>
          <sz val="20"/>
        </font>
        <numFmt numFmtId="4" formatCode="#,##0.00"/>
      </ndxf>
    </rcc>
    <rcc rId="0" sId="1" dxf="1">
      <nc r="L59">
        <f>D59-I59</f>
      </nc>
      <ndxf>
        <font>
          <b/>
          <sz val="20"/>
        </font>
        <numFmt numFmtId="4" formatCode="#,##0.00"/>
      </ndxf>
    </rcc>
    <rcc rId="0" sId="1" dxf="1">
      <nc r="L60">
        <f>D60-I60</f>
      </nc>
      <ndxf>
        <font>
          <b/>
          <sz val="20"/>
        </font>
        <numFmt numFmtId="4" formatCode="#,##0.00"/>
      </ndxf>
    </rcc>
    <rcc rId="0" sId="1" dxf="1">
      <nc r="L61">
        <f>D61-I61</f>
      </nc>
      <ndxf>
        <font>
          <b/>
          <sz val="20"/>
        </font>
        <numFmt numFmtId="4" formatCode="#,##0.00"/>
      </ndxf>
    </rcc>
    <rcc rId="0" sId="1" dxf="1">
      <nc r="L62">
        <f>D62-I62</f>
      </nc>
      <ndxf>
        <font>
          <b/>
          <sz val="20"/>
        </font>
        <numFmt numFmtId="4" formatCode="#,##0.00"/>
      </ndxf>
    </rcc>
    <rcc rId="0" sId="1" dxf="1">
      <nc r="L63">
        <f>D63-I63</f>
      </nc>
      <ndxf>
        <font>
          <b/>
          <sz val="20"/>
        </font>
        <numFmt numFmtId="4" formatCode="#,##0.00"/>
      </ndxf>
    </rcc>
    <rcc rId="0" sId="1" dxf="1">
      <nc r="L64">
        <f>D64-I64</f>
      </nc>
      <ndxf>
        <font>
          <b/>
          <sz val="20"/>
        </font>
        <numFmt numFmtId="4" formatCode="#,##0.00"/>
      </ndxf>
    </rcc>
    <rcc rId="0" sId="1" dxf="1">
      <nc r="L65">
        <f>D65-I65</f>
      </nc>
      <ndxf>
        <font>
          <b/>
          <sz val="20"/>
        </font>
        <numFmt numFmtId="4" formatCode="#,##0.00"/>
      </ndxf>
    </rcc>
    <rcc rId="0" sId="1" dxf="1">
      <nc r="L66">
        <f>D66-I66</f>
      </nc>
      <ndxf>
        <font>
          <b/>
          <sz val="20"/>
        </font>
        <numFmt numFmtId="4" formatCode="#,##0.00"/>
      </ndxf>
    </rcc>
    <rcc rId="0" sId="1" dxf="1">
      <nc r="L67">
        <f>D67-I67</f>
      </nc>
      <ndxf>
        <font>
          <b/>
          <sz val="20"/>
        </font>
        <numFmt numFmtId="4" formatCode="#,##0.00"/>
      </ndxf>
    </rcc>
    <rcc rId="0" sId="1" dxf="1">
      <nc r="L68">
        <f>D68-I68</f>
      </nc>
      <ndxf>
        <font>
          <b/>
          <sz val="20"/>
        </font>
        <numFmt numFmtId="4" formatCode="#,##0.00"/>
      </ndxf>
    </rcc>
    <rcc rId="0" sId="1" dxf="1">
      <nc r="L69">
        <f>D69-I69</f>
      </nc>
      <ndxf>
        <font>
          <b/>
          <sz val="20"/>
        </font>
        <numFmt numFmtId="4" formatCode="#,##0.00"/>
      </ndxf>
    </rcc>
    <rcc rId="0" sId="1" dxf="1">
      <nc r="L70">
        <f>D70-I70</f>
      </nc>
      <ndxf>
        <font>
          <b/>
          <sz val="20"/>
        </font>
        <numFmt numFmtId="4" formatCode="#,##0.00"/>
      </ndxf>
    </rcc>
    <rcc rId="0" sId="1" dxf="1">
      <nc r="L71">
        <f>D71-I71</f>
      </nc>
      <ndxf>
        <font>
          <b/>
          <sz val="20"/>
        </font>
        <numFmt numFmtId="4" formatCode="#,##0.00"/>
      </ndxf>
    </rcc>
    <rcc rId="0" sId="1" dxf="1">
      <nc r="L72">
        <f>D72-I72</f>
      </nc>
      <ndxf>
        <font>
          <b/>
          <sz val="20"/>
        </font>
        <numFmt numFmtId="4" formatCode="#,##0.00"/>
      </ndxf>
    </rcc>
    <rcc rId="0" sId="1" dxf="1">
      <nc r="L73">
        <f>D73-I73</f>
      </nc>
      <ndxf>
        <font>
          <b/>
          <sz val="20"/>
        </font>
        <numFmt numFmtId="4" formatCode="#,##0.00"/>
      </ndxf>
    </rcc>
    <rcc rId="0" sId="1" dxf="1">
      <nc r="L74">
        <f>D74-I74</f>
      </nc>
      <ndxf>
        <font>
          <b/>
          <sz val="20"/>
        </font>
        <numFmt numFmtId="4" formatCode="#,##0.00"/>
      </ndxf>
    </rcc>
    <rcc rId="0" sId="1" dxf="1">
      <nc r="L75">
        <f>D75-I75</f>
      </nc>
      <ndxf>
        <font>
          <b/>
          <sz val="20"/>
        </font>
        <numFmt numFmtId="4" formatCode="#,##0.00"/>
      </ndxf>
    </rcc>
    <rcc rId="0" sId="1" dxf="1">
      <nc r="L76">
        <f>D76-I76</f>
      </nc>
      <ndxf>
        <font>
          <b/>
          <sz val="20"/>
        </font>
        <numFmt numFmtId="4" formatCode="#,##0.00"/>
      </ndxf>
    </rcc>
    <rcc rId="0" sId="1" dxf="1">
      <nc r="L77">
        <f>D77-I77</f>
      </nc>
      <ndxf>
        <font>
          <b/>
          <sz val="20"/>
        </font>
        <numFmt numFmtId="4" formatCode="#,##0.00"/>
      </ndxf>
    </rcc>
    <rcc rId="0" sId="1" dxf="1">
      <nc r="L78">
        <f>D78-I78</f>
      </nc>
      <ndxf>
        <font>
          <b/>
          <sz val="20"/>
        </font>
        <numFmt numFmtId="4" formatCode="#,##0.00"/>
      </ndxf>
    </rcc>
    <rcc rId="0" sId="1" dxf="1">
      <nc r="L79">
        <f>D79-I79</f>
      </nc>
      <ndxf>
        <font>
          <b/>
          <sz val="20"/>
        </font>
        <numFmt numFmtId="4" formatCode="#,##0.00"/>
      </ndxf>
    </rcc>
    <rcc rId="0" sId="1" dxf="1">
      <nc r="L80">
        <f>D80-I80</f>
      </nc>
      <ndxf>
        <font>
          <b/>
          <sz val="20"/>
        </font>
        <numFmt numFmtId="4" formatCode="#,##0.00"/>
      </ndxf>
    </rcc>
    <rcc rId="0" sId="1" dxf="1">
      <nc r="L81">
        <f>D81-I81</f>
      </nc>
      <ndxf>
        <font>
          <b/>
          <sz val="20"/>
        </font>
        <numFmt numFmtId="4" formatCode="#,##0.00"/>
      </ndxf>
    </rcc>
    <rcc rId="0" sId="1" dxf="1">
      <nc r="L82">
        <f>D82-I82</f>
      </nc>
      <ndxf>
        <font>
          <b/>
          <sz val="20"/>
        </font>
        <numFmt numFmtId="4" formatCode="#,##0.00"/>
      </ndxf>
    </rcc>
    <rcc rId="0" sId="1" dxf="1">
      <nc r="L83">
        <f>D83-I83</f>
      </nc>
      <ndxf>
        <font>
          <b/>
          <sz val="20"/>
        </font>
        <numFmt numFmtId="4" formatCode="#,##0.00"/>
      </ndxf>
    </rcc>
    <rcc rId="0" sId="1" dxf="1">
      <nc r="L84">
        <f>D84-I84</f>
      </nc>
      <ndxf>
        <font>
          <b/>
          <sz val="20"/>
        </font>
        <numFmt numFmtId="4" formatCode="#,##0.00"/>
      </ndxf>
    </rcc>
    <rcc rId="0" sId="1" dxf="1">
      <nc r="L85">
        <f>D85-I85</f>
      </nc>
      <ndxf>
        <font>
          <b/>
          <sz val="20"/>
        </font>
        <numFmt numFmtId="4" formatCode="#,##0.00"/>
      </ndxf>
    </rcc>
    <rcc rId="0" sId="1" dxf="1">
      <nc r="L86">
        <f>D86-I86</f>
      </nc>
      <ndxf>
        <font>
          <b/>
          <sz val="20"/>
        </font>
        <numFmt numFmtId="4" formatCode="#,##0.00"/>
      </ndxf>
    </rcc>
    <rcc rId="0" sId="1" dxf="1">
      <nc r="L87">
        <f>D87-I87</f>
      </nc>
      <ndxf>
        <font>
          <b/>
          <sz val="20"/>
        </font>
        <numFmt numFmtId="4" formatCode="#,##0.00"/>
      </ndxf>
    </rcc>
    <rcc rId="0" sId="1" dxf="1">
      <nc r="L88">
        <f>D88-I88</f>
      </nc>
      <ndxf>
        <font>
          <b/>
          <sz val="20"/>
        </font>
        <numFmt numFmtId="4" formatCode="#,##0.00"/>
      </ndxf>
    </rcc>
    <rcc rId="0" sId="1" dxf="1">
      <nc r="L89">
        <f>D89-I89</f>
      </nc>
      <ndxf>
        <font>
          <b/>
          <sz val="20"/>
        </font>
        <numFmt numFmtId="4" formatCode="#,##0.00"/>
      </ndxf>
    </rcc>
    <rcc rId="0" sId="1" dxf="1">
      <nc r="L90">
        <f>D90-I90</f>
      </nc>
      <ndxf>
        <font>
          <b/>
          <sz val="20"/>
        </font>
        <numFmt numFmtId="4" formatCode="#,##0.00"/>
      </ndxf>
    </rcc>
    <rcc rId="0" sId="1" dxf="1">
      <nc r="L91">
        <f>D91-I91</f>
      </nc>
      <ndxf>
        <font>
          <b/>
          <sz val="20"/>
        </font>
        <numFmt numFmtId="4" formatCode="#,##0.00"/>
      </ndxf>
    </rcc>
    <rcc rId="0" sId="1" dxf="1">
      <nc r="L92">
        <f>D92-I92</f>
      </nc>
      <ndxf>
        <font>
          <b/>
          <sz val="20"/>
        </font>
        <numFmt numFmtId="4" formatCode="#,##0.00"/>
      </ndxf>
    </rcc>
    <rcc rId="0" sId="1" dxf="1">
      <nc r="L93">
        <f>D93-I93</f>
      </nc>
      <ndxf>
        <font>
          <b/>
          <sz val="20"/>
        </font>
        <numFmt numFmtId="4" formatCode="#,##0.00"/>
      </ndxf>
    </rcc>
    <rcc rId="0" sId="1" dxf="1">
      <nc r="L94">
        <f>D94-I94</f>
      </nc>
      <ndxf>
        <font>
          <b/>
          <sz val="20"/>
        </font>
        <numFmt numFmtId="4" formatCode="#,##0.00"/>
      </ndxf>
    </rcc>
    <rcc rId="0" sId="1" dxf="1">
      <nc r="L95">
        <f>D95-I95</f>
      </nc>
      <ndxf>
        <font>
          <b/>
          <sz val="20"/>
        </font>
        <numFmt numFmtId="4" formatCode="#,##0.00"/>
      </ndxf>
    </rcc>
    <rcc rId="0" sId="1" dxf="1">
      <nc r="L96">
        <f>D96-I96</f>
      </nc>
      <ndxf>
        <font>
          <b/>
          <sz val="20"/>
        </font>
        <numFmt numFmtId="4" formatCode="#,##0.00"/>
      </ndxf>
    </rcc>
    <rcc rId="0" sId="1" dxf="1">
      <nc r="L97">
        <f>D97-I97</f>
      </nc>
      <ndxf>
        <font>
          <b/>
          <sz val="20"/>
        </font>
        <numFmt numFmtId="4" formatCode="#,##0.00"/>
      </ndxf>
    </rcc>
    <rcc rId="0" sId="1" dxf="1">
      <nc r="L98">
        <f>D98-I98</f>
      </nc>
      <ndxf>
        <font>
          <b/>
          <sz val="20"/>
        </font>
        <numFmt numFmtId="4" formatCode="#,##0.00"/>
      </ndxf>
    </rcc>
    <rcc rId="0" sId="1" dxf="1">
      <nc r="L99">
        <f>D99-I99</f>
      </nc>
      <ndxf>
        <font>
          <b/>
          <sz val="20"/>
        </font>
        <numFmt numFmtId="4" formatCode="#,##0.00"/>
      </ndxf>
    </rcc>
    <rcc rId="0" sId="1" dxf="1">
      <nc r="L100">
        <f>D100-I100</f>
      </nc>
      <ndxf>
        <font>
          <b/>
          <sz val="20"/>
        </font>
        <numFmt numFmtId="4" formatCode="#,##0.00"/>
      </ndxf>
    </rcc>
    <rcc rId="0" sId="1" dxf="1">
      <nc r="L101">
        <f>D101-I101</f>
      </nc>
      <ndxf>
        <font>
          <b/>
          <sz val="20"/>
        </font>
        <numFmt numFmtId="4" formatCode="#,##0.00"/>
      </ndxf>
    </rcc>
    <rcc rId="0" sId="1" dxf="1">
      <nc r="L102">
        <f>D102-I102</f>
      </nc>
      <ndxf>
        <font>
          <b/>
          <sz val="20"/>
        </font>
        <numFmt numFmtId="4" formatCode="#,##0.00"/>
      </ndxf>
    </rcc>
    <rcc rId="0" sId="1" dxf="1">
      <nc r="L103">
        <f>D103-I103</f>
      </nc>
      <ndxf>
        <font>
          <b/>
          <sz val="20"/>
        </font>
        <numFmt numFmtId="4" formatCode="#,##0.00"/>
      </ndxf>
    </rcc>
    <rcc rId="0" sId="1" dxf="1">
      <nc r="L104">
        <f>D104-I104</f>
      </nc>
      <ndxf>
        <font>
          <b/>
          <sz val="20"/>
        </font>
        <numFmt numFmtId="4" formatCode="#,##0.00"/>
      </ndxf>
    </rcc>
    <rcc rId="0" sId="1" dxf="1">
      <nc r="L105">
        <f>D105-I105</f>
      </nc>
      <ndxf>
        <font>
          <b/>
          <sz val="20"/>
        </font>
        <numFmt numFmtId="4" formatCode="#,##0.00"/>
      </ndxf>
    </rcc>
    <rcc rId="0" sId="1" dxf="1">
      <nc r="L106">
        <f>D106-I106</f>
      </nc>
      <ndxf>
        <font>
          <b/>
          <sz val="20"/>
        </font>
        <numFmt numFmtId="4" formatCode="#,##0.00"/>
      </ndxf>
    </rcc>
    <rcc rId="0" sId="1" dxf="1">
      <nc r="L107">
        <f>D107-I107</f>
      </nc>
      <ndxf>
        <font>
          <b/>
          <sz val="20"/>
        </font>
        <numFmt numFmtId="4" formatCode="#,##0.00"/>
      </ndxf>
    </rcc>
    <rcc rId="0" sId="1" dxf="1">
      <nc r="L108">
        <f>D108-I108</f>
      </nc>
      <ndxf>
        <font>
          <b/>
          <sz val="20"/>
        </font>
        <numFmt numFmtId="4" formatCode="#,##0.00"/>
      </ndxf>
    </rcc>
    <rcc rId="0" sId="1" dxf="1">
      <nc r="L109">
        <f>D109-I109</f>
      </nc>
      <ndxf>
        <font>
          <b/>
          <sz val="20"/>
        </font>
        <numFmt numFmtId="4" formatCode="#,##0.00"/>
      </ndxf>
    </rcc>
    <rcc rId="0" sId="1" dxf="1">
      <nc r="L110">
        <f>D110-I110</f>
      </nc>
      <ndxf>
        <font>
          <b/>
          <sz val="20"/>
        </font>
        <numFmt numFmtId="4" formatCode="#,##0.00"/>
      </ndxf>
    </rcc>
    <rcc rId="0" sId="1" dxf="1">
      <nc r="L111">
        <f>D111-I111</f>
      </nc>
      <ndxf>
        <font>
          <b/>
          <sz val="20"/>
        </font>
        <numFmt numFmtId="4" formatCode="#,##0.00"/>
      </ndxf>
    </rcc>
    <rcc rId="0" sId="1" dxf="1">
      <nc r="L112">
        <f>D112-I112</f>
      </nc>
      <ndxf>
        <font>
          <b/>
          <sz val="20"/>
        </font>
        <numFmt numFmtId="4" formatCode="#,##0.00"/>
      </ndxf>
    </rcc>
    <rcc rId="0" sId="1" dxf="1">
      <nc r="L113">
        <f>D113-I113</f>
      </nc>
      <ndxf>
        <font>
          <b/>
          <sz val="20"/>
        </font>
        <numFmt numFmtId="4" formatCode="#,##0.00"/>
      </ndxf>
    </rcc>
    <rcc rId="0" sId="1" dxf="1">
      <nc r="L114">
        <f>D114-I114</f>
      </nc>
      <ndxf>
        <font>
          <b/>
          <sz val="20"/>
        </font>
        <numFmt numFmtId="4" formatCode="#,##0.00"/>
      </ndxf>
    </rcc>
    <rcc rId="0" sId="1" dxf="1">
      <nc r="L115">
        <f>D115-I115</f>
      </nc>
      <ndxf>
        <font>
          <b/>
          <sz val="20"/>
        </font>
        <numFmt numFmtId="4" formatCode="#,##0.00"/>
      </ndxf>
    </rcc>
    <rcc rId="0" sId="1" dxf="1">
      <nc r="L116">
        <f>D116-I116</f>
      </nc>
      <ndxf>
        <font>
          <b/>
          <sz val="20"/>
        </font>
        <numFmt numFmtId="4" formatCode="#,##0.00"/>
      </ndxf>
    </rcc>
    <rcc rId="0" sId="1" dxf="1">
      <nc r="L117">
        <f>D117-I117</f>
      </nc>
      <ndxf>
        <font>
          <b/>
          <sz val="20"/>
        </font>
        <numFmt numFmtId="4" formatCode="#,##0.00"/>
      </ndxf>
    </rcc>
    <rcc rId="0" sId="1" dxf="1">
      <nc r="L118">
        <f>D118-I118</f>
      </nc>
      <ndxf>
        <font>
          <b/>
          <sz val="20"/>
        </font>
        <numFmt numFmtId="4" formatCode="#,##0.00"/>
      </ndxf>
    </rcc>
    <rcc rId="0" sId="1" dxf="1">
      <nc r="L119">
        <f>D119-I119</f>
      </nc>
      <ndxf>
        <font>
          <b/>
          <sz val="20"/>
        </font>
        <numFmt numFmtId="4" formatCode="#,##0.00"/>
      </ndxf>
    </rcc>
    <rcc rId="0" sId="1" dxf="1">
      <nc r="L120">
        <f>D120-I120</f>
      </nc>
      <ndxf>
        <font>
          <b/>
          <sz val="20"/>
        </font>
        <numFmt numFmtId="4" formatCode="#,##0.00"/>
      </ndxf>
    </rcc>
    <rcc rId="0" sId="1" dxf="1">
      <nc r="L121">
        <f>D121-I121</f>
      </nc>
      <ndxf>
        <font>
          <b/>
          <sz val="20"/>
        </font>
        <numFmt numFmtId="4" formatCode="#,##0.00"/>
      </ndxf>
    </rcc>
    <rcc rId="0" sId="1" dxf="1">
      <nc r="L122">
        <f>D122-I122</f>
      </nc>
      <ndxf>
        <font>
          <b/>
          <sz val="20"/>
        </font>
        <numFmt numFmtId="4" formatCode="#,##0.00"/>
      </ndxf>
    </rcc>
    <rcc rId="0" sId="1" dxf="1">
      <nc r="L123">
        <f>D123-I123</f>
      </nc>
      <ndxf>
        <font>
          <b/>
          <sz val="20"/>
        </font>
        <numFmt numFmtId="4" formatCode="#,##0.00"/>
      </ndxf>
    </rcc>
    <rcc rId="0" sId="1" dxf="1">
      <nc r="L124">
        <f>D124-I124</f>
      </nc>
      <ndxf>
        <font>
          <b/>
          <sz val="20"/>
        </font>
        <numFmt numFmtId="4" formatCode="#,##0.00"/>
      </ndxf>
    </rcc>
    <rcc rId="0" sId="1" dxf="1">
      <nc r="L125">
        <f>D125-I125</f>
      </nc>
      <ndxf>
        <font>
          <b/>
          <sz val="20"/>
        </font>
        <numFmt numFmtId="4" formatCode="#,##0.00"/>
      </ndxf>
    </rcc>
    <rcc rId="0" sId="1" dxf="1">
      <nc r="L126">
        <f>D126-I126</f>
      </nc>
      <ndxf>
        <font>
          <b/>
          <sz val="20"/>
        </font>
        <numFmt numFmtId="4" formatCode="#,##0.00"/>
      </ndxf>
    </rcc>
    <rcc rId="0" sId="1" dxf="1">
      <nc r="L127">
        <f>D127-I127</f>
      </nc>
      <ndxf>
        <font>
          <b/>
          <sz val="20"/>
        </font>
        <numFmt numFmtId="4" formatCode="#,##0.00"/>
      </ndxf>
    </rcc>
    <rcc rId="0" sId="1" dxf="1">
      <nc r="L128">
        <f>D128-I128</f>
      </nc>
      <ndxf>
        <font>
          <b/>
          <sz val="20"/>
        </font>
        <numFmt numFmtId="4" formatCode="#,##0.00"/>
      </ndxf>
    </rcc>
    <rcc rId="0" sId="1" dxf="1">
      <nc r="L129">
        <f>D129-I129</f>
      </nc>
      <ndxf>
        <font>
          <b/>
          <sz val="20"/>
        </font>
        <numFmt numFmtId="4" formatCode="#,##0.00"/>
      </ndxf>
    </rcc>
    <rcc rId="0" sId="1" dxf="1">
      <nc r="L130">
        <f>D130-I130</f>
      </nc>
      <ndxf>
        <font>
          <b/>
          <sz val="20"/>
        </font>
        <numFmt numFmtId="4" formatCode="#,##0.00"/>
      </ndxf>
    </rcc>
    <rcc rId="0" sId="1" dxf="1">
      <nc r="L131">
        <f>D131-I131</f>
      </nc>
      <ndxf>
        <font>
          <b/>
          <sz val="20"/>
        </font>
        <numFmt numFmtId="4" formatCode="#,##0.00"/>
      </ndxf>
    </rcc>
    <rcc rId="0" sId="1" dxf="1">
      <nc r="L132">
        <f>D132-I132</f>
      </nc>
      <ndxf>
        <font>
          <b/>
          <sz val="20"/>
        </font>
        <numFmt numFmtId="4" formatCode="#,##0.00"/>
      </ndxf>
    </rcc>
    <rcc rId="0" sId="1" dxf="1">
      <nc r="L133">
        <f>D133-I133</f>
      </nc>
      <ndxf>
        <font>
          <b/>
          <sz val="20"/>
        </font>
        <numFmt numFmtId="4" formatCode="#,##0.00"/>
      </ndxf>
    </rcc>
    <rcc rId="0" sId="1" dxf="1">
      <nc r="L134">
        <f>D134-I134</f>
      </nc>
      <ndxf>
        <font>
          <b/>
          <sz val="20"/>
        </font>
        <numFmt numFmtId="4" formatCode="#,##0.00"/>
      </ndxf>
    </rcc>
    <rcc rId="0" sId="1" dxf="1">
      <nc r="L135">
        <f>D135-I135</f>
      </nc>
      <ndxf>
        <font>
          <b/>
          <sz val="20"/>
        </font>
        <numFmt numFmtId="4" formatCode="#,##0.00"/>
      </ndxf>
    </rcc>
    <rcc rId="0" sId="1" dxf="1">
      <nc r="L136">
        <f>D136-I136</f>
      </nc>
      <ndxf>
        <font>
          <b/>
          <sz val="20"/>
        </font>
        <numFmt numFmtId="4" formatCode="#,##0.00"/>
      </ndxf>
    </rcc>
    <rcc rId="0" sId="1" dxf="1">
      <nc r="L137">
        <f>D137-I137</f>
      </nc>
      <ndxf>
        <font>
          <b/>
          <sz val="20"/>
        </font>
        <numFmt numFmtId="4" formatCode="#,##0.00"/>
      </ndxf>
    </rcc>
    <rcc rId="0" sId="1" dxf="1">
      <nc r="L138">
        <f>D138-I138</f>
      </nc>
      <ndxf>
        <font>
          <b/>
          <sz val="20"/>
        </font>
        <numFmt numFmtId="4" formatCode="#,##0.00"/>
      </ndxf>
    </rcc>
    <rcc rId="0" sId="1" dxf="1">
      <nc r="L139">
        <f>D139-I139</f>
      </nc>
      <ndxf>
        <font>
          <b/>
          <sz val="20"/>
        </font>
        <numFmt numFmtId="4" formatCode="#,##0.00"/>
      </ndxf>
    </rcc>
    <rcc rId="0" sId="1" dxf="1">
      <nc r="L140">
        <f>D140-I140</f>
      </nc>
      <ndxf>
        <font>
          <b/>
          <sz val="20"/>
        </font>
        <numFmt numFmtId="4" formatCode="#,##0.00"/>
      </ndxf>
    </rcc>
    <rcc rId="0" sId="1" dxf="1">
      <nc r="L141">
        <f>D141-I141</f>
      </nc>
      <ndxf>
        <font>
          <b/>
          <sz val="20"/>
        </font>
        <numFmt numFmtId="4" formatCode="#,##0.00"/>
      </ndxf>
    </rcc>
    <rcc rId="0" sId="1" dxf="1">
      <nc r="L142">
        <f>D142-I142</f>
      </nc>
      <ndxf>
        <font>
          <b/>
          <sz val="20"/>
        </font>
        <numFmt numFmtId="4" formatCode="#,##0.00"/>
      </ndxf>
    </rcc>
    <rcc rId="0" sId="1" dxf="1">
      <nc r="L143">
        <f>D143-I143</f>
      </nc>
      <ndxf>
        <font>
          <b/>
          <sz val="20"/>
        </font>
        <numFmt numFmtId="4" formatCode="#,##0.00"/>
      </ndxf>
    </rcc>
    <rcc rId="0" sId="1" dxf="1">
      <nc r="L144">
        <f>D144-I144</f>
      </nc>
      <ndxf>
        <font>
          <b/>
          <sz val="20"/>
        </font>
        <numFmt numFmtId="4" formatCode="#,##0.00"/>
      </ndxf>
    </rcc>
    <rcc rId="0" sId="1" dxf="1">
      <nc r="L145">
        <f>D145-I145</f>
      </nc>
      <ndxf>
        <font>
          <b/>
          <sz val="20"/>
        </font>
        <numFmt numFmtId="4" formatCode="#,##0.00"/>
      </ndxf>
    </rcc>
    <rcc rId="0" sId="1" dxf="1">
      <nc r="L146">
        <f>D146-I146</f>
      </nc>
      <ndxf>
        <font>
          <b/>
          <sz val="20"/>
        </font>
        <numFmt numFmtId="4" formatCode="#,##0.00"/>
      </ndxf>
    </rcc>
    <rcc rId="0" sId="1" dxf="1">
      <nc r="L147">
        <f>D147-I147</f>
      </nc>
      <ndxf>
        <font>
          <b/>
          <sz val="20"/>
        </font>
        <numFmt numFmtId="4" formatCode="#,##0.00"/>
      </ndxf>
    </rcc>
    <rcc rId="0" sId="1" dxf="1">
      <nc r="L148">
        <f>D148-I148</f>
      </nc>
      <ndxf>
        <font>
          <b/>
          <sz val="20"/>
        </font>
        <numFmt numFmtId="4" formatCode="#,##0.00"/>
      </ndxf>
    </rcc>
    <rcc rId="0" sId="1" dxf="1">
      <nc r="L149">
        <f>D149-I149</f>
      </nc>
      <ndxf>
        <font>
          <b/>
          <sz val="20"/>
        </font>
        <numFmt numFmtId="4" formatCode="#,##0.00"/>
      </ndxf>
    </rcc>
    <rcc rId="0" sId="1" dxf="1">
      <nc r="L150">
        <f>D150-I150</f>
      </nc>
      <ndxf>
        <font>
          <b/>
          <sz val="20"/>
        </font>
        <numFmt numFmtId="4" formatCode="#,##0.00"/>
      </ndxf>
    </rcc>
    <rcc rId="0" sId="1" dxf="1">
      <nc r="L151">
        <f>D151-I151</f>
      </nc>
      <ndxf>
        <font>
          <b/>
          <sz val="20"/>
        </font>
        <numFmt numFmtId="4" formatCode="#,##0.00"/>
      </ndxf>
    </rcc>
    <rcc rId="0" sId="1" dxf="1">
      <nc r="L152">
        <f>D152-I152</f>
      </nc>
      <ndxf>
        <font>
          <b/>
          <sz val="20"/>
        </font>
        <numFmt numFmtId="4" formatCode="#,##0.00"/>
      </ndxf>
    </rcc>
    <rcc rId="0" sId="1" dxf="1">
      <nc r="L153">
        <f>D153-I153</f>
      </nc>
      <ndxf>
        <font>
          <b/>
          <sz val="20"/>
        </font>
        <numFmt numFmtId="4" formatCode="#,##0.00"/>
      </ndxf>
    </rcc>
    <rcc rId="0" sId="1" dxf="1">
      <nc r="L154">
        <f>D154-I154</f>
      </nc>
      <ndxf>
        <font>
          <b/>
          <sz val="20"/>
        </font>
        <numFmt numFmtId="4" formatCode="#,##0.00"/>
      </ndxf>
    </rcc>
    <rcc rId="0" sId="1" dxf="1">
      <nc r="L155">
        <f>D155-I155</f>
      </nc>
      <ndxf>
        <font>
          <b/>
          <sz val="20"/>
        </font>
        <numFmt numFmtId="4" formatCode="#,##0.00"/>
      </ndxf>
    </rcc>
    <rcc rId="0" sId="1" dxf="1">
      <nc r="L156">
        <f>D156-I156</f>
      </nc>
      <ndxf>
        <font>
          <b/>
          <sz val="20"/>
        </font>
        <numFmt numFmtId="4" formatCode="#,##0.00"/>
      </ndxf>
    </rcc>
    <rcc rId="0" sId="1" dxf="1">
      <nc r="L157">
        <f>D157-I157</f>
      </nc>
      <ndxf>
        <font>
          <b/>
          <sz val="20"/>
        </font>
        <numFmt numFmtId="4" formatCode="#,##0.00"/>
      </ndxf>
    </rcc>
    <rcc rId="0" sId="1" dxf="1">
      <nc r="L158">
        <f>D158-I158</f>
      </nc>
      <ndxf>
        <font>
          <b/>
          <sz val="20"/>
        </font>
        <numFmt numFmtId="4" formatCode="#,##0.00"/>
      </ndxf>
    </rcc>
    <rcc rId="0" sId="1" dxf="1">
      <nc r="L159">
        <f>D159-I159</f>
      </nc>
      <ndxf>
        <font>
          <b/>
          <sz val="20"/>
        </font>
        <numFmt numFmtId="4" formatCode="#,##0.00"/>
      </ndxf>
    </rcc>
    <rcc rId="0" sId="1" dxf="1">
      <nc r="L160">
        <f>D160-I160</f>
      </nc>
      <ndxf>
        <font>
          <b/>
          <sz val="20"/>
        </font>
        <numFmt numFmtId="4" formatCode="#,##0.00"/>
      </ndxf>
    </rcc>
    <rcc rId="0" sId="1" dxf="1">
      <nc r="L161">
        <f>D161-I161</f>
      </nc>
      <ndxf>
        <font>
          <b/>
          <sz val="20"/>
        </font>
        <numFmt numFmtId="4" formatCode="#,##0.00"/>
      </ndxf>
    </rcc>
    <rcc rId="0" sId="1" dxf="1">
      <nc r="L162">
        <f>D162-I162</f>
      </nc>
      <ndxf>
        <font>
          <b/>
          <sz val="20"/>
        </font>
        <numFmt numFmtId="4" formatCode="#,##0.00"/>
      </ndxf>
    </rcc>
    <rcc rId="0" sId="1" dxf="1">
      <nc r="L163">
        <f>D163-I163</f>
      </nc>
      <ndxf>
        <font>
          <b/>
          <sz val="20"/>
        </font>
        <numFmt numFmtId="4" formatCode="#,##0.00"/>
      </ndxf>
    </rcc>
    <rcc rId="0" sId="1" dxf="1">
      <nc r="L164">
        <f>D164-I164</f>
      </nc>
      <ndxf>
        <font>
          <b/>
          <sz val="20"/>
        </font>
        <numFmt numFmtId="4" formatCode="#,##0.00"/>
      </ndxf>
    </rcc>
    <rcc rId="0" sId="1" dxf="1">
      <nc r="L165">
        <f>D165-I165</f>
      </nc>
      <ndxf>
        <font>
          <b/>
          <sz val="20"/>
        </font>
        <numFmt numFmtId="4" formatCode="#,##0.00"/>
      </ndxf>
    </rcc>
    <rcc rId="0" sId="1" dxf="1">
      <nc r="L166">
        <f>D166-I166</f>
      </nc>
      <ndxf>
        <font>
          <b/>
          <sz val="20"/>
        </font>
        <numFmt numFmtId="4" formatCode="#,##0.00"/>
      </ndxf>
    </rcc>
    <rcc rId="0" sId="1" dxf="1">
      <nc r="L167">
        <f>D167-I167</f>
      </nc>
      <ndxf>
        <font>
          <b/>
          <sz val="20"/>
        </font>
        <numFmt numFmtId="4" formatCode="#,##0.00"/>
      </ndxf>
    </rcc>
    <rcc rId="0" sId="1" dxf="1">
      <nc r="L168">
        <f>D168-I168</f>
      </nc>
      <ndxf>
        <font>
          <b/>
          <sz val="20"/>
        </font>
        <numFmt numFmtId="4" formatCode="#,##0.00"/>
      </ndxf>
    </rcc>
    <rcc rId="0" sId="1" dxf="1">
      <nc r="L169">
        <f>D169-I169</f>
      </nc>
      <ndxf>
        <font>
          <b/>
          <sz val="20"/>
        </font>
        <numFmt numFmtId="4" formatCode="#,##0.00"/>
      </ndxf>
    </rcc>
    <rcc rId="0" sId="1" dxf="1">
      <nc r="L170">
        <f>D170-I170</f>
      </nc>
      <ndxf>
        <font>
          <b/>
          <sz val="20"/>
        </font>
        <numFmt numFmtId="4" formatCode="#,##0.00"/>
      </ndxf>
    </rcc>
    <rcc rId="0" sId="1" dxf="1">
      <nc r="L171">
        <f>D171-I171</f>
      </nc>
      <ndxf>
        <font>
          <b/>
          <sz val="20"/>
        </font>
        <numFmt numFmtId="4" formatCode="#,##0.00"/>
      </ndxf>
    </rcc>
    <rcc rId="0" sId="1" dxf="1">
      <nc r="L172">
        <f>D172-I172</f>
      </nc>
      <ndxf>
        <font>
          <b/>
          <sz val="20"/>
        </font>
        <numFmt numFmtId="4" formatCode="#,##0.00"/>
      </ndxf>
    </rcc>
    <rcc rId="0" sId="1" dxf="1">
      <nc r="L173">
        <f>D173-I173</f>
      </nc>
      <ndxf>
        <font>
          <b/>
          <sz val="20"/>
        </font>
        <numFmt numFmtId="4" formatCode="#,##0.00"/>
      </ndxf>
    </rcc>
    <rcc rId="0" sId="1" dxf="1">
      <nc r="L174">
        <f>D174-I174</f>
      </nc>
      <ndxf>
        <font>
          <b/>
          <sz val="20"/>
        </font>
        <numFmt numFmtId="4" formatCode="#,##0.00"/>
      </ndxf>
    </rcc>
    <rcc rId="0" sId="1" dxf="1">
      <nc r="L175">
        <f>D175-I175</f>
      </nc>
      <ndxf>
        <font>
          <b/>
          <sz val="20"/>
        </font>
        <numFmt numFmtId="4" formatCode="#,##0.00"/>
      </ndxf>
    </rcc>
    <rcc rId="0" sId="1" dxf="1">
      <nc r="L176">
        <f>D176-I176</f>
      </nc>
      <ndxf>
        <font>
          <b/>
          <sz val="20"/>
        </font>
        <numFmt numFmtId="4" formatCode="#,##0.00"/>
      </ndxf>
    </rcc>
    <rcc rId="0" sId="1" dxf="1">
      <nc r="L177">
        <f>D177-I177</f>
      </nc>
      <ndxf>
        <font>
          <b/>
          <sz val="20"/>
        </font>
        <numFmt numFmtId="4" formatCode="#,##0.00"/>
      </ndxf>
    </rcc>
    <rcc rId="0" sId="1" dxf="1">
      <nc r="L178">
        <f>D178-I178</f>
      </nc>
      <ndxf>
        <font>
          <b/>
          <sz val="20"/>
        </font>
        <numFmt numFmtId="4" formatCode="#,##0.00"/>
      </ndxf>
    </rcc>
    <rcc rId="0" sId="1" dxf="1">
      <nc r="L179">
        <f>D179-I179</f>
      </nc>
      <ndxf>
        <font>
          <b/>
          <sz val="20"/>
        </font>
        <numFmt numFmtId="4" formatCode="#,##0.00"/>
      </ndxf>
    </rcc>
    <rcc rId="0" sId="1" dxf="1">
      <nc r="L180">
        <f>D180-I180</f>
      </nc>
      <ndxf>
        <font>
          <b/>
          <sz val="20"/>
        </font>
        <numFmt numFmtId="4" formatCode="#,##0.00"/>
      </ndxf>
    </rcc>
    <rcc rId="0" sId="1" dxf="1">
      <nc r="L181">
        <f>D181-I181</f>
      </nc>
      <ndxf>
        <font>
          <b/>
          <sz val="20"/>
        </font>
        <numFmt numFmtId="4" formatCode="#,##0.00"/>
      </ndxf>
    </rcc>
    <rcc rId="0" sId="1" dxf="1">
      <nc r="L182">
        <f>D182-I182</f>
      </nc>
      <ndxf>
        <font>
          <b/>
          <sz val="20"/>
        </font>
        <numFmt numFmtId="4" formatCode="#,##0.00"/>
      </ndxf>
    </rcc>
    <rcc rId="0" sId="1" dxf="1">
      <nc r="L183">
        <f>D183-I183</f>
      </nc>
      <ndxf>
        <font>
          <b/>
          <sz val="20"/>
        </font>
        <numFmt numFmtId="4" formatCode="#,##0.00"/>
      </ndxf>
    </rcc>
  </rrc>
  <rrc rId="876" sId="1" ref="M1:M1048576" action="deleteCol">
    <undo index="0" exp="area" ref3D="1" dr="$A$5:$XFD$8" dn="Z_0CCCFAED_79CE_4449_BC23_D60C794B65C2_.wvu.PrintTitles" sId="1"/>
    <undo index="0" exp="area" ref3D="1" dr="$A$5:$XFD$7" dn="Z_F2110B0B_AAE7_42F0_B553_C360E9249AD4_.wvu.PrintTitles" sId="1"/>
    <undo index="4" exp="area" ref3D="1" dr="$L$1:$BN$1048576" dn="Z_F2110B0B_AAE7_42F0_B553_C360E9249AD4_.wvu.Cols" sId="1"/>
    <undo index="0" exp="area" ref3D="1" dr="$A$5:$XFD$7" dn="Z_D7BC8E82_4392_4806_9DAE_D94253790B9C_.wvu.PrintTitles" sId="1"/>
    <undo index="4" exp="area" ref3D="1" dr="$L$1:$BN$1048576" dn="Z_D7BC8E82_4392_4806_9DAE_D94253790B9C_.wvu.Cols" sId="1"/>
    <undo index="0" exp="area" ref3D="1" dr="$A$5:$XFD$8" dn="Z_D20DFCFE_63F9_4265_B37B_4F36C46DF159_.wvu.PrintTitles" sId="1"/>
    <undo index="0" exp="area" ref3D="1" dr="$A$5:$XFD$8" dn="Z_CA384592_0CFD_4322_A4EB_34EC04693944_.wvu.PrintTitles" sId="1"/>
    <undo index="0" exp="area" ref3D="1" dr="$A$5:$XFD$8" dn="Z_BEA0FDBA_BB07_4C19_8BBD_5E57EE395C09_.wvu.PrintTitles" sId="1"/>
    <undo index="0" exp="area" ref3D="1" dr="$A$5:$XFD$7" dn="Z_A6B98527_7CBF_4E4D_BDEA_9334A3EB779F_.wvu.PrintTitles" sId="1"/>
    <undo index="4" exp="area" ref3D="1" dr="$L$1:$BN$1048576" dn="Z_A6B98527_7CBF_4E4D_BDEA_9334A3EB779F_.wvu.Cols" sId="1"/>
    <undo index="0" exp="area" ref3D="1" dr="$A$5:$XFD$8" dn="Z_A0A3CD9B_2436_40D7_91DB_589A95FBBF00_.wvu.PrintTitles" sId="1"/>
    <undo index="0" exp="area" ref3D="1" dr="$A$5:$XFD$8" dn="Z_9FA29541_62F4_4CED_BF33_19F6BA57578F_.wvu.PrintTitles" sId="1"/>
    <undo index="0" exp="area" ref3D="1" dr="$A$5:$XFD$8" dn="Z_9E943B7D_D4C7_443F_BC4C_8AB90546D8A5_.wvu.PrintTitles" sId="1"/>
    <undo index="0" exp="area" ref3D="1" dr="$A$5:$XFD$8" dn="Z_99950613_28E7_4EC2_B918_559A2757B0A9_.wvu.PrintTitles" sId="1"/>
    <undo index="0" exp="area" ref3D="1" dr="$A$5:$XFD$8" dn="Z_998B8119_4FF3_4A16_838D_539C6AE34D55_.wvu.PrintTitles" sId="1"/>
    <undo index="0" exp="area" ref3D="1" dr="$A$5:$XFD$8" dn="Z_7B245AB0_C2AF_4822_BFC4_2399F85856C1_.wvu.PrintTitles" sId="1"/>
    <undo index="0" exp="area" ref3D="1" dr="$A$5:$XFD$8" dn="Z_72C0943B_A5D5_4B80_AD54_166C5CDC74DE_.wvu.PrintTitles" sId="1"/>
    <undo index="0" exp="area" ref3D="1" dr="$A$5:$XFD$8" dn="Z_67ADFAE6_A9AF_44D7_8539_93CD0F6B7849_.wvu.PrintTitles" sId="1"/>
    <undo index="0" exp="area" ref3D="1" dr="$A$5:$XFD$8" dn="Z_649E5CE3_4976_49D9_83DA_4E57FFC714BF_.wvu.PrintTitles" sId="1"/>
    <undo index="0" exp="area" ref3D="1" dr="$A$5:$XFD$8" dn="Z_5FB953A5_71FF_4056_AF98_C9D06FF0EDF3_.wvu.PrintTitles" sId="1"/>
    <undo index="0" exp="area" ref3D="1" dr="$A$5:$XFD$8" dn="Z_5EB1B5BB_79BE_4318_9140_3FA31802D519_.wvu.PrintTitles" sId="1"/>
    <undo index="0" exp="area" ref3D="1" dr="$A$5:$XFD$8" dn="Z_539CB3DF_9B66_4BE7_9074_8CE0405EB8A6_.wvu.PrintTitles" sId="1"/>
    <undo index="2" exp="area" ref3D="1" dr="$A$18:$XFD$20" dn="Z_45DE1976_7F07_4EB4_8A9C_FB72D060BEFA_.wvu.Rows" sId="1"/>
    <undo index="1" exp="area" ref3D="1" dr="$A$16:$XFD$16" dn="Z_45DE1976_7F07_4EB4_8A9C_FB72D060BEFA_.wvu.Rows" sId="1"/>
    <undo index="0" exp="area" ref3D="1" dr="$A$5:$XFD$8" dn="Z_45DE1976_7F07_4EB4_8A9C_FB72D060BEFA_.wvu.PrintTitles" sId="1"/>
    <undo index="0" exp="area" ref3D="1" dr="$A$5:$XFD$8" dn="Z_3EEA7E1A_5F2B_4408_A34C_1F0223B5B245_.wvu.PrintTitles" sId="1"/>
    <undo index="0" exp="area" ref3D="1" dr="$A$5:$XFD$8" dn="Z_37F8CE32_8CE8_4D95_9C0E_63112E6EFFE9_.wvu.PrintTitles" sId="1"/>
    <rfmt sheetId="1" xfDxf="1" sqref="M1:M1048576" start="0" length="0">
      <dxf>
        <font>
          <sz val="20"/>
        </font>
        <alignment wrapText="1" readingOrder="0"/>
      </dxf>
    </rfmt>
    <rfmt sheetId="1" sqref="M4" start="0" length="0">
      <dxf/>
    </rfmt>
    <rfmt sheetId="1" sqref="M5" start="0" length="0">
      <dxf>
        <alignment horizontal="left" readingOrder="0"/>
      </dxf>
    </rfmt>
    <rfmt sheetId="1" sqref="M6" start="0" length="0">
      <dxf>
        <alignment horizontal="left" readingOrder="0"/>
      </dxf>
    </rfmt>
    <rfmt sheetId="1" sqref="M7" start="0" length="0">
      <dxf>
        <alignment horizontal="left" readingOrder="0"/>
      </dxf>
    </rfmt>
    <rfmt sheetId="1" sqref="M8" start="0" length="0">
      <dxf>
        <font>
          <i/>
          <sz val="20"/>
        </font>
        <alignment horizontal="left" readingOrder="0"/>
      </dxf>
    </rfmt>
    <rfmt sheetId="1" sqref="M9" start="0" length="0">
      <dxf>
        <font>
          <b/>
          <sz val="20"/>
        </font>
        <numFmt numFmtId="4" formatCode="#,##0.00"/>
        <alignment horizontal="left" readingOrder="0"/>
      </dxf>
    </rfmt>
    <rfmt sheetId="1" sqref="M10" start="0" length="0">
      <dxf>
        <font>
          <b/>
          <sz val="20"/>
        </font>
        <numFmt numFmtId="4" formatCode="#,##0.00"/>
        <alignment horizontal="left" readingOrder="0"/>
      </dxf>
    </rfmt>
    <rfmt sheetId="1" sqref="M11" start="0" length="0">
      <dxf>
        <font>
          <b/>
          <sz val="20"/>
        </font>
        <numFmt numFmtId="4" formatCode="#,##0.00"/>
        <alignment horizontal="left" readingOrder="0"/>
      </dxf>
    </rfmt>
    <rfmt sheetId="1" sqref="M12" start="0" length="0">
      <dxf>
        <font>
          <b/>
          <sz val="20"/>
        </font>
        <numFmt numFmtId="4" formatCode="#,##0.00"/>
        <alignment horizontal="left" readingOrder="0"/>
      </dxf>
    </rfmt>
    <rcc rId="0" sId="1" dxf="1">
      <nc r="M13">
        <f>D13-I13</f>
      </nc>
      <ndxf>
        <font>
          <b/>
          <sz val="20"/>
        </font>
        <numFmt numFmtId="4" formatCode="#,##0.00"/>
        <alignment horizontal="left" readingOrder="0"/>
      </ndxf>
    </rcc>
    <rcc rId="0" sId="1" dxf="1">
      <nc r="M14">
        <f>D14-I14</f>
      </nc>
      <ndxf>
        <font>
          <b/>
          <sz val="20"/>
        </font>
        <numFmt numFmtId="4" formatCode="#,##0.00"/>
        <alignment horizontal="left" readingOrder="0"/>
      </ndxf>
    </rcc>
    <rcc rId="0" sId="1" dxf="1">
      <nc r="M15">
        <f>D15-I15</f>
      </nc>
      <ndxf>
        <font>
          <b/>
          <sz val="20"/>
        </font>
        <numFmt numFmtId="4" formatCode="#,##0.00"/>
        <alignment horizontal="left" readingOrder="0"/>
      </ndxf>
    </rcc>
    <rcc rId="0" sId="1" dxf="1">
      <nc r="M16">
        <f>D16-I16</f>
      </nc>
      <ndxf>
        <font>
          <b/>
          <sz val="20"/>
        </font>
        <numFmt numFmtId="4" formatCode="#,##0.00"/>
        <alignment horizontal="left" readingOrder="0"/>
      </ndxf>
    </rcc>
    <rcc rId="0" sId="1" dxf="1">
      <nc r="M17">
        <f>D17-I17</f>
      </nc>
      <ndxf>
        <font>
          <b/>
          <sz val="20"/>
        </font>
        <numFmt numFmtId="4" formatCode="#,##0.00"/>
        <alignment horizontal="left" readingOrder="0"/>
      </ndxf>
    </rcc>
    <rcc rId="0" sId="1" dxf="1">
      <nc r="M18">
        <f>D18-I18</f>
      </nc>
      <ndxf>
        <font>
          <b/>
          <sz val="20"/>
        </font>
        <numFmt numFmtId="4" formatCode="#,##0.00"/>
        <alignment horizontal="left" readingOrder="0"/>
      </ndxf>
    </rcc>
    <rcc rId="0" sId="1" dxf="1">
      <nc r="M19">
        <f>D19-I19</f>
      </nc>
      <ndxf>
        <font>
          <b/>
          <sz val="20"/>
        </font>
        <numFmt numFmtId="4" formatCode="#,##0.00"/>
        <alignment horizontal="left" readingOrder="0"/>
      </ndxf>
    </rcc>
    <rcc rId="0" sId="1" dxf="1">
      <nc r="M20">
        <f>D20-I20</f>
      </nc>
      <ndxf>
        <font>
          <b/>
          <sz val="20"/>
        </font>
        <numFmt numFmtId="4" formatCode="#,##0.00"/>
        <alignment horizontal="left" readingOrder="0"/>
      </ndxf>
    </rcc>
    <rcc rId="0" sId="1" dxf="1">
      <nc r="M21">
        <f>D21-I21</f>
      </nc>
      <ndxf>
        <font>
          <b/>
          <sz val="20"/>
        </font>
        <numFmt numFmtId="4" formatCode="#,##0.00"/>
        <alignment horizontal="left" readingOrder="0"/>
      </ndxf>
    </rcc>
    <rcc rId="0" sId="1" dxf="1">
      <nc r="M22">
        <f>D22-I22</f>
      </nc>
      <ndxf>
        <font>
          <b/>
          <sz val="20"/>
        </font>
        <numFmt numFmtId="4" formatCode="#,##0.00"/>
        <alignment horizontal="left" readingOrder="0"/>
      </ndxf>
    </rcc>
    <rcc rId="0" sId="1" dxf="1">
      <nc r="M23">
        <f>D23-I23</f>
      </nc>
      <ndxf>
        <font>
          <b/>
          <sz val="20"/>
        </font>
        <numFmt numFmtId="4" formatCode="#,##0.00"/>
        <alignment horizontal="left" readingOrder="0"/>
      </ndxf>
    </rcc>
    <rcc rId="0" sId="1" dxf="1">
      <nc r="M24">
        <f>D24-I24</f>
      </nc>
      <ndxf>
        <font>
          <b/>
          <sz val="20"/>
        </font>
        <numFmt numFmtId="4" formatCode="#,##0.00"/>
        <alignment horizontal="left" readingOrder="0"/>
      </ndxf>
    </rcc>
    <rcc rId="0" sId="1" dxf="1">
      <nc r="M25">
        <f>D25-I25</f>
      </nc>
      <ndxf>
        <font>
          <b/>
          <sz val="20"/>
        </font>
        <numFmt numFmtId="4" formatCode="#,##0.00"/>
        <alignment horizontal="left" readingOrder="0"/>
      </ndxf>
    </rcc>
    <rcc rId="0" sId="1" dxf="1">
      <nc r="M26">
        <f>D26-I26</f>
      </nc>
      <ndxf>
        <font>
          <b/>
          <sz val="20"/>
        </font>
        <numFmt numFmtId="4" formatCode="#,##0.00"/>
        <fill>
          <patternFill patternType="solid">
            <bgColor theme="0"/>
          </patternFill>
        </fill>
        <alignment horizontal="left" readingOrder="0"/>
      </ndxf>
    </rcc>
    <rcc rId="0" sId="1" dxf="1">
      <nc r="M27">
        <f>D27-I27</f>
      </nc>
      <ndxf>
        <font>
          <b/>
          <sz val="20"/>
        </font>
        <numFmt numFmtId="4" formatCode="#,##0.00"/>
        <alignment horizontal="left" readingOrder="0"/>
      </ndxf>
    </rcc>
    <rcc rId="0" sId="1" dxf="1">
      <nc r="M28">
        <f>D28-I28</f>
      </nc>
      <ndxf>
        <font>
          <b/>
          <sz val="20"/>
        </font>
        <numFmt numFmtId="4" formatCode="#,##0.00"/>
        <alignment horizontal="left" readingOrder="0"/>
      </ndxf>
    </rcc>
    <rcc rId="0" sId="1" dxf="1">
      <nc r="M29">
        <f>D29-I29</f>
      </nc>
      <ndxf>
        <font>
          <b/>
          <sz val="20"/>
        </font>
        <numFmt numFmtId="4" formatCode="#,##0.00"/>
        <alignment horizontal="left" readingOrder="0"/>
      </ndxf>
    </rcc>
    <rcc rId="0" sId="1" dxf="1">
      <nc r="M30">
        <f>D30-I30</f>
      </nc>
      <ndxf>
        <font>
          <b/>
          <sz val="20"/>
        </font>
        <numFmt numFmtId="4" formatCode="#,##0.00"/>
        <alignment horizontal="left" readingOrder="0"/>
      </ndxf>
    </rcc>
    <rcc rId="0" sId="1" dxf="1">
      <nc r="M31">
        <f>D31-I31</f>
      </nc>
      <ndxf>
        <font>
          <b/>
          <sz val="20"/>
        </font>
        <numFmt numFmtId="4" formatCode="#,##0.00"/>
        <alignment horizontal="left" readingOrder="0"/>
      </ndxf>
    </rcc>
    <rcc rId="0" sId="1" dxf="1">
      <nc r="M32">
        <f>D32-I32</f>
      </nc>
      <ndxf>
        <font>
          <b/>
          <sz val="20"/>
        </font>
        <numFmt numFmtId="4" formatCode="#,##0.00"/>
        <alignment horizontal="left" readingOrder="0"/>
      </ndxf>
    </rcc>
    <rcc rId="0" sId="1" dxf="1">
      <nc r="M33">
        <f>D33-I33</f>
      </nc>
      <ndxf>
        <font>
          <b/>
          <sz val="20"/>
        </font>
        <numFmt numFmtId="4" formatCode="#,##0.00"/>
        <alignment horizontal="left" readingOrder="0"/>
      </ndxf>
    </rcc>
    <rcc rId="0" sId="1" dxf="1">
      <nc r="M34">
        <f>D34-I34</f>
      </nc>
      <ndxf>
        <font>
          <b/>
          <sz val="20"/>
        </font>
        <numFmt numFmtId="4" formatCode="#,##0.00"/>
        <alignment horizontal="left" readingOrder="0"/>
      </ndxf>
    </rcc>
    <rcc rId="0" sId="1" dxf="1">
      <nc r="M35">
        <f>D35-I35</f>
      </nc>
      <ndxf>
        <font>
          <b/>
          <sz val="20"/>
        </font>
        <numFmt numFmtId="4" formatCode="#,##0.00"/>
        <alignment horizontal="left" readingOrder="0"/>
      </ndxf>
    </rcc>
    <rcc rId="0" sId="1" dxf="1">
      <nc r="M36">
        <f>D36-I36</f>
      </nc>
      <ndxf>
        <font>
          <b/>
          <sz val="20"/>
        </font>
        <numFmt numFmtId="4" formatCode="#,##0.00"/>
        <alignment horizontal="left" readingOrder="0"/>
      </ndxf>
    </rcc>
    <rcc rId="0" sId="1" dxf="1">
      <nc r="M37">
        <f>D37-I37</f>
      </nc>
      <ndxf>
        <font>
          <b/>
          <sz val="20"/>
        </font>
        <numFmt numFmtId="4" formatCode="#,##0.00"/>
        <alignment horizontal="left" readingOrder="0"/>
      </ndxf>
    </rcc>
    <rfmt sheetId="1" sqref="M38" start="0" length="0">
      <dxf>
        <font>
          <sz val="20"/>
        </font>
        <numFmt numFmtId="4" formatCode="#,##0.00"/>
        <alignment horizontal="left" readingOrder="0"/>
      </dxf>
    </rfmt>
    <rcc rId="0" sId="1" dxf="1">
      <nc r="M39">
        <f>D39-I39</f>
      </nc>
      <ndxf>
        <font>
          <b/>
          <sz val="20"/>
        </font>
        <numFmt numFmtId="4" formatCode="#,##0.00"/>
        <alignment horizontal="left" readingOrder="0"/>
      </ndxf>
    </rcc>
    <rcc rId="0" sId="1" dxf="1">
      <nc r="M40">
        <f>D40-I40</f>
      </nc>
      <ndxf>
        <font>
          <b/>
          <sz val="20"/>
        </font>
        <numFmt numFmtId="4" formatCode="#,##0.00"/>
        <alignment horizontal="left" readingOrder="0"/>
      </ndxf>
    </rcc>
    <rcc rId="0" sId="1" dxf="1">
      <nc r="M41">
        <f>D41-I41</f>
      </nc>
      <ndxf>
        <font>
          <b/>
          <sz val="20"/>
        </font>
        <numFmt numFmtId="4" formatCode="#,##0.00"/>
        <alignment horizontal="left" readingOrder="0"/>
      </ndxf>
    </rcc>
    <rcc rId="0" sId="1" dxf="1">
      <nc r="M42">
        <f>D42-I42</f>
      </nc>
      <ndxf>
        <font>
          <b/>
          <sz val="20"/>
        </font>
        <numFmt numFmtId="4" formatCode="#,##0.00"/>
        <alignment horizontal="left" readingOrder="0"/>
      </ndxf>
    </rcc>
    <rcc rId="0" sId="1" dxf="1">
      <nc r="M43">
        <f>D43-I43</f>
      </nc>
      <ndxf>
        <font>
          <b/>
          <sz val="20"/>
        </font>
        <numFmt numFmtId="4" formatCode="#,##0.00"/>
        <alignment horizontal="left" readingOrder="0"/>
      </ndxf>
    </rcc>
    <rcc rId="0" sId="1" dxf="1">
      <nc r="M44">
        <f>D44-I44</f>
      </nc>
      <ndxf>
        <font>
          <b/>
          <sz val="20"/>
        </font>
        <numFmt numFmtId="4" formatCode="#,##0.00"/>
        <alignment horizontal="left" readingOrder="0"/>
      </ndxf>
    </rcc>
    <rcc rId="0" sId="1" dxf="1">
      <nc r="M45">
        <f>D45-I45</f>
      </nc>
      <ndxf>
        <font>
          <b/>
          <sz val="20"/>
        </font>
        <numFmt numFmtId="4" formatCode="#,##0.00"/>
        <alignment horizontal="left" readingOrder="0"/>
      </ndxf>
    </rcc>
    <rcc rId="0" sId="1" dxf="1">
      <nc r="M46">
        <f>D46-I46</f>
      </nc>
      <ndxf>
        <font>
          <b/>
          <sz val="20"/>
        </font>
        <numFmt numFmtId="4" formatCode="#,##0.00"/>
        <alignment horizontal="left" readingOrder="0"/>
      </ndxf>
    </rcc>
    <rcc rId="0" sId="1" dxf="1">
      <nc r="M47">
        <f>D47-I47</f>
      </nc>
      <ndxf>
        <font>
          <b/>
          <sz val="20"/>
        </font>
        <numFmt numFmtId="4" formatCode="#,##0.00"/>
        <alignment horizontal="left" readingOrder="0"/>
      </ndxf>
    </rcc>
    <rcc rId="0" sId="1" dxf="1">
      <nc r="M48">
        <f>D48-I48</f>
      </nc>
      <ndxf>
        <font>
          <b/>
          <sz val="20"/>
        </font>
        <numFmt numFmtId="4" formatCode="#,##0.00"/>
        <alignment horizontal="left" readingOrder="0"/>
      </ndxf>
    </rcc>
    <rcc rId="0" sId="1" dxf="1">
      <nc r="M49">
        <f>D49-I49</f>
      </nc>
      <ndxf>
        <font>
          <b/>
          <sz val="20"/>
        </font>
        <numFmt numFmtId="4" formatCode="#,##0.00"/>
        <alignment horizontal="left" readingOrder="0"/>
      </ndxf>
    </rcc>
    <rcc rId="0" sId="1" dxf="1">
      <nc r="M50">
        <f>D50-I50</f>
      </nc>
      <ndxf>
        <font>
          <b/>
          <sz val="20"/>
        </font>
        <numFmt numFmtId="4" formatCode="#,##0.00"/>
        <alignment horizontal="left" readingOrder="0"/>
      </ndxf>
    </rcc>
    <rcc rId="0" sId="1" dxf="1">
      <nc r="M51">
        <f>D51-I51</f>
      </nc>
      <ndxf>
        <font>
          <b/>
          <sz val="20"/>
        </font>
        <numFmt numFmtId="4" formatCode="#,##0.00"/>
        <alignment horizontal="left" readingOrder="0"/>
      </ndxf>
    </rcc>
    <rcc rId="0" sId="1" dxf="1">
      <nc r="M52">
        <f>D52-I52</f>
      </nc>
      <ndxf>
        <font>
          <b/>
          <sz val="20"/>
        </font>
        <numFmt numFmtId="4" formatCode="#,##0.00"/>
        <alignment horizontal="left" readingOrder="0"/>
      </ndxf>
    </rcc>
    <rcc rId="0" sId="1" dxf="1">
      <nc r="M53">
        <f>D53-I53</f>
      </nc>
      <ndxf>
        <font>
          <b/>
          <sz val="20"/>
        </font>
        <numFmt numFmtId="4" formatCode="#,##0.00"/>
        <alignment horizontal="left" readingOrder="0"/>
      </ndxf>
    </rcc>
    <rcc rId="0" sId="1" dxf="1">
      <nc r="M54">
        <f>D54-I54</f>
      </nc>
      <ndxf>
        <font>
          <b/>
          <sz val="20"/>
        </font>
        <numFmt numFmtId="4" formatCode="#,##0.00"/>
        <alignment horizontal="left" readingOrder="0"/>
      </ndxf>
    </rcc>
    <rcc rId="0" sId="1" dxf="1">
      <nc r="M55">
        <f>D55-I55</f>
      </nc>
      <ndxf>
        <font>
          <b/>
          <sz val="20"/>
        </font>
        <numFmt numFmtId="4" formatCode="#,##0.00"/>
        <alignment horizontal="left" readingOrder="0"/>
      </ndxf>
    </rcc>
    <rcc rId="0" sId="1" dxf="1">
      <nc r="M56">
        <f>D56-I56</f>
      </nc>
      <ndxf>
        <font>
          <b/>
          <sz val="20"/>
        </font>
        <numFmt numFmtId="4" formatCode="#,##0.00"/>
        <alignment horizontal="left" readingOrder="0"/>
      </ndxf>
    </rcc>
    <rcc rId="0" sId="1" dxf="1">
      <nc r="M57">
        <f>D57-I57</f>
      </nc>
      <ndxf>
        <font>
          <b/>
          <sz val="20"/>
        </font>
        <numFmt numFmtId="4" formatCode="#,##0.00"/>
        <alignment horizontal="left" readingOrder="0"/>
      </ndxf>
    </rcc>
    <rcc rId="0" sId="1" dxf="1">
      <nc r="M58">
        <f>D58-I58</f>
      </nc>
      <ndxf>
        <font>
          <b/>
          <sz val="20"/>
        </font>
        <numFmt numFmtId="4" formatCode="#,##0.00"/>
        <alignment horizontal="left" readingOrder="0"/>
      </ndxf>
    </rcc>
    <rcc rId="0" sId="1" dxf="1">
      <nc r="M59">
        <f>D59-I59</f>
      </nc>
      <ndxf>
        <font>
          <b/>
          <sz val="20"/>
        </font>
        <numFmt numFmtId="4" formatCode="#,##0.00"/>
        <alignment horizontal="left" readingOrder="0"/>
      </ndxf>
    </rcc>
    <rcc rId="0" sId="1" dxf="1">
      <nc r="M60">
        <f>D60-I60</f>
      </nc>
      <ndxf>
        <font>
          <b/>
          <sz val="20"/>
        </font>
        <numFmt numFmtId="4" formatCode="#,##0.00"/>
        <alignment horizontal="left" readingOrder="0"/>
      </ndxf>
    </rcc>
    <rcc rId="0" sId="1" dxf="1">
      <nc r="M61">
        <f>D61-I61</f>
      </nc>
      <ndxf>
        <font>
          <b/>
          <sz val="20"/>
        </font>
        <numFmt numFmtId="4" formatCode="#,##0.00"/>
        <alignment horizontal="left" readingOrder="0"/>
      </ndxf>
    </rcc>
    <rcc rId="0" sId="1" dxf="1">
      <nc r="M62">
        <f>D62-I62</f>
      </nc>
      <ndxf>
        <font>
          <b/>
          <sz val="20"/>
        </font>
        <numFmt numFmtId="4" formatCode="#,##0.00"/>
        <alignment horizontal="left" readingOrder="0"/>
      </ndxf>
    </rcc>
    <rcc rId="0" sId="1" dxf="1">
      <nc r="M63">
        <f>D63-I63</f>
      </nc>
      <ndxf>
        <font>
          <b/>
          <sz val="20"/>
        </font>
        <numFmt numFmtId="4" formatCode="#,##0.00"/>
        <alignment horizontal="left" readingOrder="0"/>
      </ndxf>
    </rcc>
    <rcc rId="0" sId="1" dxf="1">
      <nc r="M64">
        <f>D64-I64</f>
      </nc>
      <ndxf>
        <font>
          <b/>
          <sz val="20"/>
        </font>
        <numFmt numFmtId="4" formatCode="#,##0.00"/>
        <alignment horizontal="left" readingOrder="0"/>
      </ndxf>
    </rcc>
    <rcc rId="0" sId="1" dxf="1">
      <nc r="M65">
        <f>D65-I65</f>
      </nc>
      <ndxf>
        <font>
          <b/>
          <sz val="20"/>
        </font>
        <numFmt numFmtId="4" formatCode="#,##0.00"/>
        <alignment horizontal="left" readingOrder="0"/>
      </ndxf>
    </rcc>
    <rcc rId="0" sId="1" dxf="1">
      <nc r="M66">
        <f>D66-I66</f>
      </nc>
      <ndxf>
        <font>
          <b/>
          <sz val="20"/>
        </font>
        <numFmt numFmtId="4" formatCode="#,##0.00"/>
        <alignment horizontal="left" readingOrder="0"/>
      </ndxf>
    </rcc>
    <rcc rId="0" sId="1" dxf="1">
      <nc r="M67">
        <f>D67-I67</f>
      </nc>
      <ndxf>
        <font>
          <b/>
          <sz val="20"/>
        </font>
        <numFmt numFmtId="4" formatCode="#,##0.00"/>
        <alignment horizontal="left" readingOrder="0"/>
      </ndxf>
    </rcc>
    <rcc rId="0" sId="1" dxf="1">
      <nc r="M68">
        <f>D68-I68</f>
      </nc>
      <ndxf>
        <font>
          <b/>
          <sz val="20"/>
        </font>
        <numFmt numFmtId="4" formatCode="#,##0.00"/>
        <alignment horizontal="left" readingOrder="0"/>
      </ndxf>
    </rcc>
    <rcc rId="0" sId="1" dxf="1">
      <nc r="M69">
        <f>D69-I69</f>
      </nc>
      <ndxf>
        <font>
          <b/>
          <sz val="20"/>
        </font>
        <numFmt numFmtId="4" formatCode="#,##0.00"/>
        <alignment horizontal="left" readingOrder="0"/>
      </ndxf>
    </rcc>
    <rcc rId="0" sId="1" dxf="1">
      <nc r="M70">
        <f>D70-I70</f>
      </nc>
      <ndxf>
        <font>
          <b/>
          <sz val="20"/>
        </font>
        <numFmt numFmtId="4" formatCode="#,##0.00"/>
        <alignment horizontal="left" readingOrder="0"/>
      </ndxf>
    </rcc>
    <rcc rId="0" sId="1" dxf="1">
      <nc r="M71">
        <f>D71-I71</f>
      </nc>
      <ndxf>
        <font>
          <b/>
          <sz val="20"/>
        </font>
        <numFmt numFmtId="4" formatCode="#,##0.00"/>
        <alignment horizontal="left" readingOrder="0"/>
      </ndxf>
    </rcc>
    <rcc rId="0" sId="1" dxf="1">
      <nc r="M72">
        <f>D72-I72</f>
      </nc>
      <ndxf>
        <font>
          <b/>
          <sz val="20"/>
        </font>
        <numFmt numFmtId="4" formatCode="#,##0.00"/>
        <alignment horizontal="left" readingOrder="0"/>
      </ndxf>
    </rcc>
    <rcc rId="0" sId="1" dxf="1">
      <nc r="M73">
        <f>D73-I73</f>
      </nc>
      <ndxf>
        <font>
          <b/>
          <sz val="20"/>
        </font>
        <numFmt numFmtId="4" formatCode="#,##0.00"/>
        <alignment horizontal="left" readingOrder="0"/>
      </ndxf>
    </rcc>
    <rcc rId="0" sId="1" dxf="1">
      <nc r="M74">
        <f>D74-I74</f>
      </nc>
      <ndxf>
        <font>
          <b/>
          <sz val="20"/>
        </font>
        <numFmt numFmtId="4" formatCode="#,##0.00"/>
        <alignment horizontal="left" readingOrder="0"/>
      </ndxf>
    </rcc>
    <rcc rId="0" sId="1" dxf="1">
      <nc r="M75">
        <f>D75-I75</f>
      </nc>
      <ndxf>
        <font>
          <b/>
          <sz val="20"/>
        </font>
        <numFmt numFmtId="4" formatCode="#,##0.00"/>
        <alignment horizontal="left" readingOrder="0"/>
      </ndxf>
    </rcc>
    <rcc rId="0" sId="1" dxf="1">
      <nc r="M76">
        <f>D76-I76</f>
      </nc>
      <ndxf>
        <font>
          <b/>
          <sz val="20"/>
        </font>
        <numFmt numFmtId="4" formatCode="#,##0.00"/>
        <alignment horizontal="left" readingOrder="0"/>
      </ndxf>
    </rcc>
    <rcc rId="0" sId="1" dxf="1">
      <nc r="M77">
        <f>D77-I77</f>
      </nc>
      <ndxf>
        <font>
          <b/>
          <sz val="20"/>
        </font>
        <numFmt numFmtId="4" formatCode="#,##0.00"/>
        <alignment horizontal="left" readingOrder="0"/>
      </ndxf>
    </rcc>
    <rcc rId="0" sId="1" dxf="1">
      <nc r="M78">
        <f>D78-I78</f>
      </nc>
      <ndxf>
        <font>
          <b/>
          <sz val="20"/>
        </font>
        <numFmt numFmtId="4" formatCode="#,##0.00"/>
        <alignment horizontal="left" readingOrder="0"/>
      </ndxf>
    </rcc>
    <rcc rId="0" sId="1" dxf="1">
      <nc r="M79">
        <f>D79-I79</f>
      </nc>
      <ndxf>
        <font>
          <b/>
          <sz val="20"/>
        </font>
        <numFmt numFmtId="4" formatCode="#,##0.00"/>
        <alignment horizontal="left" readingOrder="0"/>
      </ndxf>
    </rcc>
    <rcc rId="0" sId="1" dxf="1">
      <nc r="M80">
        <f>D80-I80</f>
      </nc>
      <ndxf>
        <font>
          <b/>
          <sz val="20"/>
        </font>
        <numFmt numFmtId="4" formatCode="#,##0.00"/>
        <alignment horizontal="left" readingOrder="0"/>
      </ndxf>
    </rcc>
    <rcc rId="0" sId="1" dxf="1">
      <nc r="M81">
        <f>D81-I81</f>
      </nc>
      <ndxf>
        <font>
          <b/>
          <sz val="20"/>
        </font>
        <numFmt numFmtId="4" formatCode="#,##0.00"/>
        <alignment horizontal="left" readingOrder="0"/>
      </ndxf>
    </rcc>
    <rcc rId="0" sId="1" dxf="1">
      <nc r="M82">
        <f>D82-I82</f>
      </nc>
      <ndxf>
        <font>
          <b/>
          <sz val="20"/>
        </font>
        <numFmt numFmtId="4" formatCode="#,##0.00"/>
        <alignment horizontal="left" readingOrder="0"/>
      </ndxf>
    </rcc>
    <rcc rId="0" sId="1" dxf="1">
      <nc r="M83">
        <f>D83-I83</f>
      </nc>
      <ndxf>
        <font>
          <b/>
          <sz val="20"/>
        </font>
        <numFmt numFmtId="4" formatCode="#,##0.00"/>
        <alignment horizontal="left" readingOrder="0"/>
      </ndxf>
    </rcc>
    <rcc rId="0" sId="1" dxf="1">
      <nc r="M84">
        <f>D84-I84</f>
      </nc>
      <ndxf>
        <font>
          <b/>
          <sz val="20"/>
        </font>
        <numFmt numFmtId="4" formatCode="#,##0.00"/>
        <alignment horizontal="left" readingOrder="0"/>
      </ndxf>
    </rcc>
    <rcc rId="0" sId="1" dxf="1">
      <nc r="M85">
        <f>D85-I85</f>
      </nc>
      <ndxf>
        <font>
          <b/>
          <sz val="20"/>
        </font>
        <numFmt numFmtId="4" formatCode="#,##0.00"/>
        <alignment horizontal="left" readingOrder="0"/>
      </ndxf>
    </rcc>
    <rcc rId="0" sId="1" dxf="1">
      <nc r="M86">
        <f>D86-I86</f>
      </nc>
      <ndxf>
        <font>
          <b/>
          <sz val="20"/>
        </font>
        <numFmt numFmtId="4" formatCode="#,##0.00"/>
        <alignment horizontal="left" readingOrder="0"/>
      </ndxf>
    </rcc>
    <rcc rId="0" sId="1" dxf="1">
      <nc r="M87">
        <f>D87-I87</f>
      </nc>
      <ndxf>
        <font>
          <b/>
          <sz val="20"/>
        </font>
        <numFmt numFmtId="4" formatCode="#,##0.00"/>
        <alignment horizontal="left" readingOrder="0"/>
      </ndxf>
    </rcc>
    <rcc rId="0" sId="1" dxf="1">
      <nc r="M88">
        <f>D88-I88</f>
      </nc>
      <ndxf>
        <font>
          <b/>
          <sz val="20"/>
        </font>
        <numFmt numFmtId="4" formatCode="#,##0.00"/>
        <alignment horizontal="left" readingOrder="0"/>
      </ndxf>
    </rcc>
    <rcc rId="0" sId="1" dxf="1">
      <nc r="M89">
        <f>D89-I89</f>
      </nc>
      <ndxf>
        <font>
          <b/>
          <sz val="20"/>
        </font>
        <numFmt numFmtId="4" formatCode="#,##0.00"/>
        <alignment horizontal="left" readingOrder="0"/>
      </ndxf>
    </rcc>
    <rcc rId="0" sId="1" dxf="1">
      <nc r="M90">
        <f>D90-I90</f>
      </nc>
      <ndxf>
        <font>
          <b/>
          <sz val="20"/>
        </font>
        <numFmt numFmtId="4" formatCode="#,##0.00"/>
        <alignment horizontal="left" readingOrder="0"/>
      </ndxf>
    </rcc>
    <rcc rId="0" sId="1" dxf="1">
      <nc r="M91">
        <f>D91-I91</f>
      </nc>
      <ndxf>
        <font>
          <b/>
          <sz val="20"/>
        </font>
        <numFmt numFmtId="4" formatCode="#,##0.00"/>
        <alignment horizontal="left" readingOrder="0"/>
      </ndxf>
    </rcc>
    <rcc rId="0" sId="1" dxf="1">
      <nc r="M92">
        <f>D92-I92</f>
      </nc>
      <ndxf>
        <font>
          <b/>
          <sz val="20"/>
        </font>
        <numFmt numFmtId="4" formatCode="#,##0.00"/>
        <alignment horizontal="left" readingOrder="0"/>
      </ndxf>
    </rcc>
    <rcc rId="0" sId="1" dxf="1">
      <nc r="M93">
        <f>D93-I93</f>
      </nc>
      <ndxf>
        <font>
          <b/>
          <sz val="20"/>
        </font>
        <numFmt numFmtId="4" formatCode="#,##0.00"/>
        <alignment horizontal="left" readingOrder="0"/>
      </ndxf>
    </rcc>
    <rcc rId="0" sId="1" dxf="1">
      <nc r="M94">
        <f>D94-I94</f>
      </nc>
      <ndxf>
        <font>
          <b/>
          <sz val="20"/>
        </font>
        <numFmt numFmtId="4" formatCode="#,##0.00"/>
        <alignment horizontal="left" readingOrder="0"/>
      </ndxf>
    </rcc>
    <rcc rId="0" sId="1" dxf="1">
      <nc r="M95">
        <f>D95-I95</f>
      </nc>
      <ndxf>
        <font>
          <b/>
          <sz val="20"/>
        </font>
        <numFmt numFmtId="4" formatCode="#,##0.00"/>
        <alignment horizontal="left" readingOrder="0"/>
      </ndxf>
    </rcc>
    <rcc rId="0" sId="1" dxf="1">
      <nc r="M96">
        <f>D96-I96</f>
      </nc>
      <ndxf>
        <font>
          <b/>
          <sz val="20"/>
        </font>
        <numFmt numFmtId="4" formatCode="#,##0.00"/>
        <alignment horizontal="left" readingOrder="0"/>
      </ndxf>
    </rcc>
    <rcc rId="0" sId="1" dxf="1">
      <nc r="M97">
        <f>D97-I97</f>
      </nc>
      <ndxf>
        <font>
          <b/>
          <sz val="20"/>
        </font>
        <numFmt numFmtId="4" formatCode="#,##0.00"/>
        <alignment horizontal="left" readingOrder="0"/>
      </ndxf>
    </rcc>
    <rcc rId="0" sId="1" dxf="1">
      <nc r="M98">
        <f>D98-I98</f>
      </nc>
      <ndxf>
        <font>
          <b/>
          <sz val="20"/>
        </font>
        <numFmt numFmtId="4" formatCode="#,##0.00"/>
        <alignment horizontal="left" readingOrder="0"/>
      </ndxf>
    </rcc>
    <rcc rId="0" sId="1" dxf="1">
      <nc r="M99">
        <f>D99-I99</f>
      </nc>
      <ndxf>
        <font>
          <b/>
          <sz val="20"/>
        </font>
        <numFmt numFmtId="4" formatCode="#,##0.00"/>
        <alignment horizontal="left" readingOrder="0"/>
      </ndxf>
    </rcc>
    <rcc rId="0" sId="1" dxf="1">
      <nc r="M100">
        <f>D100-I100</f>
      </nc>
      <ndxf>
        <font>
          <b/>
          <sz val="20"/>
        </font>
        <numFmt numFmtId="4" formatCode="#,##0.00"/>
        <alignment horizontal="left" readingOrder="0"/>
      </ndxf>
    </rcc>
    <rcc rId="0" sId="1" dxf="1">
      <nc r="M101">
        <f>D101-I101</f>
      </nc>
      <ndxf>
        <font>
          <b/>
          <sz val="20"/>
        </font>
        <numFmt numFmtId="4" formatCode="#,##0.00"/>
        <alignment horizontal="left" readingOrder="0"/>
      </ndxf>
    </rcc>
    <rcc rId="0" sId="1" dxf="1">
      <nc r="M102">
        <f>D102-I102</f>
      </nc>
      <ndxf>
        <font>
          <b/>
          <sz val="20"/>
        </font>
        <numFmt numFmtId="4" formatCode="#,##0.00"/>
        <alignment horizontal="left" readingOrder="0"/>
      </ndxf>
    </rcc>
    <rcc rId="0" sId="1" dxf="1">
      <nc r="M103">
        <f>D103-I103</f>
      </nc>
      <ndxf>
        <font>
          <b/>
          <sz val="20"/>
        </font>
        <numFmt numFmtId="4" formatCode="#,##0.00"/>
        <alignment horizontal="left" readingOrder="0"/>
      </ndxf>
    </rcc>
    <rcc rId="0" sId="1" dxf="1">
      <nc r="M104">
        <f>D104-I104</f>
      </nc>
      <ndxf>
        <font>
          <b/>
          <sz val="20"/>
        </font>
        <numFmt numFmtId="4" formatCode="#,##0.00"/>
        <alignment horizontal="left" readingOrder="0"/>
      </ndxf>
    </rcc>
    <rcc rId="0" sId="1" dxf="1">
      <nc r="M105">
        <f>D105-I105</f>
      </nc>
      <ndxf>
        <font>
          <b/>
          <sz val="20"/>
        </font>
        <numFmt numFmtId="4" formatCode="#,##0.00"/>
        <alignment horizontal="left" readingOrder="0"/>
      </ndxf>
    </rcc>
    <rcc rId="0" sId="1" dxf="1">
      <nc r="M106">
        <f>D106-I106</f>
      </nc>
      <ndxf>
        <font>
          <b/>
          <sz val="20"/>
        </font>
        <numFmt numFmtId="4" formatCode="#,##0.00"/>
        <alignment horizontal="left" readingOrder="0"/>
      </ndxf>
    </rcc>
    <rcc rId="0" sId="1" dxf="1">
      <nc r="M107">
        <f>D107-I107</f>
      </nc>
      <ndxf>
        <font>
          <b/>
          <sz val="20"/>
        </font>
        <numFmt numFmtId="4" formatCode="#,##0.00"/>
        <alignment horizontal="left" readingOrder="0"/>
      </ndxf>
    </rcc>
    <rcc rId="0" sId="1" dxf="1">
      <nc r="M108">
        <f>D108-I108</f>
      </nc>
      <ndxf>
        <font>
          <b/>
          <sz val="20"/>
        </font>
        <numFmt numFmtId="4" formatCode="#,##0.00"/>
        <alignment horizontal="left" readingOrder="0"/>
      </ndxf>
    </rcc>
    <rcc rId="0" sId="1" dxf="1">
      <nc r="M109">
        <f>D109-I109</f>
      </nc>
      <ndxf>
        <font>
          <b/>
          <sz val="20"/>
        </font>
        <numFmt numFmtId="4" formatCode="#,##0.00"/>
        <alignment horizontal="left" readingOrder="0"/>
      </ndxf>
    </rcc>
    <rcc rId="0" sId="1" dxf="1">
      <nc r="M110">
        <f>D110-I110</f>
      </nc>
      <ndxf>
        <font>
          <b/>
          <sz val="20"/>
        </font>
        <numFmt numFmtId="4" formatCode="#,##0.00"/>
        <alignment horizontal="left" readingOrder="0"/>
      </ndxf>
    </rcc>
    <rcc rId="0" sId="1" dxf="1">
      <nc r="M111">
        <f>D111-I111</f>
      </nc>
      <ndxf>
        <font>
          <b/>
          <sz val="20"/>
        </font>
        <numFmt numFmtId="4" formatCode="#,##0.00"/>
        <alignment horizontal="left" readingOrder="0"/>
      </ndxf>
    </rcc>
    <rcc rId="0" sId="1" dxf="1">
      <nc r="M112">
        <f>D112-I112</f>
      </nc>
      <ndxf>
        <font>
          <b/>
          <sz val="20"/>
        </font>
        <numFmt numFmtId="4" formatCode="#,##0.00"/>
        <alignment horizontal="left" readingOrder="0"/>
      </ndxf>
    </rcc>
    <rcc rId="0" sId="1" dxf="1">
      <nc r="M113">
        <f>D113-I113</f>
      </nc>
      <ndxf>
        <font>
          <b/>
          <sz val="20"/>
        </font>
        <numFmt numFmtId="4" formatCode="#,##0.00"/>
        <alignment horizontal="left" readingOrder="0"/>
      </ndxf>
    </rcc>
    <rcc rId="0" sId="1" dxf="1">
      <nc r="M114">
        <f>D114-I114</f>
      </nc>
      <ndxf>
        <font>
          <b/>
          <sz val="20"/>
        </font>
        <numFmt numFmtId="4" formatCode="#,##0.00"/>
        <alignment horizontal="left" readingOrder="0"/>
      </ndxf>
    </rcc>
    <rcc rId="0" sId="1" dxf="1">
      <nc r="M115">
        <f>D115-I115</f>
      </nc>
      <ndxf>
        <font>
          <b/>
          <sz val="20"/>
        </font>
        <numFmt numFmtId="4" formatCode="#,##0.00"/>
        <alignment horizontal="left" readingOrder="0"/>
      </ndxf>
    </rcc>
    <rcc rId="0" sId="1" dxf="1">
      <nc r="M116">
        <f>D116-I116</f>
      </nc>
      <ndxf>
        <font>
          <b/>
          <sz val="20"/>
        </font>
        <numFmt numFmtId="4" formatCode="#,##0.00"/>
        <alignment horizontal="left" readingOrder="0"/>
      </ndxf>
    </rcc>
    <rcc rId="0" sId="1" dxf="1">
      <nc r="M117">
        <f>D117-I117</f>
      </nc>
      <ndxf>
        <font>
          <b/>
          <sz val="20"/>
        </font>
        <numFmt numFmtId="4" formatCode="#,##0.00"/>
        <alignment horizontal="left" readingOrder="0"/>
      </ndxf>
    </rcc>
    <rcc rId="0" sId="1" dxf="1">
      <nc r="M118">
        <f>D118-I118</f>
      </nc>
      <ndxf>
        <font>
          <b/>
          <sz val="20"/>
        </font>
        <numFmt numFmtId="4" formatCode="#,##0.00"/>
        <alignment horizontal="left" readingOrder="0"/>
      </ndxf>
    </rcc>
    <rcc rId="0" sId="1" dxf="1">
      <nc r="M119">
        <f>D119-I119</f>
      </nc>
      <ndxf>
        <font>
          <b/>
          <sz val="20"/>
        </font>
        <numFmt numFmtId="4" formatCode="#,##0.00"/>
        <alignment horizontal="left" readingOrder="0"/>
      </ndxf>
    </rcc>
    <rcc rId="0" sId="1" dxf="1">
      <nc r="M120">
        <f>D120-I120</f>
      </nc>
      <ndxf>
        <font>
          <b/>
          <sz val="20"/>
        </font>
        <numFmt numFmtId="4" formatCode="#,##0.00"/>
        <alignment horizontal="left" readingOrder="0"/>
      </ndxf>
    </rcc>
    <rcc rId="0" sId="1" dxf="1">
      <nc r="M121">
        <f>D121-I121</f>
      </nc>
      <ndxf>
        <font>
          <b/>
          <sz val="20"/>
        </font>
        <numFmt numFmtId="4" formatCode="#,##0.00"/>
        <alignment horizontal="left" readingOrder="0"/>
      </ndxf>
    </rcc>
    <rcc rId="0" sId="1" dxf="1">
      <nc r="M122">
        <f>D122-I122</f>
      </nc>
      <ndxf>
        <font>
          <b/>
          <sz val="20"/>
        </font>
        <numFmt numFmtId="4" formatCode="#,##0.00"/>
        <alignment horizontal="left" readingOrder="0"/>
      </ndxf>
    </rcc>
    <rcc rId="0" sId="1" dxf="1">
      <nc r="M123">
        <f>D123-I123</f>
      </nc>
      <ndxf>
        <font>
          <b/>
          <sz val="20"/>
        </font>
        <numFmt numFmtId="4" formatCode="#,##0.00"/>
        <alignment horizontal="left" readingOrder="0"/>
      </ndxf>
    </rcc>
    <rcc rId="0" sId="1" dxf="1">
      <nc r="M124">
        <f>D124-I124</f>
      </nc>
      <ndxf>
        <font>
          <b/>
          <sz val="20"/>
        </font>
        <numFmt numFmtId="4" formatCode="#,##0.00"/>
        <alignment horizontal="left" readingOrder="0"/>
      </ndxf>
    </rcc>
    <rcc rId="0" sId="1" dxf="1">
      <nc r="M125">
        <f>D125-I125</f>
      </nc>
      <ndxf>
        <font>
          <b/>
          <sz val="20"/>
        </font>
        <numFmt numFmtId="4" formatCode="#,##0.00"/>
        <alignment horizontal="left" readingOrder="0"/>
      </ndxf>
    </rcc>
    <rcc rId="0" sId="1" dxf="1">
      <nc r="M126">
        <f>D126-I126</f>
      </nc>
      <ndxf>
        <font>
          <b/>
          <sz val="20"/>
        </font>
        <numFmt numFmtId="4" formatCode="#,##0.00"/>
        <alignment horizontal="left" readingOrder="0"/>
      </ndxf>
    </rcc>
    <rcc rId="0" sId="1" dxf="1">
      <nc r="M127">
        <f>D127-I127</f>
      </nc>
      <ndxf>
        <font>
          <b/>
          <sz val="20"/>
        </font>
        <numFmt numFmtId="4" formatCode="#,##0.00"/>
        <alignment horizontal="left" readingOrder="0"/>
      </ndxf>
    </rcc>
    <rcc rId="0" sId="1" dxf="1">
      <nc r="M128">
        <f>D128-I128</f>
      </nc>
      <ndxf>
        <font>
          <b/>
          <sz val="20"/>
        </font>
        <numFmt numFmtId="4" formatCode="#,##0.00"/>
        <alignment horizontal="left" readingOrder="0"/>
      </ndxf>
    </rcc>
    <rcc rId="0" sId="1" dxf="1">
      <nc r="M129">
        <f>D129-I129</f>
      </nc>
      <ndxf>
        <font>
          <b/>
          <sz val="20"/>
        </font>
        <numFmt numFmtId="4" formatCode="#,##0.00"/>
        <alignment horizontal="left" readingOrder="0"/>
      </ndxf>
    </rcc>
    <rcc rId="0" sId="1" dxf="1">
      <nc r="M130">
        <f>D130-I130</f>
      </nc>
      <ndxf>
        <font>
          <b/>
          <sz val="20"/>
        </font>
        <numFmt numFmtId="4" formatCode="#,##0.00"/>
        <alignment horizontal="left" readingOrder="0"/>
      </ndxf>
    </rcc>
    <rcc rId="0" sId="1" dxf="1">
      <nc r="M131">
        <f>D131-I131</f>
      </nc>
      <ndxf>
        <font>
          <b/>
          <sz val="20"/>
        </font>
        <numFmt numFmtId="4" formatCode="#,##0.00"/>
        <alignment horizontal="left" readingOrder="0"/>
      </ndxf>
    </rcc>
    <rcc rId="0" sId="1" dxf="1">
      <nc r="M132">
        <f>D132-I132</f>
      </nc>
      <ndxf>
        <font>
          <b/>
          <sz val="20"/>
        </font>
        <numFmt numFmtId="4" formatCode="#,##0.00"/>
        <alignment horizontal="left" readingOrder="0"/>
      </ndxf>
    </rcc>
    <rcc rId="0" sId="1" dxf="1">
      <nc r="M133">
        <f>D133-I133</f>
      </nc>
      <ndxf>
        <font>
          <b/>
          <sz val="20"/>
        </font>
        <numFmt numFmtId="4" formatCode="#,##0.00"/>
        <alignment horizontal="left" readingOrder="0"/>
      </ndxf>
    </rcc>
    <rcc rId="0" sId="1" dxf="1">
      <nc r="M134">
        <f>D134-I134</f>
      </nc>
      <ndxf>
        <font>
          <b/>
          <sz val="20"/>
        </font>
        <numFmt numFmtId="4" formatCode="#,##0.00"/>
        <alignment horizontal="left" readingOrder="0"/>
      </ndxf>
    </rcc>
    <rcc rId="0" sId="1" dxf="1">
      <nc r="M135">
        <f>D135-I135</f>
      </nc>
      <ndxf>
        <font>
          <b/>
          <sz val="20"/>
        </font>
        <numFmt numFmtId="4" formatCode="#,##0.00"/>
        <alignment horizontal="left" readingOrder="0"/>
      </ndxf>
    </rcc>
    <rcc rId="0" sId="1" dxf="1">
      <nc r="M136">
        <f>D136-I136</f>
      </nc>
      <ndxf>
        <font>
          <b/>
          <sz val="20"/>
        </font>
        <numFmt numFmtId="4" formatCode="#,##0.00"/>
        <alignment horizontal="left" readingOrder="0"/>
      </ndxf>
    </rcc>
    <rcc rId="0" sId="1" dxf="1">
      <nc r="M137">
        <f>D137-I137</f>
      </nc>
      <ndxf>
        <font>
          <b/>
          <sz val="20"/>
        </font>
        <numFmt numFmtId="4" formatCode="#,##0.00"/>
        <alignment horizontal="left" readingOrder="0"/>
      </ndxf>
    </rcc>
    <rcc rId="0" sId="1" dxf="1">
      <nc r="M138">
        <f>D138-I138</f>
      </nc>
      <ndxf>
        <font>
          <b/>
          <sz val="20"/>
        </font>
        <numFmt numFmtId="4" formatCode="#,##0.00"/>
        <alignment horizontal="left" readingOrder="0"/>
      </ndxf>
    </rcc>
    <rcc rId="0" sId="1" dxf="1">
      <nc r="M139">
        <f>D139-I139</f>
      </nc>
      <ndxf>
        <font>
          <b/>
          <sz val="20"/>
        </font>
        <numFmt numFmtId="4" formatCode="#,##0.00"/>
        <alignment horizontal="left" readingOrder="0"/>
      </ndxf>
    </rcc>
    <rcc rId="0" sId="1" dxf="1">
      <nc r="M140">
        <f>D140-I140</f>
      </nc>
      <ndxf>
        <font>
          <b/>
          <sz val="20"/>
        </font>
        <numFmt numFmtId="4" formatCode="#,##0.00"/>
        <alignment horizontal="left" readingOrder="0"/>
      </ndxf>
    </rcc>
    <rcc rId="0" sId="1" dxf="1">
      <nc r="M141">
        <f>D141-I141</f>
      </nc>
      <ndxf>
        <font>
          <b/>
          <sz val="20"/>
        </font>
        <numFmt numFmtId="4" formatCode="#,##0.00"/>
        <alignment horizontal="left" readingOrder="0"/>
      </ndxf>
    </rcc>
    <rcc rId="0" sId="1" dxf="1">
      <nc r="M142">
        <f>D142-I142</f>
      </nc>
      <ndxf>
        <font>
          <b/>
          <sz val="20"/>
        </font>
        <numFmt numFmtId="4" formatCode="#,##0.00"/>
        <alignment horizontal="left" readingOrder="0"/>
      </ndxf>
    </rcc>
    <rcc rId="0" sId="1" dxf="1">
      <nc r="M143">
        <f>D143-I143</f>
      </nc>
      <ndxf>
        <font>
          <b/>
          <sz val="20"/>
        </font>
        <numFmt numFmtId="4" formatCode="#,##0.00"/>
        <alignment horizontal="left" readingOrder="0"/>
      </ndxf>
    </rcc>
    <rcc rId="0" sId="1" dxf="1">
      <nc r="M144">
        <f>D144-I144</f>
      </nc>
      <ndxf>
        <font>
          <b/>
          <sz val="20"/>
        </font>
        <numFmt numFmtId="4" formatCode="#,##0.00"/>
        <alignment horizontal="left" readingOrder="0"/>
      </ndxf>
    </rcc>
    <rcc rId="0" sId="1" dxf="1">
      <nc r="M145">
        <f>D145-I145</f>
      </nc>
      <ndxf>
        <font>
          <b/>
          <sz val="20"/>
        </font>
        <numFmt numFmtId="4" formatCode="#,##0.00"/>
        <alignment horizontal="left" readingOrder="0"/>
      </ndxf>
    </rcc>
    <rcc rId="0" sId="1" dxf="1">
      <nc r="M146">
        <f>D146-I146</f>
      </nc>
      <ndxf>
        <font>
          <b/>
          <sz val="20"/>
        </font>
        <numFmt numFmtId="4" formatCode="#,##0.00"/>
        <alignment horizontal="left" readingOrder="0"/>
      </ndxf>
    </rcc>
    <rcc rId="0" sId="1" dxf="1">
      <nc r="M147">
        <f>D147-I147</f>
      </nc>
      <ndxf>
        <font>
          <b/>
          <sz val="20"/>
        </font>
        <numFmt numFmtId="4" formatCode="#,##0.00"/>
        <alignment horizontal="left" readingOrder="0"/>
      </ndxf>
    </rcc>
    <rcc rId="0" sId="1" dxf="1">
      <nc r="M148">
        <f>D148-I148</f>
      </nc>
      <ndxf>
        <font>
          <b/>
          <sz val="20"/>
        </font>
        <numFmt numFmtId="4" formatCode="#,##0.00"/>
        <alignment horizontal="left" readingOrder="0"/>
      </ndxf>
    </rcc>
    <rcc rId="0" sId="1" dxf="1">
      <nc r="M149">
        <f>D149-I149</f>
      </nc>
      <ndxf>
        <font>
          <b/>
          <sz val="20"/>
        </font>
        <numFmt numFmtId="4" formatCode="#,##0.00"/>
        <alignment horizontal="left" readingOrder="0"/>
      </ndxf>
    </rcc>
    <rcc rId="0" sId="1" dxf="1">
      <nc r="M150">
        <f>D150-I150</f>
      </nc>
      <ndxf>
        <font>
          <b/>
          <sz val="20"/>
        </font>
        <numFmt numFmtId="4" formatCode="#,##0.00"/>
        <alignment horizontal="left" readingOrder="0"/>
      </ndxf>
    </rcc>
    <rcc rId="0" sId="1" dxf="1">
      <nc r="M151">
        <f>D151-I151</f>
      </nc>
      <ndxf>
        <font>
          <b/>
          <sz val="20"/>
        </font>
        <numFmt numFmtId="4" formatCode="#,##0.00"/>
        <alignment horizontal="left" readingOrder="0"/>
      </ndxf>
    </rcc>
    <rcc rId="0" sId="1" dxf="1">
      <nc r="M152">
        <f>D152-I152</f>
      </nc>
      <ndxf>
        <font>
          <b/>
          <sz val="20"/>
        </font>
        <numFmt numFmtId="4" formatCode="#,##0.00"/>
        <alignment horizontal="left" readingOrder="0"/>
      </ndxf>
    </rcc>
    <rcc rId="0" sId="1" dxf="1">
      <nc r="M153">
        <f>D153-I153</f>
      </nc>
      <ndxf>
        <font>
          <b/>
          <sz val="20"/>
        </font>
        <numFmt numFmtId="4" formatCode="#,##0.00"/>
        <alignment horizontal="left" readingOrder="0"/>
      </ndxf>
    </rcc>
    <rcc rId="0" sId="1" dxf="1">
      <nc r="M154">
        <f>D154-I154</f>
      </nc>
      <ndxf>
        <font>
          <b/>
          <sz val="20"/>
        </font>
        <numFmt numFmtId="4" formatCode="#,##0.00"/>
        <alignment horizontal="left" readingOrder="0"/>
      </ndxf>
    </rcc>
    <rcc rId="0" sId="1" dxf="1">
      <nc r="M155">
        <f>D155-I155</f>
      </nc>
      <ndxf>
        <font>
          <b/>
          <sz val="20"/>
        </font>
        <numFmt numFmtId="4" formatCode="#,##0.00"/>
        <alignment horizontal="left" readingOrder="0"/>
      </ndxf>
    </rcc>
    <rcc rId="0" sId="1" dxf="1">
      <nc r="M156">
        <f>D156-I156</f>
      </nc>
      <ndxf>
        <font>
          <b/>
          <sz val="20"/>
        </font>
        <numFmt numFmtId="4" formatCode="#,##0.00"/>
        <alignment horizontal="left" readingOrder="0"/>
      </ndxf>
    </rcc>
    <rcc rId="0" sId="1" dxf="1">
      <nc r="M157">
        <f>D157-I157</f>
      </nc>
      <ndxf>
        <font>
          <b/>
          <sz val="20"/>
        </font>
        <numFmt numFmtId="4" formatCode="#,##0.00"/>
        <alignment horizontal="left" readingOrder="0"/>
      </ndxf>
    </rcc>
    <rcc rId="0" sId="1" dxf="1">
      <nc r="M158">
        <f>D158-I158</f>
      </nc>
      <ndxf>
        <font>
          <b/>
          <sz val="20"/>
        </font>
        <numFmt numFmtId="4" formatCode="#,##0.00"/>
        <alignment horizontal="left" readingOrder="0"/>
      </ndxf>
    </rcc>
    <rcc rId="0" sId="1" dxf="1">
      <nc r="M159">
        <f>D159-I159</f>
      </nc>
      <ndxf>
        <font>
          <b/>
          <sz val="20"/>
        </font>
        <numFmt numFmtId="4" formatCode="#,##0.00"/>
        <alignment horizontal="left" readingOrder="0"/>
      </ndxf>
    </rcc>
    <rcc rId="0" sId="1" dxf="1">
      <nc r="M160">
        <f>D160-I160</f>
      </nc>
      <ndxf>
        <font>
          <b/>
          <sz val="20"/>
        </font>
        <numFmt numFmtId="4" formatCode="#,##0.00"/>
        <alignment horizontal="left" readingOrder="0"/>
      </ndxf>
    </rcc>
    <rcc rId="0" sId="1" dxf="1">
      <nc r="M161">
        <f>D161-I161</f>
      </nc>
      <ndxf>
        <font>
          <b/>
          <sz val="20"/>
        </font>
        <numFmt numFmtId="4" formatCode="#,##0.00"/>
        <alignment horizontal="left" readingOrder="0"/>
      </ndxf>
    </rcc>
    <rcc rId="0" sId="1" dxf="1">
      <nc r="M162">
        <f>D162-I162</f>
      </nc>
      <ndxf>
        <font>
          <b/>
          <sz val="20"/>
        </font>
        <numFmt numFmtId="4" formatCode="#,##0.00"/>
        <alignment horizontal="left" readingOrder="0"/>
      </ndxf>
    </rcc>
    <rcc rId="0" sId="1" dxf="1">
      <nc r="M163">
        <f>D163-I163</f>
      </nc>
      <ndxf>
        <font>
          <b/>
          <sz val="20"/>
        </font>
        <numFmt numFmtId="4" formatCode="#,##0.00"/>
        <alignment horizontal="left" readingOrder="0"/>
      </ndxf>
    </rcc>
    <rcc rId="0" sId="1" dxf="1">
      <nc r="M164">
        <f>D164-I164</f>
      </nc>
      <ndxf>
        <font>
          <b/>
          <sz val="20"/>
        </font>
        <numFmt numFmtId="4" formatCode="#,##0.00"/>
        <alignment horizontal="left" readingOrder="0"/>
      </ndxf>
    </rcc>
    <rcc rId="0" sId="1" dxf="1">
      <nc r="M165">
        <f>D165-I165</f>
      </nc>
      <ndxf>
        <font>
          <b/>
          <sz val="20"/>
        </font>
        <numFmt numFmtId="4" formatCode="#,##0.00"/>
        <alignment horizontal="left" readingOrder="0"/>
      </ndxf>
    </rcc>
    <rcc rId="0" sId="1" dxf="1">
      <nc r="M166">
        <f>D166-I166</f>
      </nc>
      <ndxf>
        <font>
          <b/>
          <sz val="20"/>
        </font>
        <numFmt numFmtId="4" formatCode="#,##0.00"/>
        <alignment horizontal="left" readingOrder="0"/>
      </ndxf>
    </rcc>
    <rcc rId="0" sId="1" dxf="1">
      <nc r="M167">
        <f>D167-I167</f>
      </nc>
      <ndxf>
        <font>
          <b/>
          <sz val="20"/>
        </font>
        <numFmt numFmtId="4" formatCode="#,##0.00"/>
        <alignment horizontal="left" readingOrder="0"/>
      </ndxf>
    </rcc>
    <rcc rId="0" sId="1" dxf="1">
      <nc r="M168">
        <f>D168-I168</f>
      </nc>
      <ndxf>
        <font>
          <b/>
          <sz val="20"/>
        </font>
        <numFmt numFmtId="4" formatCode="#,##0.00"/>
        <alignment horizontal="left" readingOrder="0"/>
      </ndxf>
    </rcc>
    <rcc rId="0" sId="1" dxf="1">
      <nc r="M169">
        <f>D169-I169</f>
      </nc>
      <ndxf>
        <font>
          <b/>
          <sz val="20"/>
        </font>
        <numFmt numFmtId="4" formatCode="#,##0.00"/>
        <fill>
          <patternFill patternType="solid">
            <bgColor theme="0"/>
          </patternFill>
        </fill>
        <alignment horizontal="left" readingOrder="0"/>
      </ndxf>
    </rcc>
    <rcc rId="0" sId="1" dxf="1">
      <nc r="M170">
        <f>D170-I170</f>
      </nc>
      <ndxf>
        <font>
          <b/>
          <sz val="20"/>
        </font>
        <numFmt numFmtId="4" formatCode="#,##0.00"/>
        <fill>
          <patternFill patternType="solid">
            <bgColor theme="0"/>
          </patternFill>
        </fill>
        <alignment horizontal="left" readingOrder="0"/>
      </ndxf>
    </rcc>
    <rcc rId="0" sId="1" dxf="1">
      <nc r="M171">
        <f>D171-I171</f>
      </nc>
      <ndxf>
        <font>
          <b/>
          <sz val="20"/>
        </font>
        <numFmt numFmtId="4" formatCode="#,##0.00"/>
        <fill>
          <patternFill patternType="solid">
            <bgColor theme="0"/>
          </patternFill>
        </fill>
        <alignment horizontal="left" readingOrder="0"/>
      </ndxf>
    </rcc>
    <rcc rId="0" sId="1" dxf="1">
      <nc r="M172">
        <f>D172-I172</f>
      </nc>
      <ndxf>
        <font>
          <b/>
          <sz val="20"/>
        </font>
        <numFmt numFmtId="4" formatCode="#,##0.00"/>
        <fill>
          <patternFill patternType="solid">
            <bgColor theme="0"/>
          </patternFill>
        </fill>
        <alignment horizontal="left" readingOrder="0"/>
      </ndxf>
    </rcc>
    <rcc rId="0" sId="1" dxf="1">
      <nc r="M173">
        <f>D173-I173</f>
      </nc>
      <ndxf>
        <font>
          <b/>
          <sz val="20"/>
        </font>
        <numFmt numFmtId="4" formatCode="#,##0.00"/>
        <fill>
          <patternFill patternType="solid">
            <bgColor theme="0"/>
          </patternFill>
        </fill>
        <alignment horizontal="left" readingOrder="0"/>
      </ndxf>
    </rcc>
    <rcc rId="0" sId="1" dxf="1">
      <nc r="M174">
        <f>D174-I174</f>
      </nc>
      <ndxf>
        <font>
          <b/>
          <sz val="20"/>
        </font>
        <numFmt numFmtId="4" formatCode="#,##0.00"/>
        <fill>
          <patternFill patternType="solid">
            <bgColor theme="0"/>
          </patternFill>
        </fill>
        <alignment horizontal="left" readingOrder="0"/>
      </ndxf>
    </rcc>
    <rcc rId="0" sId="1" dxf="1">
      <nc r="M175">
        <f>D175-I175</f>
      </nc>
      <ndxf>
        <font>
          <b/>
          <sz val="20"/>
        </font>
        <numFmt numFmtId="4" formatCode="#,##0.00"/>
        <alignment horizontal="left" readingOrder="0"/>
      </ndxf>
    </rcc>
    <rcc rId="0" sId="1" dxf="1">
      <nc r="M176">
        <f>D176-I176</f>
      </nc>
      <ndxf>
        <font>
          <b/>
          <sz val="20"/>
        </font>
        <numFmt numFmtId="4" formatCode="#,##0.00"/>
        <alignment horizontal="left" readingOrder="0"/>
      </ndxf>
    </rcc>
    <rcc rId="0" sId="1" dxf="1">
      <nc r="M177">
        <f>D177-I177</f>
      </nc>
      <ndxf>
        <font>
          <b/>
          <sz val="20"/>
        </font>
        <numFmt numFmtId="4" formatCode="#,##0.00"/>
        <alignment horizontal="left" readingOrder="0"/>
      </ndxf>
    </rcc>
    <rcc rId="0" sId="1" dxf="1">
      <nc r="M178">
        <f>D178-I178</f>
      </nc>
      <ndxf>
        <font>
          <b/>
          <sz val="20"/>
        </font>
        <numFmt numFmtId="4" formatCode="#,##0.00"/>
        <alignment horizontal="left" readingOrder="0"/>
      </ndxf>
    </rcc>
    <rcc rId="0" sId="1" dxf="1">
      <nc r="M179">
        <f>D179-I179</f>
      </nc>
      <ndxf>
        <font>
          <b/>
          <sz val="20"/>
        </font>
        <numFmt numFmtId="4" formatCode="#,##0.00"/>
        <alignment horizontal="left" readingOrder="0"/>
      </ndxf>
    </rcc>
    <rcc rId="0" sId="1" dxf="1">
      <nc r="M180">
        <f>E180-G180</f>
      </nc>
      <ndxf>
        <font>
          <b/>
          <sz val="20"/>
        </font>
        <numFmt numFmtId="4" formatCode="#,##0.00"/>
        <alignment horizontal="left" readingOrder="0"/>
      </ndxf>
    </rcc>
    <rcc rId="0" sId="1" dxf="1">
      <nc r="M181">
        <f>E181-G181</f>
      </nc>
      <ndxf>
        <font>
          <b/>
          <sz val="20"/>
        </font>
        <numFmt numFmtId="4" formatCode="#,##0.00"/>
        <alignment horizontal="left" readingOrder="0"/>
      </ndxf>
    </rcc>
    <rcc rId="0" sId="1" dxf="1">
      <nc r="M182">
        <f>E182-G182</f>
      </nc>
      <ndxf>
        <font>
          <b/>
          <sz val="20"/>
        </font>
        <numFmt numFmtId="4" formatCode="#,##0.00"/>
        <alignment horizontal="left" readingOrder="0"/>
      </ndxf>
    </rcc>
    <rcc rId="0" sId="1" dxf="1">
      <nc r="M183">
        <f>E183-G183</f>
      </nc>
      <ndxf>
        <font>
          <b/>
          <sz val="20"/>
        </font>
        <numFmt numFmtId="4" formatCode="#,##0.00"/>
        <alignment horizontal="left" readingOrder="0"/>
      </ndxf>
    </rcc>
  </rrc>
  <rcmt sheetId="1" cell="B105" guid="{00000000-0000-0000-0000-000000000000}" action="delete" author="Вершинина Мария Игоревна"/>
  <rdn rId="0" localSheetId="1" customView="1" name="Z_D95852A1_B0FC_4AC5_B62B_5CCBE05B0D15_.wvu.Cols" hidden="1" oldHidden="1">
    <oldFormula>'на 01.06.2017'!#REF!</oldFormula>
  </rdn>
  <rcv guid="{D95852A1-B0FC-4AC5-B62B-5CCBE05B0D15}" action="delete"/>
  <rdn rId="0" localSheetId="1" customView="1" name="Z_D95852A1_B0FC_4AC5_B62B_5CCBE05B0D15_.wvu.PrintArea" hidden="1" oldHidden="1">
    <formula>'на 01.06.2017'!$A$1:$K$183</formula>
    <oldFormula>'на 01.06.2017'!$A$1:$K$183</oldFormula>
  </rdn>
  <rdn rId="0" localSheetId="1" customView="1" name="Z_D95852A1_B0FC_4AC5_B62B_5CCBE05B0D15_.wvu.FilterData" hidden="1" oldHidden="1">
    <formula>'на 01.06.2017'!$A$7:$K$385</formula>
    <oldFormula>'на 01.06.2017'!$A$7:$K$385</oldFormula>
  </rdn>
  <rcv guid="{D95852A1-B0FC-4AC5-B62B-5CCBE05B0D15}"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9:XFD174">
    <dxf>
      <fill>
        <patternFill>
          <bgColor theme="0"/>
        </patternFill>
      </fill>
    </dxf>
  </rfmt>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0">
    <dxf>
      <fill>
        <patternFill>
          <bgColor rgb="FFFF0000"/>
        </patternFill>
      </fill>
    </dxf>
  </rfmt>
  <rfmt sheetId="1" sqref="C9:J14">
    <dxf>
      <fill>
        <patternFill>
          <bgColor theme="0"/>
        </patternFill>
      </fill>
    </dxf>
  </rfmt>
  <rfmt sheetId="1" sqref="D10">
    <dxf>
      <fill>
        <patternFill>
          <bgColor rgb="FFFFFF00"/>
        </patternFill>
      </fill>
    </dxf>
  </rfmt>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8" sId="1" numFmtId="4">
    <oc r="G171">
      <v>21710.2</v>
    </oc>
    <nc r="G171">
      <v>37460.1</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9" sId="1" numFmtId="4">
    <nc r="D138">
      <v>94</v>
    </nc>
  </rcc>
  <rcc rId="370" sId="1">
    <nc r="H138">
      <f>G138/D138</f>
    </nc>
  </rcc>
  <rfmt sheetId="1" sqref="F138" start="0" length="2147483647">
    <dxf>
      <font/>
    </dxf>
  </rfmt>
  <rfmt sheetId="1" sqref="F138" start="0" length="2147483647">
    <dxf>
      <font/>
    </dxf>
  </rfmt>
  <rcc rId="371" sId="1">
    <nc r="F138">
      <f>E138/D138</f>
    </nc>
  </rcc>
  <rcc rId="372" sId="1" numFmtId="4">
    <nc r="J138">
      <v>94</v>
    </nc>
  </rcc>
  <rcc rId="373" sId="1" numFmtId="4">
    <oc r="J151">
      <v>84.1</v>
    </oc>
    <nc r="J151">
      <f>79.34+4.76</f>
    </nc>
  </rcc>
  <rcc rId="374" sId="1" numFmtId="4">
    <oc r="J157">
      <v>155445.79999999999</v>
    </oc>
    <nc r="J157">
      <f>142344.9+13100.9</f>
    </nc>
  </rcc>
  <rcc rId="375" sId="1">
    <oc r="D158">
      <f>16167.33-D159</f>
    </oc>
    <nc r="D158">
      <f>16091.16-D159</f>
    </nc>
  </rcc>
  <rcc rId="376" sId="1">
    <oc r="J158">
      <f>16167.33-J159</f>
    </oc>
    <nc r="J158">
      <f>5697.93+10388.3</f>
    </nc>
  </rcc>
  <rfmt sheetId="1" sqref="D158:D159">
    <dxf>
      <fill>
        <patternFill patternType="none">
          <bgColor auto="1"/>
        </patternFill>
      </fill>
    </dxf>
  </rfmt>
  <rfmt sheetId="1" sqref="J157:J159">
    <dxf>
      <fill>
        <patternFill patternType="none">
          <bgColor auto="1"/>
        </patternFill>
      </fill>
    </dxf>
  </rfmt>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7" sId="1" numFmtId="4">
    <oc r="D100">
      <v>797.3</v>
    </oc>
    <nc r="D100">
      <v>5917.4</v>
    </nc>
  </rcc>
  <rcc rId="378" sId="1" numFmtId="4">
    <oc r="J100">
      <v>797.3</v>
    </oc>
    <nc r="J100">
      <v>5917.4</v>
    </nc>
  </rcc>
  <rcc rId="379" sId="1" numFmtId="4">
    <oc r="D101">
      <v>6060.6</v>
    </oc>
    <nc r="D101">
      <v>0</v>
    </nc>
  </rcc>
  <rcc rId="380" sId="1" numFmtId="4">
    <oc r="J101">
      <v>6060.6</v>
    </oc>
    <nc r="J101"/>
  </rcc>
  <rfmt sheetId="1" sqref="F101:H101" start="0" length="2147483647">
    <dxf>
      <font>
        <color theme="0"/>
      </font>
    </dxf>
  </rfmt>
  <rfmt sheetId="1" sqref="C99:J104">
    <dxf>
      <fill>
        <patternFill patternType="none">
          <bgColor auto="1"/>
        </patternFill>
      </fill>
    </dxf>
  </rfmt>
  <rcc rId="381" sId="1" numFmtId="4">
    <oc r="E112">
      <v>1525.43</v>
    </oc>
    <nc r="E112">
      <v>3050.86</v>
    </nc>
  </rcc>
  <rfmt sheetId="1" sqref="C111:J116">
    <dxf>
      <fill>
        <patternFill patternType="none">
          <bgColor auto="1"/>
        </patternFill>
      </fill>
    </dxf>
  </rfmt>
  <rfmt sheetId="1" sqref="C123:J128">
    <dxf>
      <fill>
        <patternFill patternType="none">
          <bgColor auto="1"/>
        </patternFill>
      </fill>
    </dxf>
  </rfmt>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7:J168">
    <dxf>
      <fill>
        <patternFill patternType="none">
          <bgColor auto="1"/>
        </patternFill>
      </fill>
    </dxf>
  </rfmt>
</revisions>
</file>

<file path=xl/revisions/revisionLog126.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2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27.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2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7:E119">
    <dxf>
      <fill>
        <patternFill patternType="solid">
          <bgColor rgb="FFFFFF00"/>
        </patternFill>
      </fill>
    </dxf>
  </rfmt>
  <rcc rId="385" sId="1" numFmtId="4">
    <oc r="E118">
      <v>4576.28</v>
    </oc>
    <nc r="E118">
      <v>7627.14</v>
    </nc>
  </rcc>
  <rcc rId="386" sId="1" numFmtId="4">
    <oc r="E119">
      <v>1398.31</v>
    </oc>
    <nc r="E119">
      <v>2330.52</v>
    </nc>
  </rcc>
  <rfmt sheetId="1" sqref="E117:E119">
    <dxf>
      <fill>
        <patternFill patternType="none">
          <bgColor auto="1"/>
        </patternFill>
      </fill>
    </dxf>
  </rfmt>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3:J98">
    <dxf>
      <fill>
        <patternFill patternType="none">
          <bgColor auto="1"/>
        </patternFill>
      </fill>
    </dxf>
  </rfmt>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13.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2:J33">
    <dxf>
      <fill>
        <patternFill patternType="none">
          <bgColor auto="1"/>
        </patternFill>
      </fill>
    </dxf>
  </rfmt>
  <rfmt sheetId="1" sqref="J139">
    <dxf>
      <fill>
        <patternFill patternType="none">
          <bgColor auto="1"/>
        </patternFill>
      </fill>
    </dxf>
  </rfmt>
</revisions>
</file>

<file path=xl/revisions/revisionLog131.xml><?xml version="1.0" encoding="utf-8"?>
<revisions xmlns="http://schemas.openxmlformats.org/spreadsheetml/2006/main" xmlns:r="http://schemas.openxmlformats.org/officeDocument/2006/relationships">
  <rfmt sheetId="1" sqref="B149:K154">
    <dxf>
      <fill>
        <patternFill>
          <bgColor theme="0"/>
        </patternFill>
      </fill>
    </dxf>
  </rfmt>
</revisions>
</file>

<file path=xl/revisions/revisionLog1311.xml><?xml version="1.0" encoding="utf-8"?>
<revisions xmlns="http://schemas.openxmlformats.org/spreadsheetml/2006/main" xmlns:r="http://schemas.openxmlformats.org/officeDocument/2006/relationships">
  <rfmt sheetId="1" sqref="C129:K135">
    <dxf>
      <fill>
        <patternFill>
          <bgColor theme="0"/>
        </patternFill>
      </fill>
    </dxf>
  </rfmt>
</revisions>
</file>

<file path=xl/revisions/revisionLog13111.xml><?xml version="1.0" encoding="utf-8"?>
<revisions xmlns="http://schemas.openxmlformats.org/spreadsheetml/2006/main" xmlns:r="http://schemas.openxmlformats.org/officeDocument/2006/relationships">
  <rcc rId="276" sId="1" numFmtId="4">
    <oc r="G57">
      <v>1235.78</v>
    </oc>
    <nc r="G57">
      <v>2203.48</v>
    </nc>
  </rcc>
  <rfmt sheetId="1" sqref="C55:K60">
    <dxf>
      <fill>
        <patternFill>
          <bgColor theme="0"/>
        </patternFill>
      </fill>
    </dxf>
  </rfmt>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1">
    <dxf>
      <fill>
        <patternFill>
          <bgColor rgb="FFFFFF00"/>
        </patternFill>
      </fill>
    </dxf>
  </rfmt>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H14">
    <dxf>
      <fill>
        <patternFill>
          <bgColor theme="0"/>
        </patternFill>
      </fill>
    </dxf>
  </rfmt>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01.05.2017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01.06.2017 года</t>
      </is>
    </nc>
  </rcc>
  <rcc rId="428" sId="1" quotePrefix="1">
    <oc r="E5" t="inlineStr">
      <is>
        <t>на 01.05.2017</t>
      </is>
    </oc>
    <nc r="E5" t="inlineStr">
      <is>
        <t>на 01.06.2017</t>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9" sId="1" numFmtId="4">
    <nc r="D131">
      <v>107023.8</v>
    </nc>
  </rcc>
  <rcc rId="430" sId="1" numFmtId="4">
    <oc r="D132">
      <v>127660.5</v>
    </oc>
    <nc r="D132">
      <f>127660.5-107023.8</f>
    </nc>
  </rcc>
  <rfmt sheetId="1" sqref="D131">
    <dxf>
      <fill>
        <patternFill>
          <bgColor rgb="FF0070C0"/>
        </patternFill>
      </fill>
    </dxf>
  </rfmt>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4" sId="1" odxf="1" dxf="1" numFmtId="4">
    <nc r="J131">
      <v>107023.8</v>
    </nc>
    <ndxf>
      <font>
        <sz val="20"/>
        <color auto="1"/>
      </font>
      <fill>
        <patternFill>
          <bgColor rgb="FF0070C0"/>
        </patternFill>
      </fill>
    </ndxf>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0:D11">
    <dxf>
      <fill>
        <patternFill>
          <bgColor theme="0"/>
        </patternFill>
      </fill>
    </dxf>
  </rfmt>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
    <nc r="M9">
      <f>J9-D9</f>
    </nc>
  </rcc>
  <rcc rId="436" sId="1">
    <nc r="M10">
      <f>J10-D10</f>
    </nc>
  </rcc>
  <rcc rId="437" sId="1">
    <nc r="M11">
      <f>J11-D11</f>
    </nc>
  </rcc>
  <rcc rId="438" sId="1">
    <nc r="M12">
      <f>J12-D12</f>
    </nc>
  </rcc>
  <rcc rId="439" sId="1">
    <nc r="M13">
      <f>J13-D13</f>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38" start="0" length="0">
    <dxf>
      <font>
        <b/>
        <sz val="20"/>
      </font>
    </dxf>
  </rfmt>
  <rfmt sheetId="1" sqref="M169" start="0" length="0">
    <dxf>
      <fill>
        <patternFill patternType="none">
          <bgColor indexed="65"/>
        </patternFill>
      </fill>
    </dxf>
  </rfmt>
  <rfmt sheetId="1" sqref="M170" start="0" length="0">
    <dxf>
      <fill>
        <patternFill patternType="none">
          <bgColor indexed="65"/>
        </patternFill>
      </fill>
    </dxf>
  </rfmt>
  <rfmt sheetId="1" sqref="M171" start="0" length="0">
    <dxf>
      <fill>
        <patternFill patternType="none">
          <bgColor indexed="65"/>
        </patternFill>
      </fill>
    </dxf>
  </rfmt>
  <rfmt sheetId="1" sqref="M172" start="0" length="0">
    <dxf>
      <fill>
        <patternFill patternType="none">
          <bgColor indexed="65"/>
        </patternFill>
      </fill>
    </dxf>
  </rfmt>
  <rfmt sheetId="1" sqref="M173" start="0" length="0">
    <dxf>
      <fill>
        <patternFill patternType="none">
          <bgColor indexed="65"/>
        </patternFill>
      </fill>
    </dxf>
  </rfmt>
  <rfmt sheetId="1" sqref="M174" start="0" length="0">
    <dxf>
      <fill>
        <patternFill patternType="none">
          <bgColor indexed="65"/>
        </patternFill>
      </fill>
    </dxf>
  </rfmt>
  <rcc rId="443" sId="1">
    <oc r="M9">
      <f>J9-D9</f>
    </oc>
    <nc r="M9">
      <f>D9-J9</f>
    </nc>
  </rcc>
  <rcc rId="444" sId="1">
    <oc r="M10">
      <f>J10-D10</f>
    </oc>
    <nc r="M10">
      <f>D10-J10</f>
    </nc>
  </rcc>
  <rcc rId="445" sId="1">
    <oc r="M11">
      <f>J11-D11</f>
    </oc>
    <nc r="M11">
      <f>D11-J11</f>
    </nc>
  </rcc>
  <rcc rId="446" sId="1">
    <oc r="M12">
      <f>J12-D12</f>
    </oc>
    <nc r="M12">
      <f>D12-J12</f>
    </nc>
  </rcc>
  <rcc rId="447" sId="1">
    <oc r="M13">
      <f>J13-D13</f>
    </oc>
    <nc r="M13">
      <f>D13-J13</f>
    </nc>
  </rcc>
  <rcc rId="448" sId="1">
    <nc r="M14">
      <f>D14-J14</f>
    </nc>
  </rcc>
  <rcc rId="449" sId="1">
    <nc r="M15">
      <f>D15-J15</f>
    </nc>
  </rcc>
  <rcc rId="450" sId="1">
    <nc r="M16">
      <f>D16-J16</f>
    </nc>
  </rcc>
  <rcc rId="451" sId="1">
    <nc r="M17">
      <f>D17-J17</f>
    </nc>
  </rcc>
  <rcc rId="452" sId="1">
    <nc r="M18">
      <f>D18-J18</f>
    </nc>
  </rcc>
  <rcc rId="453" sId="1">
    <nc r="M19">
      <f>D19-J19</f>
    </nc>
  </rcc>
  <rcc rId="454" sId="1">
    <nc r="M20">
      <f>D20-J20</f>
    </nc>
  </rcc>
  <rcc rId="455" sId="1">
    <nc r="M21">
      <f>D21-J21</f>
    </nc>
  </rcc>
  <rcc rId="456" sId="1">
    <nc r="M22">
      <f>D22-J22</f>
    </nc>
  </rcc>
  <rcc rId="457" sId="1">
    <nc r="M23">
      <f>D23-J23</f>
    </nc>
  </rcc>
  <rcc rId="458" sId="1">
    <nc r="M24">
      <f>D24-J24</f>
    </nc>
  </rcc>
  <rcc rId="459" sId="1">
    <nc r="M25">
      <f>D25-J25</f>
    </nc>
  </rcc>
  <rcc rId="460" sId="1">
    <nc r="M26">
      <f>D26-J26</f>
    </nc>
  </rcc>
  <rcc rId="461" sId="1">
    <nc r="M27">
      <f>D27-J27</f>
    </nc>
  </rcc>
  <rcc rId="462" sId="1">
    <nc r="M28">
      <f>D28-J28</f>
    </nc>
  </rcc>
  <rcc rId="463" sId="1">
    <nc r="M29">
      <f>D29-J29</f>
    </nc>
  </rcc>
  <rcc rId="464" sId="1">
    <nc r="M30">
      <f>D30-J30</f>
    </nc>
  </rcc>
  <rcc rId="465" sId="1">
    <nc r="M31">
      <f>D31-J31</f>
    </nc>
  </rcc>
  <rcc rId="466" sId="1">
    <nc r="M32">
      <f>D32-J32</f>
    </nc>
  </rcc>
  <rcc rId="467" sId="1">
    <nc r="M33">
      <f>D33-J33</f>
    </nc>
  </rcc>
  <rcc rId="468" sId="1">
    <nc r="M34">
      <f>D34-J34</f>
    </nc>
  </rcc>
  <rcc rId="469" sId="1">
    <nc r="M35">
      <f>D35-J35</f>
    </nc>
  </rcc>
  <rcc rId="470" sId="1">
    <nc r="M36">
      <f>D36-J36</f>
    </nc>
  </rcc>
  <rcc rId="471" sId="1">
    <nc r="M37">
      <f>D37-J37</f>
    </nc>
  </rcc>
  <rcc rId="472" sId="1">
    <nc r="M38">
      <f>D38-J38</f>
    </nc>
  </rcc>
  <rcc rId="473" sId="1">
    <nc r="M39">
      <f>D39-J39</f>
    </nc>
  </rcc>
  <rcc rId="474" sId="1">
    <nc r="M40">
      <f>D40-J40</f>
    </nc>
  </rcc>
  <rcc rId="475" sId="1">
    <nc r="M41">
      <f>D41-J41</f>
    </nc>
  </rcc>
  <rcc rId="476" sId="1">
    <nc r="M42">
      <f>D42-J42</f>
    </nc>
  </rcc>
  <rcc rId="477" sId="1">
    <nc r="M43">
      <f>D43-J43</f>
    </nc>
  </rcc>
  <rcc rId="478" sId="1">
    <nc r="M44">
      <f>D44-J44</f>
    </nc>
  </rcc>
  <rcc rId="479" sId="1">
    <nc r="M45">
      <f>D45-J45</f>
    </nc>
  </rcc>
  <rcc rId="480" sId="1">
    <nc r="M46">
      <f>D46-J46</f>
    </nc>
  </rcc>
  <rcc rId="481" sId="1">
    <nc r="M47">
      <f>D47-J47</f>
    </nc>
  </rcc>
  <rcc rId="482" sId="1">
    <nc r="M48">
      <f>D48-J48</f>
    </nc>
  </rcc>
  <rcc rId="483" sId="1">
    <nc r="M49">
      <f>D49-J49</f>
    </nc>
  </rcc>
  <rcc rId="484" sId="1">
    <nc r="M50">
      <f>D50-J50</f>
    </nc>
  </rcc>
  <rcc rId="485" sId="1">
    <nc r="M51">
      <f>D51-J51</f>
    </nc>
  </rcc>
  <rcc rId="486" sId="1">
    <nc r="M52">
      <f>D52-J52</f>
    </nc>
  </rcc>
  <rcc rId="487" sId="1">
    <nc r="M53">
      <f>D53-J53</f>
    </nc>
  </rcc>
  <rcc rId="488" sId="1">
    <nc r="M54">
      <f>D54-J54</f>
    </nc>
  </rcc>
  <rcc rId="489" sId="1">
    <nc r="M55">
      <f>D55-J55</f>
    </nc>
  </rcc>
  <rcc rId="490" sId="1">
    <nc r="M56">
      <f>D56-J56</f>
    </nc>
  </rcc>
  <rcc rId="491" sId="1">
    <nc r="M57">
      <f>D57-J57</f>
    </nc>
  </rcc>
  <rcc rId="492" sId="1">
    <nc r="M58">
      <f>D58-J58</f>
    </nc>
  </rcc>
  <rcc rId="493" sId="1">
    <nc r="M59">
      <f>D59-J59</f>
    </nc>
  </rcc>
  <rcc rId="494" sId="1">
    <nc r="M60">
      <f>D60-J60</f>
    </nc>
  </rcc>
  <rcc rId="495" sId="1">
    <nc r="M61">
      <f>D61-J61</f>
    </nc>
  </rcc>
  <rcc rId="496" sId="1">
    <nc r="M62">
      <f>D62-J62</f>
    </nc>
  </rcc>
  <rcc rId="497" sId="1">
    <nc r="M63">
      <f>D63-J63</f>
    </nc>
  </rcc>
  <rcc rId="498" sId="1">
    <nc r="M64">
      <f>D64-J64</f>
    </nc>
  </rcc>
  <rcc rId="499" sId="1">
    <nc r="M65">
      <f>D65-J65</f>
    </nc>
  </rcc>
  <rcc rId="500" sId="1">
    <nc r="M66">
      <f>D66-J66</f>
    </nc>
  </rcc>
  <rcc rId="501" sId="1">
    <nc r="M67">
      <f>D67-J67</f>
    </nc>
  </rcc>
  <rcc rId="502" sId="1">
    <nc r="M68">
      <f>D68-J68</f>
    </nc>
  </rcc>
  <rcc rId="503" sId="1">
    <nc r="M69">
      <f>D69-J69</f>
    </nc>
  </rcc>
  <rcc rId="504" sId="1">
    <nc r="M70">
      <f>D70-J70</f>
    </nc>
  </rcc>
  <rcc rId="505" sId="1">
    <nc r="M71">
      <f>D71-J71</f>
    </nc>
  </rcc>
  <rcc rId="506" sId="1">
    <nc r="M72">
      <f>D72-J72</f>
    </nc>
  </rcc>
  <rcc rId="507" sId="1">
    <nc r="M73">
      <f>D73-J73</f>
    </nc>
  </rcc>
  <rcc rId="508" sId="1">
    <nc r="M74">
      <f>D74-J74</f>
    </nc>
  </rcc>
  <rcc rId="509" sId="1">
    <nc r="M75">
      <f>D75-J75</f>
    </nc>
  </rcc>
  <rcc rId="510" sId="1">
    <nc r="M76">
      <f>D76-J76</f>
    </nc>
  </rcc>
  <rcc rId="511" sId="1">
    <nc r="M77">
      <f>D77-J77</f>
    </nc>
  </rcc>
  <rcc rId="512" sId="1">
    <nc r="M78">
      <f>D78-J78</f>
    </nc>
  </rcc>
  <rcc rId="513" sId="1">
    <nc r="M79">
      <f>D79-J79</f>
    </nc>
  </rcc>
  <rcc rId="514" sId="1">
    <nc r="M80">
      <f>D80-J80</f>
    </nc>
  </rcc>
  <rcc rId="515" sId="1">
    <nc r="M81">
      <f>D81-J81</f>
    </nc>
  </rcc>
  <rcc rId="516" sId="1">
    <nc r="M82">
      <f>D82-J82</f>
    </nc>
  </rcc>
  <rcc rId="517" sId="1">
    <nc r="M83">
      <f>D83-J83</f>
    </nc>
  </rcc>
  <rcc rId="518" sId="1">
    <nc r="M84">
      <f>D84-J84</f>
    </nc>
  </rcc>
  <rcc rId="519" sId="1">
    <nc r="M85">
      <f>D85-J85</f>
    </nc>
  </rcc>
  <rcc rId="520" sId="1">
    <nc r="M86">
      <f>D86-J86</f>
    </nc>
  </rcc>
  <rcc rId="521" sId="1">
    <nc r="M87">
      <f>D87-J87</f>
    </nc>
  </rcc>
  <rcc rId="522" sId="1">
    <nc r="M88">
      <f>D88-J88</f>
    </nc>
  </rcc>
  <rcc rId="523" sId="1">
    <nc r="M89">
      <f>D89-J89</f>
    </nc>
  </rcc>
  <rcc rId="524" sId="1">
    <nc r="M90">
      <f>D90-J90</f>
    </nc>
  </rcc>
  <rcc rId="525" sId="1">
    <nc r="M91">
      <f>D91-J91</f>
    </nc>
  </rcc>
  <rcc rId="526" sId="1">
    <nc r="M92">
      <f>D92-J92</f>
    </nc>
  </rcc>
  <rcc rId="527" sId="1">
    <nc r="M93">
      <f>D93-J93</f>
    </nc>
  </rcc>
  <rcc rId="528" sId="1">
    <nc r="M94">
      <f>D94-J94</f>
    </nc>
  </rcc>
  <rcc rId="529" sId="1">
    <nc r="M95">
      <f>D95-J95</f>
    </nc>
  </rcc>
  <rcc rId="530" sId="1">
    <nc r="M96">
      <f>D96-J96</f>
    </nc>
  </rcc>
  <rcc rId="531" sId="1">
    <nc r="M97">
      <f>D97-J97</f>
    </nc>
  </rcc>
  <rcc rId="532" sId="1">
    <nc r="M98">
      <f>D98-J98</f>
    </nc>
  </rcc>
  <rcc rId="533" sId="1">
    <nc r="M99">
      <f>D99-J99</f>
    </nc>
  </rcc>
  <rcc rId="534" sId="1">
    <nc r="M100">
      <f>D100-J100</f>
    </nc>
  </rcc>
  <rcc rId="535" sId="1">
    <nc r="M101">
      <f>D101-J101</f>
    </nc>
  </rcc>
  <rcc rId="536" sId="1">
    <nc r="M102">
      <f>D102-J102</f>
    </nc>
  </rcc>
  <rcc rId="537" sId="1">
    <nc r="M103">
      <f>D103-J103</f>
    </nc>
  </rcc>
  <rcc rId="538" sId="1">
    <nc r="M104">
      <f>D104-J104</f>
    </nc>
  </rcc>
  <rcc rId="539" sId="1">
    <nc r="M105">
      <f>D105-J105</f>
    </nc>
  </rcc>
  <rcc rId="540" sId="1">
    <nc r="M106">
      <f>D106-J106</f>
    </nc>
  </rcc>
  <rcc rId="541" sId="1">
    <nc r="M107">
      <f>D107-J107</f>
    </nc>
  </rcc>
  <rcc rId="542" sId="1">
    <nc r="M108">
      <f>D108-J108</f>
    </nc>
  </rcc>
  <rcc rId="543" sId="1">
    <nc r="M109">
      <f>D109-J109</f>
    </nc>
  </rcc>
  <rcc rId="544" sId="1">
    <nc r="M110">
      <f>D110-J110</f>
    </nc>
  </rcc>
  <rcc rId="545" sId="1">
    <nc r="M111">
      <f>D111-J111</f>
    </nc>
  </rcc>
  <rcc rId="546" sId="1">
    <nc r="M112">
      <f>D112-J112</f>
    </nc>
  </rcc>
  <rcc rId="547" sId="1">
    <nc r="M113">
      <f>D113-J113</f>
    </nc>
  </rcc>
  <rcc rId="548" sId="1">
    <nc r="M114">
      <f>D114-J114</f>
    </nc>
  </rcc>
  <rcc rId="549" sId="1">
    <nc r="M115">
      <f>D115-J115</f>
    </nc>
  </rcc>
  <rcc rId="550" sId="1">
    <nc r="M116">
      <f>D116-J116</f>
    </nc>
  </rcc>
  <rcc rId="551" sId="1">
    <nc r="M117">
      <f>D117-J117</f>
    </nc>
  </rcc>
  <rcc rId="552" sId="1">
    <nc r="M118">
      <f>D118-J118</f>
    </nc>
  </rcc>
  <rcc rId="553" sId="1">
    <nc r="M119">
      <f>D119-J119</f>
    </nc>
  </rcc>
  <rcc rId="554" sId="1">
    <nc r="M120">
      <f>D120-J120</f>
    </nc>
  </rcc>
  <rcc rId="555" sId="1">
    <nc r="M121">
      <f>D121-J121</f>
    </nc>
  </rcc>
  <rcc rId="556" sId="1">
    <nc r="M122">
      <f>D122-J122</f>
    </nc>
  </rcc>
  <rcc rId="557" sId="1">
    <nc r="M123">
      <f>D123-J123</f>
    </nc>
  </rcc>
  <rcc rId="558" sId="1">
    <nc r="M124">
      <f>D124-J124</f>
    </nc>
  </rcc>
  <rcc rId="559" sId="1">
    <nc r="M125">
      <f>D125-J125</f>
    </nc>
  </rcc>
  <rcc rId="560" sId="1">
    <nc r="M126">
      <f>D126-J126</f>
    </nc>
  </rcc>
  <rcc rId="561" sId="1">
    <nc r="M127">
      <f>D127-J127</f>
    </nc>
  </rcc>
  <rcc rId="562" sId="1">
    <nc r="M128">
      <f>D128-J128</f>
    </nc>
  </rcc>
  <rcc rId="563" sId="1">
    <nc r="M129">
      <f>D129-J129</f>
    </nc>
  </rcc>
  <rcc rId="564" sId="1">
    <nc r="M130">
      <f>D130-J130</f>
    </nc>
  </rcc>
  <rcc rId="565" sId="1">
    <nc r="M131">
      <f>D131-J131</f>
    </nc>
  </rcc>
  <rcc rId="566" sId="1">
    <nc r="M132">
      <f>D132-J132</f>
    </nc>
  </rcc>
  <rcc rId="567" sId="1">
    <nc r="M133">
      <f>D133-J133</f>
    </nc>
  </rcc>
  <rcc rId="568" sId="1">
    <nc r="M134">
      <f>D134-J134</f>
    </nc>
  </rcc>
  <rcc rId="569" sId="1">
    <nc r="M135">
      <f>D135-J135</f>
    </nc>
  </rcc>
  <rcc rId="570" sId="1">
    <nc r="M136">
      <f>D136-J136</f>
    </nc>
  </rcc>
  <rcc rId="571" sId="1">
    <nc r="M137">
      <f>D137-J137</f>
    </nc>
  </rcc>
  <rcc rId="572" sId="1">
    <nc r="M138">
      <f>D138-J138</f>
    </nc>
  </rcc>
  <rcc rId="573" sId="1">
    <nc r="M139">
      <f>D139-J139</f>
    </nc>
  </rcc>
  <rcc rId="574" sId="1">
    <nc r="M140">
      <f>D140-J140</f>
    </nc>
  </rcc>
  <rcc rId="575" sId="1">
    <nc r="M141">
      <f>D141-J141</f>
    </nc>
  </rcc>
  <rcc rId="576" sId="1">
    <nc r="M142">
      <f>D142-J142</f>
    </nc>
  </rcc>
  <rcc rId="577" sId="1">
    <nc r="M143">
      <f>D143-J143</f>
    </nc>
  </rcc>
  <rcc rId="578" sId="1">
    <nc r="M144">
      <f>D144-J144</f>
    </nc>
  </rcc>
  <rcc rId="579" sId="1">
    <nc r="M145">
      <f>D145-J145</f>
    </nc>
  </rcc>
  <rcc rId="580" sId="1">
    <nc r="M146">
      <f>D146-J146</f>
    </nc>
  </rcc>
  <rcc rId="581" sId="1">
    <nc r="M147">
      <f>D147-J147</f>
    </nc>
  </rcc>
  <rcc rId="582" sId="1">
    <nc r="M148">
      <f>D148-J148</f>
    </nc>
  </rcc>
  <rcc rId="583" sId="1">
    <nc r="M149">
      <f>D149-J149</f>
    </nc>
  </rcc>
  <rcc rId="584" sId="1">
    <nc r="M150">
      <f>D150-J150</f>
    </nc>
  </rcc>
  <rcc rId="585" sId="1">
    <nc r="M151">
      <f>D151-J151</f>
    </nc>
  </rcc>
  <rcc rId="586" sId="1">
    <nc r="M152">
      <f>D152-J152</f>
    </nc>
  </rcc>
  <rcc rId="587" sId="1">
    <nc r="M153">
      <f>D153-J153</f>
    </nc>
  </rcc>
  <rcc rId="588" sId="1">
    <nc r="M154">
      <f>D154-J154</f>
    </nc>
  </rcc>
  <rcc rId="589" sId="1">
    <nc r="M155">
      <f>D155-J155</f>
    </nc>
  </rcc>
  <rcc rId="590" sId="1">
    <nc r="M156">
      <f>D156-J156</f>
    </nc>
  </rcc>
  <rcc rId="591" sId="1">
    <nc r="M157">
      <f>D157-J157</f>
    </nc>
  </rcc>
  <rcc rId="592" sId="1">
    <nc r="M158">
      <f>D158-J158</f>
    </nc>
  </rcc>
  <rcc rId="593" sId="1">
    <nc r="M159">
      <f>D159-J159</f>
    </nc>
  </rcc>
  <rcc rId="594" sId="1">
    <nc r="M160">
      <f>D160-J160</f>
    </nc>
  </rcc>
  <rcc rId="595" sId="1">
    <nc r="M161">
      <f>D161-J161</f>
    </nc>
  </rcc>
  <rcc rId="596" sId="1">
    <nc r="M162">
      <f>D162-J162</f>
    </nc>
  </rcc>
  <rcc rId="597" sId="1">
    <nc r="M163">
      <f>D163-J163</f>
    </nc>
  </rcc>
  <rcc rId="598" sId="1">
    <nc r="M164">
      <f>D164-J164</f>
    </nc>
  </rcc>
  <rcc rId="599" sId="1">
    <nc r="M165">
      <f>D165-J165</f>
    </nc>
  </rcc>
  <rcc rId="600" sId="1">
    <nc r="M166">
      <f>D166-J166</f>
    </nc>
  </rcc>
  <rcc rId="601" sId="1">
    <nc r="M167">
      <f>D167-J167</f>
    </nc>
  </rcc>
  <rcc rId="602" sId="1">
    <nc r="M168">
      <f>D168-J168</f>
    </nc>
  </rcc>
  <rcc rId="603" sId="1">
    <nc r="M169">
      <f>D169-J169</f>
    </nc>
  </rcc>
  <rcc rId="604" sId="1">
    <nc r="M170">
      <f>D170-J170</f>
    </nc>
  </rcc>
  <rcc rId="605" sId="1">
    <nc r="M171">
      <f>D171-J171</f>
    </nc>
  </rcc>
  <rcc rId="606" sId="1">
    <nc r="M172">
      <f>D172-J172</f>
    </nc>
  </rcc>
  <rcc rId="607" sId="1">
    <nc r="M173">
      <f>D173-J173</f>
    </nc>
  </rcc>
  <rcc rId="608" sId="1">
    <nc r="M174">
      <f>D174-J174</f>
    </nc>
  </rcc>
  <rcc rId="609" sId="1">
    <nc r="M175">
      <f>D175-J175</f>
    </nc>
  </rcc>
  <rcc rId="610" sId="1">
    <nc r="M176">
      <f>D176-J176</f>
    </nc>
  </rcc>
  <rcc rId="611" sId="1">
    <nc r="M177">
      <f>D177-J177</f>
    </nc>
  </rcc>
  <rcc rId="612" sId="1">
    <nc r="M178">
      <f>D178-J178</f>
    </nc>
  </rcc>
  <rcc rId="613" sId="1">
    <nc r="M179">
      <f>D179-J179</f>
    </nc>
  </rcc>
  <rcc rId="614" sId="1">
    <nc r="M180">
      <f>D180-J180</f>
    </nc>
  </rcc>
  <rcc rId="615" sId="1">
    <nc r="M181">
      <f>D181-J181</f>
    </nc>
  </rcc>
  <rcc rId="616" sId="1">
    <nc r="M182">
      <f>D182-J182</f>
    </nc>
  </rcc>
  <rcc rId="617" sId="1">
    <nc r="M183">
      <f>D183-J183</f>
    </nc>
  </rcc>
</revisions>
</file>

<file path=xl/revisions/revisionLog14.xml><?xml version="1.0" encoding="utf-8"?>
<revisions xmlns="http://schemas.openxmlformats.org/spreadsheetml/2006/main" xmlns:r="http://schemas.openxmlformats.org/officeDocument/2006/relationships">
  <rcc rId="861" sId="1">
    <oc r="L15" t="inlineStr">
      <is>
        <r>
          <rPr>
            <u/>
            <sz val="18"/>
            <color theme="1"/>
            <rFont val="Times New Roman"/>
            <family val="1"/>
            <charset val="204"/>
          </rPr>
          <t>УППЭК</t>
        </r>
        <r>
          <rPr>
            <sz val="18"/>
            <color theme="1"/>
            <rFont val="Times New Roman"/>
            <family val="2"/>
            <charset val="204"/>
          </rPr>
          <t>: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Денежные средства будут освоены в течение года.</t>
        </r>
      </is>
    </oc>
    <nc r="L15" t="inlineStr">
      <is>
        <r>
          <rPr>
            <u/>
            <sz val="18"/>
            <color theme="1"/>
            <rFont val="Times New Roman"/>
            <family val="1"/>
            <charset val="204"/>
          </rPr>
          <t>УППЭК</t>
        </r>
        <r>
          <rPr>
            <sz val="18"/>
            <color theme="1"/>
            <rFont val="Times New Roman"/>
            <family val="2"/>
            <charset val="204"/>
          </rPr>
          <t xml:space="preserve">: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за счет средств местного бюджета в рамках реализации муниципальной программы "Охрана окружающей среды города Сургута на 2014-2030 годы" на аналогичные цели выделено тыс.рублей. Денежные средства будут освоены в течение года.                                                             </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41.xml><?xml version="1.0" encoding="utf-8"?>
<revisions xmlns="http://schemas.openxmlformats.org/spreadsheetml/2006/main" xmlns:r="http://schemas.openxmlformats.org/officeDocument/2006/relationships">
  <rcc rId="662"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sz val="18"/>
            <color rgb="FFFF0000"/>
            <rFont val="Times New Roman"/>
            <family val="1"/>
            <charset val="204"/>
          </rPr>
          <t>УППЭК: В рамках подпрограммы "Содействие проведению капитального ремонта многоквартирных домов" запланировано обустройство сквера "Старожилов"</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10.xml><?xml version="1.0" encoding="utf-8"?>
<revisions xmlns="http://schemas.openxmlformats.org/spreadsheetml/2006/main" xmlns:r="http://schemas.openxmlformats.org/officeDocument/2006/relationships">
  <rcc rId="718"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11.xml><?xml version="1.0" encoding="utf-8"?>
<revisions xmlns="http://schemas.openxmlformats.org/spreadsheetml/2006/main" xmlns:r="http://schemas.openxmlformats.org/officeDocument/2006/relationships">
  <rcc rId="289"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111.xml><?xml version="1.0" encoding="utf-8"?>
<revisions xmlns="http://schemas.openxmlformats.org/spreadsheetml/2006/main" xmlns:r="http://schemas.openxmlformats.org/officeDocument/2006/relationships">
  <rfmt sheetId="1" sqref="K57">
    <dxf>
      <fill>
        <patternFill>
          <bgColor rgb="FFFFFF00"/>
        </patternFill>
      </fill>
    </dxf>
  </rfmt>
</revisions>
</file>

<file path=xl/revisions/revisionLog142.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21.xml><?xml version="1.0" encoding="utf-8"?>
<revisions xmlns="http://schemas.openxmlformats.org/spreadsheetml/2006/main" xmlns:r="http://schemas.openxmlformats.org/officeDocument/2006/relationships">
  <rfmt sheetId="1" sqref="K57" start="0" length="2147483647">
    <dxf>
      <font>
        <color rgb="FFFF0000"/>
      </font>
    </dxf>
  </rfmt>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2">
    <dxf>
      <fill>
        <patternFill>
          <bgColor theme="5" tint="0.39997558519241921"/>
        </patternFill>
      </fill>
    </dxf>
  </rfmt>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2"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ДАиГ: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nc>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ДАиГ: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nc>
  </rc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46.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7.xml><?xml version="1.0" encoding="utf-8"?>
<revisions xmlns="http://schemas.openxmlformats.org/spreadsheetml/2006/main" xmlns:r="http://schemas.openxmlformats.org/officeDocument/2006/relationships">
  <rcc rId="654"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3" sId="1" numFmtId="4">
    <oc r="J132">
      <v>61540.49</v>
    </oc>
    <nc r="J132">
      <v>20636.7</v>
    </nc>
  </rcc>
  <rfmt sheetId="1" sqref="J132">
    <dxf>
      <fill>
        <patternFill patternType="none">
          <bgColor auto="1"/>
        </patternFill>
      </fill>
    </dxf>
  </rfmt>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4" sId="1">
    <oc r="J133">
      <v>76254.86</v>
    </oc>
    <nc r="J133">
      <f>76254.86+5488.21+1858.45</f>
    </nc>
  </rcc>
</revisions>
</file>

<file path=xl/revisions/revisionLog15.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31:K131">
    <dxf>
      <fill>
        <patternFill patternType="none">
          <bgColor auto="1"/>
        </patternFill>
      </fill>
    </dxf>
  </rfmt>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6" sId="1">
    <oc r="O9">
      <f>D9-J9</f>
    </oc>
    <nc r="O9"/>
  </rcc>
  <rcc rId="687" sId="1">
    <oc r="O10">
      <f>D10-J10</f>
    </oc>
    <nc r="O10"/>
  </rcc>
  <rcc rId="688" sId="1">
    <oc r="O11">
      <f>D11-J11</f>
    </oc>
    <nc r="O11"/>
  </rcc>
  <rcc rId="689" sId="1">
    <oc r="O12">
      <f>D12-J12</f>
    </oc>
    <nc r="O12"/>
  </rcc>
  <rfmt sheetId="1" sqref="C175:J178">
    <dxf>
      <fill>
        <patternFill>
          <bgColor theme="0"/>
        </patternFill>
      </fill>
    </dxf>
  </rfmt>
  <rfmt sheetId="1" sqref="C61:J68">
    <dxf>
      <fill>
        <patternFill>
          <bgColor theme="0"/>
        </patternFill>
      </fill>
    </dxf>
  </rfmt>
  <rfmt sheetId="1" sqref="D131:J132">
    <dxf>
      <fill>
        <patternFill>
          <bgColor theme="0"/>
        </patternFill>
      </fill>
    </dxf>
  </rfmt>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5" sId="1">
    <oc r="B129"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2016-2020 годы» 
</t>
        </r>
        <r>
          <rPr>
            <sz val="20"/>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3.Субсидии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t>
        </r>
      </is>
    </oc>
    <nc r="B129"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2016-2020 годы» 
</t>
        </r>
        <r>
          <rPr>
            <sz val="20"/>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3.Субсидии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4.Субсидии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РФ (софинансирование субсидии из окружного бюджета))</t>
        </r>
      </is>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6" sId="1">
    <o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 xml:space="preserve">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Департамент физической культуры и спорта ХМАО-Югры </t>
        </r>
      </is>
    </oc>
    <n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на реализацию мероприятий по проведению смотров-конкурсов в сфере физической культуры и спорта</t>
        </r>
      </is>
    </nc>
  </rc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7" sId="1">
    <oc r="L155" t="inlineStr">
      <is>
        <r>
          <rPr>
            <sz val="18"/>
            <color theme="1"/>
            <rFont val="Times New Roman"/>
            <family val="1"/>
            <charset val="204"/>
          </rPr>
          <t xml:space="preserve">По состоянию на 01.06.2017: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01.06.2017: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АГ: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5" sId="1">
    <oc r="L169" t="inlineStr">
      <is>
        <r>
          <rPr>
            <u/>
            <sz val="18"/>
            <rFont val="Times New Roman"/>
            <family val="2"/>
            <charset val="204"/>
          </rPr>
          <t>ДО, УБУиО(ДК):</t>
        </r>
        <r>
          <rPr>
            <sz val="18"/>
            <rFont val="Times New Roman"/>
            <family val="2"/>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(62 960 руб.). 
</t>
        </r>
        <r>
          <rPr>
            <u/>
            <sz val="20"/>
            <color theme="1"/>
            <rFont val="Times New Roman"/>
            <family val="1"/>
            <charset val="204"/>
          </rPr>
          <t/>
        </r>
      </is>
    </oc>
    <nc r="L169" t="inlineStr">
      <is>
        <r>
          <rPr>
            <u/>
            <sz val="18"/>
            <rFont val="Times New Roman"/>
            <family val="2"/>
            <charset val="204"/>
          </rPr>
          <t>ДО, УБУиО(ДК):</t>
        </r>
        <r>
          <rPr>
            <sz val="18"/>
            <rFont val="Times New Roman"/>
            <family val="2"/>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is>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1">
    <o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на реализацию мероприятий по проведению смотров-конкурсов в сфере физической культуры и спорта</t>
        </r>
      </is>
    </oc>
    <n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is>
    </nc>
  </rcc>
</revisions>
</file>

<file path=xl/revisions/revisionLog16.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7"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nc>
  </rcc>
  <rcft rId="722" sheetId="1"/>
  <rcft rId="718" sheetId="1"/>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6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4"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nc>
  </rcc>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5"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6"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предусмотрены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предусмотрены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7" sId="1">
    <o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is>
    </oc>
    <n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is>
    </nc>
  </rcc>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2" sId="1">
    <oc r="B49" t="inlineStr">
      <is>
        <r>
          <t xml:space="preserve">Государственная программа «Содействие занятости населения в Ханты-Мансийском автономном округе – Югре на 2016-2020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is>
    </oc>
    <nc r="B49" t="inlineStr">
      <is>
        <r>
          <t>Государственная программа «Содействие занятости населения в Ханты-Мансийском автономном округе – Югре на 2016-2020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is>
    </nc>
  </rcc>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36:H137" start="0" length="2147483647">
    <dxf>
      <font>
        <b/>
      </font>
    </dxf>
  </rfmt>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55:H155" start="0" length="2147483647">
    <dxf>
      <font>
        <b/>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79:H179" start="0" length="2147483647">
    <dxf>
      <font>
        <b/>
      </font>
    </dxf>
  </rfmt>
</revisions>
</file>

<file path=xl/revisions/revisionLog17.xml><?xml version="1.0" encoding="utf-8"?>
<revisions xmlns="http://schemas.openxmlformats.org/spreadsheetml/2006/main" xmlns:r="http://schemas.openxmlformats.org/officeDocument/2006/relationships">
  <rcc rId="694"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«Капитальный ремонт и благоустройство жилищного фонда»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3"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t>
        </r>
        <r>
          <rPr>
            <u/>
            <sz val="18"/>
            <color theme="1"/>
            <rFont val="Times New Roman"/>
            <family val="1"/>
            <charset val="204"/>
          </rPr>
          <t>ХЭУ:</t>
        </r>
        <r>
          <rPr>
            <sz val="18"/>
            <color theme="1"/>
            <rFont val="Times New Roman"/>
            <family val="2"/>
            <charset val="204"/>
          </rPr>
          <t xml:space="preserve">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nc>
  </rc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71.xml><?xml version="1.0" encoding="utf-8"?>
<revisions xmlns="http://schemas.openxmlformats.org/spreadsheetml/2006/main" xmlns:r="http://schemas.openxmlformats.org/officeDocument/2006/relationships">
  <rcc rId="666"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u/>
            <sz val="18"/>
            <color rgb="FFFF0000"/>
            <rFont val="Times New Roman"/>
            <family val="1"/>
            <charset val="204"/>
          </rPr>
          <t>УППЭК:</t>
        </r>
        <r>
          <rPr>
            <sz val="18"/>
            <color rgb="FFFF0000"/>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7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71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711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0" sId="1">
    <o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В мае приняты работы на сумму 37 306,2 тыс. руб., оплачены средства местного бюджета в размере 1 865,3 тыс. руб., средства окружного бюджета в размере 35 440,9 тыс. руб. будут оплачены в следующем отчетном периоде.                                                                                                                                                                        
</t>
        </r>
        <r>
          <rPr>
            <u/>
            <sz val="18"/>
            <rFont val="Times New Roman"/>
            <family val="2"/>
            <charset val="204"/>
          </rPr>
          <t xml:space="preserve">УБУиО (ДК):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В мае приняты работы на сумму 37 306,2 тыс. руб., оплачены средства местного бюджета в размере 1 865,3 тыс. руб., средства окружного бюджета в размере 35 440,9 тыс. руб. будут оплачены в следующем отчетном периоде.                                                                                                                                                                        
</t>
        </r>
        <r>
          <rPr>
            <u/>
            <sz val="18"/>
            <rFont val="Times New Roman"/>
            <family val="2"/>
            <charset val="204"/>
          </rPr>
          <t xml:space="preserve">УБУиО (ДК): </t>
        </r>
        <r>
          <rPr>
            <sz val="18"/>
            <rFont val="Times New Roman"/>
            <family val="2"/>
            <charset val="204"/>
          </rPr>
          <t xml:space="preserve">Реализация программы  осуществляется в плановом режиме.  Бюджетные ассигнования будут использованы в полном объеме до конца 2017 года.
</t>
        </r>
      </is>
    </nc>
  </rcc>
  <rcc rId="761"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t>
        </r>
        <r>
          <rPr>
            <u/>
            <sz val="18"/>
            <rFont val="Times New Roman"/>
            <family val="1"/>
            <charset val="204"/>
          </rPr>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В соответствии с графиком платежей денежные средства в размере 72,70 тыс.руб. будут освоены в 4 квартале.
</t>
        </r>
        <r>
          <rPr>
            <u/>
            <sz val="18"/>
            <rFont val="Times New Roman"/>
            <family val="1"/>
            <charset val="204"/>
          </rPr>
          <t/>
        </r>
      </is>
    </nc>
  </rc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5"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предусмотрены расходы на оплату труда для осуществления переданного государственного полномочия.
</t>
        </r>
        <r>
          <rPr>
            <u/>
            <sz val="18"/>
            <color theme="1"/>
            <rFont val="Times New Roman"/>
            <family val="1"/>
            <charset val="204"/>
          </rPr>
          <t>ХЭУ:</t>
        </r>
        <r>
          <rPr>
            <sz val="18"/>
            <color theme="1"/>
            <rFont val="Times New Roman"/>
            <family val="2"/>
            <charset val="204"/>
          </rPr>
          <t xml:space="preserve">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6"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В соответствии с графиком платежей денежные средства в размере 72,70 тыс.руб. будут освоены в 4 квартале.
</t>
        </r>
        <r>
          <rPr>
            <u/>
            <sz val="18"/>
            <rFont val="Times New Roman"/>
            <family val="1"/>
            <charset val="204"/>
          </rPr>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В соответствии с планом-графиком денежные средства в размере 72,70 тыс.руб. будут освоены в 4 квартале.
</t>
        </r>
        <r>
          <rPr>
            <u/>
            <sz val="18"/>
            <rFont val="Times New Roman"/>
            <family val="1"/>
            <charset val="204"/>
          </rPr>
          <t/>
        </r>
      </is>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8.xml><?xml version="1.0" encoding="utf-8"?>
<revisions xmlns="http://schemas.openxmlformats.org/spreadsheetml/2006/main" xmlns:r="http://schemas.openxmlformats.org/officeDocument/2006/relationships">
  <rcc rId="722"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"Благоустройство рекреационных зон"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"Благоустройство рекреационных зон"  запланировано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«Содействие проведению капитального ремонта многоквартирных домов» запланировано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В рамках подпрограммы «Содействие проведению капитального ремонта многоквартирных домов» запланировано обустройство сквера "Старожилов" пешеходный мост"</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2"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В соответствии с планом-графиком денежные средства в размере 72,70 тыс.руб. будут освоены в 4 квартале.
</t>
        </r>
        <r>
          <rPr>
            <u/>
            <sz val="18"/>
            <rFont val="Times New Roman"/>
            <family val="1"/>
            <charset val="204"/>
          </rPr>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Денежные средства в размере 72,70 тыс.руб. будут освоены в 4 квартале.
</t>
        </r>
        <r>
          <rPr>
            <u/>
            <sz val="18"/>
            <rFont val="Times New Roman"/>
            <family val="1"/>
            <charset val="204"/>
          </rPr>
          <t/>
        </r>
      </is>
    </nc>
  </rcc>
</revisions>
</file>

<file path=xl/revisions/revisionLog18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811.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3"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Денежные средства в размере 72,70 тыс.руб. будут освоены в 4 квартале.
</t>
        </r>
        <r>
          <rPr>
            <u/>
            <sz val="18"/>
            <rFont val="Times New Roman"/>
            <family val="1"/>
            <charset val="204"/>
          </rPr>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Содействие трудоустройству не занятых инвалидов на оборудованные (оснащенные) рабочие места в рамках договора на приобретение основных средств на сумму 72,69 тыс.руб. МАУ ДО СДЮСШОР "Олимп". Средства планируется использовать в 4 кв. 2017 г.</t>
        </r>
      </is>
    </nc>
  </rc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7" sId="1">
    <oc r="L29" t="inlineStr">
      <is>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29" t="inlineStr">
      <is>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Планируемая численность детей, посетивших лагерь дневного пребывания - 350 чел. Бюджетные ассигнования будут использованы в 2-4 квартале 2017 года.</t>
        </r>
      </is>
    </nc>
  </rc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29:L35">
    <dxf>
      <alignment horizontal="left" readingOrder="0"/>
    </dxf>
  </rfmt>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5" sId="1">
    <oc r="L29" t="inlineStr">
      <is>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Планируемая численность детей, посетивших лагерь дневного пребывания - 350 чел. Бюджетные ассигнования будут использованы в 2-4 квартале 2017 года.</t>
        </r>
      </is>
    </oc>
    <nc r="L29" t="inlineStr">
      <is>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Планируемая численность детей, посещающих лагерь с дневным пребыванием детей  - 350 чел. Бюджетные ассигнования будут использованы в 2-4 квартале 2017 года.</t>
        </r>
      </is>
    </nc>
  </rc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6"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Содействие трудоустройству не занятых инвалидов на оборудованные (оснащенные) рабочие места в рамках договора на приобретение основных средств на сумму 72,69 тыс.руб. МАУ ДО СДЮСШОР "Олимп". Средства планируется использовать в 4 кв. 2017 г.</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планируется использовать в 4 кв. 2017 г.
</t>
        </r>
      </is>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01.05.2017'!$A$1:$L$183</formula>
    <oldFormula>'на 01.05.2017'!$A$1:$L$183</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1" sId="1" numFmtId="4">
    <oc r="I45">
      <v>61523.4</v>
    </oc>
    <nc r="I45">
      <v>65224.89</v>
    </nc>
  </rcc>
  <rcc rId="802" sId="1" numFmtId="4">
    <oc r="I46">
      <v>3511.1</v>
    </oc>
    <nc r="I46">
      <v>7247.21</v>
    </nc>
  </rcc>
  <rcc rId="803" sId="1" numFmtId="4">
    <oc r="I43">
      <v>65034.5</v>
    </oc>
    <nc r="I43">
      <f>SUM(I45:I46)</f>
    </nc>
  </rc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19.xml><?xml version="1.0" encoding="utf-8"?>
<revisions xmlns="http://schemas.openxmlformats.org/spreadsheetml/2006/main" xmlns:r="http://schemas.openxmlformats.org/officeDocument/2006/relationships">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0" sId="1" odxf="1" dxf="1">
    <oc r="L15" t="inlineStr">
      <is>
        <t>УППЭК: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Денежные средства будут освоены в течение года.</t>
      </is>
    </oc>
    <nc r="L15" t="inlineStr">
      <is>
        <r>
          <rPr>
            <u/>
            <sz val="18"/>
            <color theme="1"/>
            <rFont val="Times New Roman"/>
            <family val="1"/>
            <charset val="204"/>
          </rPr>
          <t>УППЭК</t>
        </r>
        <r>
          <rPr>
            <sz val="18"/>
            <color theme="1"/>
            <rFont val="Times New Roman"/>
            <family val="2"/>
            <charset val="204"/>
          </rPr>
          <t>: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 Денежные средства будут освоены в течение года.</t>
        </r>
      </is>
    </nc>
    <odxf>
      <font>
        <sz val="18"/>
      </font>
    </odxf>
    <ndxf>
      <font>
        <sz val="18"/>
      </font>
    </ndxf>
  </rcc>
  <rcv guid="{45DE1976-7F07-4EB4-8A9C-FB72D060BEFA}" action="delete"/>
  <rdn rId="0" localSheetId="1" customView="1" name="Z_45DE1976_7F07_4EB4_8A9C_FB72D060BEFA_.wvu.PrintArea" hidden="1" oldHidden="1">
    <formula>'на 01.05.2017'!$A$1:$L$184</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191.xml><?xml version="1.0" encoding="utf-8"?>
<revisions xmlns="http://schemas.openxmlformats.org/spreadsheetml/2006/main" xmlns:r="http://schemas.openxmlformats.org/officeDocument/2006/relationships">
  <rcc rId="650"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92.xml><?xml version="1.0" encoding="utf-8"?>
<revisions xmlns="http://schemas.openxmlformats.org/spreadsheetml/2006/main" xmlns:r="http://schemas.openxmlformats.org/officeDocument/2006/relationships">
  <rcc rId="658" sId="1">
    <o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t>
        </r>
      </is>
    </oc>
    <nc r="L129" t="inlineStr">
      <is>
        <r>
          <rPr>
            <u/>
            <sz val="18"/>
            <color theme="1"/>
            <rFont val="Times New Roman"/>
            <family val="2"/>
            <charset val="204"/>
          </rPr>
          <t>ДГХ:</t>
        </r>
        <r>
          <rPr>
            <sz val="18"/>
            <color theme="1"/>
            <rFont val="Times New Roman"/>
            <family val="2"/>
            <charset val="204"/>
          </rPr>
          <t xml:space="preserve">  В рамках подпрограммы "Создание условий для обеспечения качественными коммунальными услугами" в 2017 году запланирован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color rgb="FFFF0000"/>
            <rFont val="Times New Roman"/>
            <family val="1"/>
            <charset val="204"/>
          </rPr>
          <t xml:space="preserve">В рамках подпрограммы "Содействие проведению капитального ремонта многоквартирных домов" запланировано выполнить комлпексное благоустройство 14 дворовых территорий (приоритетный проект "Формирование комфортной городской среды"). Средства запланированы на 3,4 кварталы 2017.        </t>
        </r>
        <r>
          <rPr>
            <sz val="18"/>
            <color theme="1"/>
            <rFont val="Times New Roman"/>
            <family val="2"/>
            <charset val="204"/>
          </rPr>
          <t xml:space="preserve">                                                                                                            В рамках подпрограммы  "Поддержка частных инвестиций в жилищно-коммунальный комплекс" предусмотрено предоставление  субсидии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В рамках подпрограммы "Обеспечение равных прав потребителей на получение энергетических ресурсов"  предусмотрены субсидии:
-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 на возмещение части затрат на уплату процентов по привлекаемым заемным средствам на оплату задолженности за энергоресурсы.   
В рамках подпрограммы "Повышение энергоэффективности в отраслях экономики" за счет средств местного бюджета запланированы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Выполнены работы по установке ИПУ электроэнергии (3 шт.) в муниципальных квартирах на сумму 11,45 тыс. руб.,  оказаны услуги по составлению локальных сметных расчетов на сумму 9,0 тыс.руб.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 рамках подпрограммы "Повышение энергоэффективности в отраслях экономики" запланированы работы по  установке (замене) индивидуальных приборов учета  в муниципальных нежилых помещениях в количестве 6 шт.
</t>
        </r>
        <r>
          <rPr>
            <u/>
            <sz val="18"/>
            <color theme="1"/>
            <rFont val="Times New Roman"/>
            <family val="2"/>
            <charset val="204"/>
          </rPr>
          <t>УБУиО:</t>
        </r>
        <r>
          <rPr>
            <sz val="18"/>
            <color theme="1"/>
            <rFont val="Times New Roman"/>
            <family val="2"/>
            <charset val="204"/>
          </rPr>
          <t xml:space="preserve"> В рамках подпрограммы "Обеспечение равных прав потребителей на получение энергетических ресурсов" запланированы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в 3 квартале 2017 года запланирована замена оконных блоков по адресу ул. Энгельса, 8.Реализация мероприятий  осуществляется в плановом режиме. Бюджетные ассигнования будут использованы в полном объеме до конца 2017 года.                 
</t>
        </r>
        <r>
          <rPr>
            <u/>
            <sz val="18"/>
            <color theme="1"/>
            <rFont val="Times New Roman"/>
            <family val="1"/>
            <charset val="204"/>
          </rPr>
          <t>ДАиГ</t>
        </r>
        <r>
          <rPr>
            <sz val="18"/>
            <color theme="1"/>
            <rFont val="Times New Roman"/>
            <family val="2"/>
            <charset val="204"/>
          </rPr>
          <t xml:space="preserve">: В рамках подпрограммы "Формирование современной городской среды. Благоустройство площадей, набережных, скверов, парков иных общественных территорий" запланировано обустройство пешеходного моста в парке в районе ручья Кедровый лог.                                                                                                                          </t>
        </r>
        <r>
          <rPr>
            <sz val="18"/>
            <color rgb="FFFF0000"/>
            <rFont val="Times New Roman"/>
            <family val="1"/>
            <charset val="204"/>
          </rPr>
          <t>УППЭК: В рамках подпрограммы "Содействие проведению капитального ремонта многоквартирных домов" запланировано обустройство сквера "Старожилов"</t>
        </r>
      </is>
    </nc>
  </rcc>
  <rcv guid="{649E5CE3-4976-49D9-83DA-4E57FFC714BF}" action="delete"/>
  <rdn rId="0" localSheetId="1" customView="1" name="Z_649E5CE3_4976_49D9_83DA_4E57FFC714BF_.wvu.PrintArea" hidden="1" oldHidden="1">
    <formula>'на 01.05.2017'!$A$1:$L$185</formula>
    <oldFormula>'на 01.05.2017'!$A$1:$L$185</oldFormula>
  </rdn>
  <rdn rId="0" localSheetId="1" customView="1" name="Z_649E5CE3_4976_49D9_83DA_4E57FFC714BF_.wvu.PrintTitles" hidden="1" oldHidden="1">
    <formula>'на 01.05.2017'!$5:$8</formula>
    <oldFormula>'на 01.05.2017'!$5:$8</oldFormula>
  </rdn>
  <rdn rId="0" localSheetId="1" customView="1" name="Z_649E5CE3_4976_49D9_83DA_4E57FFC714BF_.wvu.FilterData" hidden="1" oldHidden="1">
    <formula>'на 01.05.2017'!$A$7:$L$386</formula>
    <oldFormula>'на 01.05.2017'!$A$7:$L$386</oldFormula>
  </rdn>
  <rcv guid="{649E5CE3-4976-49D9-83DA-4E57FFC714BF}" action="add"/>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6" sId="1">
    <o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планируется использовать в 4 кв. 2017 г.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планируется использовать в 4 кв. 2017 г.
</t>
        </r>
      </is>
    </nc>
  </rcc>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7" sId="1">
    <oc r="L55" t="inlineStr">
      <is>
        <r>
          <rPr>
            <u/>
            <sz val="18"/>
            <rFont val="Times New Roman"/>
            <family val="2"/>
            <charset val="204"/>
          </rPr>
          <t>АГ:</t>
        </r>
        <r>
          <rPr>
            <sz val="18"/>
            <rFont val="Times New Roman"/>
            <family val="2"/>
            <charset val="204"/>
          </rPr>
          <t xml:space="preserve">
Планируется реализация мероприятий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на предоставлении из бюджета города субсидии на финансовое обеспечение(возмещение)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oc>
    <nc r="L55" t="inlineStr">
      <is>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на предоставлении из бюджета города субсидии на финансовое обеспечение(возмещение)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nc>
  </rcc>
  <rcv guid="{45DE1976-7F07-4EB4-8A9C-FB72D060BEFA}" action="delete"/>
  <rdn rId="0" localSheetId="1" customView="1" name="Z_45DE1976_7F07_4EB4_8A9C_FB72D060BEFA_.wvu.PrintArea" hidden="1" oldHidden="1">
    <formula>'на 01.05.2017'!$A$1:$L$184</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3" sId="1">
    <oc r="L55" t="inlineStr">
      <is>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на предоставлении из бюджета города субсидии на финансовое обеспечение(возмещение)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oc>
    <nc r="L55" t="inlineStr">
      <is>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4" sId="1">
    <oc r="L55" t="inlineStr">
      <is>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oc>
    <nc r="L55" t="inlineStr">
      <is>
        <r>
          <rPr>
            <u/>
            <sz val="18"/>
            <rFont val="Times New Roman"/>
            <family val="2"/>
            <charset val="204"/>
          </rPr>
          <t>АГ:</t>
        </r>
        <r>
          <rPr>
            <sz val="18"/>
            <rFont val="Times New Roman"/>
            <family val="2"/>
            <charset val="204"/>
          </rPr>
          <t xml:space="preserve">
В рамках реализации программ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is>
    </nc>
  </rc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5" sId="1">
    <oc r="L117" t="inlineStr">
      <is>
        <t xml:space="preserve">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Постановлений о предоставлении субсидий на приобретение жилого помещения в собственность;
 - на приобретение 3 жилых помещений.  Заключены муниципальные контракты  по приобретению жилых помещений для участников программы: 3кв., по 43,2 м2, 5491,5408 тыс.руб). Акты приема-передачи подписаны 25.05.2017г. Оплата будет произведена после получения выписок из ЕГРН.                                                                       </t>
      </is>
    </oc>
    <nc r="L117" t="inlineStr">
      <is>
        <t xml:space="preserve">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Постановления о предоставлении субсидий на приобретение жилого помещения в собственность;
 - на приобретение 3 жилых помещений.  Заключены муниципальные контракты  по приобретению жилых помещений для участников программы: 3кв., по 43,2 м2, 5491,5408 тыс.руб). Акты приема-передачи подписаны 25.05.2017г. Оплата будет произведена после получения выписок из ЕГРН.                                                                       </t>
      </is>
    </nc>
  </rcc>
  <rcv guid="{45DE1976-7F07-4EB4-8A9C-FB72D060BEFA}" action="delete"/>
  <rdn rId="0" localSheetId="1" customView="1" name="Z_45DE1976_7F07_4EB4_8A9C_FB72D060BEFA_.wvu.PrintArea" hidden="1" oldHidden="1">
    <formula>'на 01.05.2017'!$A$1:$L$184</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1" sId="1">
    <oc r="L129" t="inlineStr">
      <is>
        <r>
          <rPr>
            <u/>
            <sz val="18"/>
            <color theme="1"/>
            <rFont val="Times New Roman"/>
            <family val="2"/>
            <charset val="204"/>
          </rPr>
          <t>ДГХ:</t>
        </r>
        <r>
          <rPr>
            <sz val="18"/>
            <color theme="1"/>
            <rFont val="Times New Roman"/>
            <family val="2"/>
            <charset val="204"/>
          </rPr>
          <t xml:space="preserve">  в 2017 году планируется: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установка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установку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nc>
  </rcc>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2" sId="1">
    <oc r="L129" t="inlineStr">
      <is>
        <r>
          <rPr>
            <u/>
            <sz val="18"/>
            <color theme="1"/>
            <rFont val="Times New Roman"/>
            <family val="2"/>
            <charset val="204"/>
          </rPr>
          <t>ДГХ:</t>
        </r>
        <r>
          <rPr>
            <sz val="18"/>
            <color theme="1"/>
            <rFont val="Times New Roman"/>
            <family val="2"/>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установку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oc>
    <nc r="L129" t="inlineStr">
      <is>
        <r>
          <rPr>
            <u/>
            <sz val="18"/>
            <color theme="1"/>
            <rFont val="Times New Roman"/>
            <family val="2"/>
            <charset val="204"/>
          </rPr>
          <t>ДГХ:</t>
        </r>
        <r>
          <rPr>
            <sz val="18"/>
            <color theme="1"/>
            <rFont val="Times New Roman"/>
            <family val="2"/>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t>
        </r>
        <r>
          <rPr>
            <sz val="18"/>
            <rFont val="Times New Roman"/>
            <family val="1"/>
            <charset val="204"/>
          </rPr>
          <t xml:space="preserve">- благоустройство 14 дворовых территорий (приоритетный проект "Формирование комфортной городской среды").
- ремонт фасада МБДОУ № 76 "Капелька", ремонт сетей ТВС МБОУ СОШ № 1, МБОУ Прогимназия, замена светильников на светильники с энергосберегающими лампами в 4 зданиях,  установка (замена) индивидуальных приборов учета  в муниципальных помещениях в количестве 83 шт.                                                                                                       - установку ИПУ электроэнергии (3 шт.) в муниципальных квартирах на сумму 11,45 тыс. руб.;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предусмотрены работы по  установке (замене) индивидуальных приборов учета  в муниципальных нежилых помещениях в количестве 6 шт.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                                                                                                                         
</t>
        </r>
        <r>
          <rPr>
            <u/>
            <sz val="18"/>
            <rFont val="Times New Roman"/>
            <family val="1"/>
            <charset val="204"/>
          </rPr>
          <t>УППЭК:</t>
        </r>
        <r>
          <rPr>
            <sz val="18"/>
            <rFont val="Times New Roman"/>
            <family val="1"/>
            <charset val="204"/>
          </rPr>
          <t xml:space="preserve"> предусмотрено обустройство сквера "Старожилов" пешеходный мост".</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 sId="1" numFmtId="4">
    <oc r="G40">
      <v>19.100000000000001</v>
    </oc>
    <nc r="G40">
      <v>34.96</v>
    </nc>
  </rcc>
  <rcc rId="391" sId="1" numFmtId="4">
    <oc r="G39">
      <v>544.6</v>
    </oc>
    <nc r="G39">
      <v>584.70000000000005</v>
    </nc>
  </rcc>
  <rcc rId="392" sId="1" numFmtId="4">
    <oc r="E39">
      <v>674.3</v>
    </oc>
    <nc r="E39">
      <v>714.38</v>
    </nc>
  </rcc>
  <rcc rId="393" sId="1">
    <oc r="J39">
      <f>174.3</f>
    </oc>
    <nc r="J39">
      <f>174.3+4563.5</f>
    </nc>
  </rcc>
  <rfmt sheetId="1" sqref="J39">
    <dxf>
      <fill>
        <patternFill>
          <bgColor rgb="FFFFFF00"/>
        </patternFill>
      </fill>
    </dxf>
  </rfmt>
  <rfmt sheetId="1" sqref="C36:J43">
    <dxf>
      <fill>
        <patternFill patternType="none">
          <bgColor auto="1"/>
        </patternFill>
      </fill>
    </dxf>
  </rfmt>
  <rfmt sheetId="1" sqref="J32:J33">
    <dxf>
      <fill>
        <patternFill patternType="none">
          <bgColor auto="1"/>
        </patternFill>
      </fill>
    </dxf>
  </rfmt>
  <rcc rId="394" sId="1">
    <oc r="G45">
      <f>61523.41+559.15</f>
    </oc>
    <nc r="G45">
      <f>61523.41+896.47</f>
    </nc>
  </rcc>
  <rcc rId="395" sId="1">
    <oc r="D45">
      <f>5894+245624.7</f>
    </oc>
    <nc r="D45">
      <f>5894+245624.7+427.5</f>
    </nc>
  </rcc>
  <rcc rId="396" sId="1">
    <oc r="E45">
      <f>61523.41+559.14</f>
    </oc>
    <nc r="E45">
      <f>61523.41+896.47</f>
    </nc>
  </rcc>
  <rcc rId="397" sId="1">
    <oc r="J45">
      <f>245624.7+5894</f>
    </oc>
    <nc r="J45">
      <f>245624.7+5894+427.5</f>
    </nc>
  </rcc>
  <rcc rId="398" sId="1">
    <o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t>
        </r>
      </is>
    </oc>
    <nc r="B43" t="inlineStr">
      <is>
        <r>
          <t>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t>
        </r>
        <r>
          <rPr>
            <b/>
            <sz val="20"/>
            <color theme="1"/>
            <rFont val="Times New Roman"/>
            <family val="2"/>
            <charset val="204"/>
          </rPr>
          <t xml:space="preserve">. </t>
        </r>
        <r>
          <rPr>
            <sz val="20"/>
            <color theme="1"/>
            <rFont val="Times New Roman"/>
            <family val="1"/>
            <charset val="204"/>
          </rPr>
          <t xml:space="preserve">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Департамент физической культуры и спорта ХМАО-Югры </t>
        </r>
      </is>
    </nc>
  </rcc>
  <rcv guid="{0CCCFAED-79CE-4449-BC23-D60C794B65C2}" action="delete"/>
  <rdn rId="0" localSheetId="1" customView="1" name="Z_0CCCFAED_79CE_4449_BC23_D60C794B65C2_.wvu.PrintArea" hidden="1" oldHidden="1">
    <formula>'на 01.05.2017'!$A$1:$L$184</formula>
    <oldFormula>'на 01.05.2017'!$A$1:$L$184</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01.05.2017'!$A$1:$L$184</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 sId="1">
    <oc r="L136" t="inlineStr">
      <is>
        <r>
          <rPr>
            <u/>
            <sz val="18"/>
            <rFont val="Times New Roman"/>
            <family val="2"/>
            <charset val="204"/>
          </rPr>
          <t>АГ:</t>
        </r>
        <r>
          <rPr>
            <sz val="18"/>
            <rFont val="Times New Roman"/>
            <family val="2"/>
            <charset val="204"/>
          </rPr>
          <t xml:space="preserve">  1. По состоянию на 01.06.2017 произведена выплата заработной платы за январь-апрель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01.06.2017 произведена выплата заработной платы за январь-апрель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nc>
  </rcc>
  <rcv guid="{45DE1976-7F07-4EB4-8A9C-FB72D060BEFA}" action="delete"/>
  <rdn rId="0" localSheetId="1" customView="1" name="Z_45DE1976_7F07_4EB4_8A9C_FB72D060BEFA_.wvu.PrintArea" hidden="1" oldHidden="1">
    <formula>'на 01.05.2017'!$A$1:$L$184</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01.05.2017'!$A$1:$L$183</formula>
    <oldFormula>'на 01.05.2017'!$A$1:$L$184</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43" start="0" length="0">
    <dxf>
      <font>
        <sz val="20"/>
        <color auto="1"/>
      </font>
      <fill>
        <patternFill>
          <bgColor theme="0"/>
        </patternFill>
      </fill>
    </dxf>
  </rfmt>
  <rfmt sheetId="1" sqref="I144" start="0" length="0">
    <dxf>
      <font>
        <b val="0"/>
        <sz val="20"/>
        <color auto="1"/>
      </font>
      <fill>
        <patternFill>
          <bgColor theme="0"/>
        </patternFill>
      </fill>
    </dxf>
  </rfmt>
  <rfmt sheetId="1" sqref="I145" start="0" length="0">
    <dxf>
      <font>
        <b val="0"/>
        <sz val="20"/>
        <color auto="1"/>
      </font>
      <fill>
        <patternFill>
          <bgColor theme="0"/>
        </patternFill>
      </fill>
    </dxf>
  </rfmt>
  <rfmt sheetId="1" sqref="I146" start="0" length="0">
    <dxf>
      <font>
        <b val="0"/>
        <sz val="20"/>
        <color auto="1"/>
      </font>
      <fill>
        <patternFill>
          <bgColor theme="0"/>
        </patternFill>
      </fill>
    </dxf>
  </rfmt>
  <rfmt sheetId="1" sqref="I147" start="0" length="0">
    <dxf>
      <font>
        <b val="0"/>
        <sz val="20"/>
        <color auto="1"/>
      </font>
      <fill>
        <patternFill>
          <bgColor theme="0"/>
        </patternFill>
      </fill>
    </dxf>
  </rfmt>
  <rfmt sheetId="1" sqref="I148" start="0" length="0">
    <dxf>
      <font>
        <b val="0"/>
        <sz val="20"/>
        <color auto="1"/>
      </font>
      <fill>
        <patternFill>
          <bgColor theme="0"/>
        </patternFill>
      </fill>
    </dxf>
  </rfmt>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Cols" hidden="1" oldHidden="1">
    <formula>'на 01.05.2017'!$I:$I</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6" sId="1">
    <oc r="B162" t="inlineStr">
      <is>
        <r>
          <t xml:space="preserve">Государственная программа "Развитие транспортной системы Ханты-Мансийского автономного округа — Югры на 2016-2020 годы 
</t>
        </r>
        <r>
          <rPr>
            <sz val="20"/>
            <color theme="1"/>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t>
        </r>
      </is>
    </oc>
    <nc r="B162" t="inlineStr">
      <is>
        <r>
          <t xml:space="preserve">Государственная программа "Развитие транспортной системы Ханты-Мансийского автономного округа — Югры на 2016-2020 годы" 
</t>
        </r>
        <r>
          <rPr>
            <sz val="20"/>
            <color theme="1"/>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t>
        </r>
      </is>
    </nc>
  </rc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Cols" hidden="1" oldHidden="1">
    <formula>'на 01.05.2017'!$I:$I</formula>
    <oldFormula>'на 01.05.2017'!$I:$I</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69" sId="1" ref="A184:XFD184" action="deleteRow">
    <undo index="0" exp="area" ref3D="1" dr="$A$1:$L$184" dn="Область_печати" sId="1"/>
    <undo index="4" exp="area" ref3D="1" dr="$M$1:$BP$1048576" dn="Z_F2110B0B_AAE7_42F0_B553_C360E9249AD4_.wvu.Cols" sId="1"/>
    <undo index="0" exp="area" ref3D="1" dr="$A$1:$L$184" dn="Z_D95852A1_B0FC_4AC5_B62B_5CCBE05B0D15_.wvu.PrintArea" sId="1"/>
    <undo index="0" exp="area" ref3D="1" dr="$I$1:$I$1048576" dn="Z_D95852A1_B0FC_4AC5_B62B_5CCBE05B0D15_.wvu.Cols" sId="1"/>
    <undo index="4" exp="area" ref3D="1" dr="$M$1:$BP$1048576" dn="Z_D7BC8E82_4392_4806_9DAE_D94253790B9C_.wvu.Cols" sId="1"/>
    <undo index="0" exp="area" ref3D="1" dr="$I$1:$I$1048576" dn="Z_BEA0FDBA_BB07_4C19_8BBD_5E57EE395C09_.wvu.Cols" sId="1"/>
    <undo index="4" exp="area" ref3D="1" dr="$M$1:$BP$1048576" dn="Z_A6B98527_7CBF_4E4D_BDEA_9334A3EB779F_.wvu.Cols" sId="1"/>
    <undo index="0" exp="area" ref3D="1" dr="$I$1:$I$1048576" dn="Z_67ADFAE6_A9AF_44D7_8539_93CD0F6B7849_.wvu.Cols" sId="1"/>
    <undo index="0" exp="area" ref3D="1" dr="$I$1:$I$1048576" dn="Z_45DE1976_7F07_4EB4_8A9C_FB72D060BEFA_.wvu.Cols" sId="1"/>
    <undo index="0" exp="area" ref3D="1" dr="$A$1:$L$184" dn="Z_0CCCFAED_79CE_4449_BC23_D60C794B65C2_.wvu.PrintArea" sId="1"/>
    <rfmt sheetId="1" xfDxf="1" sqref="A184:XFD184" start="0" length="0">
      <dxf>
        <font>
          <sz val="20"/>
        </font>
        <alignment wrapText="1" readingOrder="0"/>
      </dxf>
    </rfmt>
    <rcc rId="0" sId="1" dxf="1">
      <nc r="A184" t="inlineStr">
        <is>
          <t>* Сетевой план-график представлен по тем направлениям гос программам, по которым  составление сетевого плана -графика требуется для представления в отраслевые Департаменты ХМАО-Югры</t>
        </is>
      </nc>
      <ndxf>
        <font>
          <b/>
          <sz val="20"/>
        </font>
        <alignment horizontal="left" vertical="center" readingOrder="0"/>
        <border outline="0">
          <left style="thin">
            <color indexed="64"/>
          </left>
          <top style="thin">
            <color indexed="64"/>
          </top>
        </border>
        <protection locked="0"/>
      </ndxf>
    </rcc>
    <rfmt sheetId="1" sqref="B184" start="0" length="0">
      <dxf>
        <font>
          <b/>
          <sz val="20"/>
        </font>
        <alignment horizontal="left" vertical="center" readingOrder="0"/>
        <border outline="0">
          <top style="thin">
            <color indexed="64"/>
          </top>
        </border>
        <protection locked="0"/>
      </dxf>
    </rfmt>
    <rfmt sheetId="1" sqref="C184" start="0" length="0">
      <dxf>
        <font>
          <b/>
          <sz val="20"/>
        </font>
        <alignment horizontal="left" vertical="center" readingOrder="0"/>
        <border outline="0">
          <top style="thin">
            <color indexed="64"/>
          </top>
        </border>
        <protection locked="0"/>
      </dxf>
    </rfmt>
    <rfmt sheetId="1" sqref="D184" start="0" length="0">
      <dxf>
        <font>
          <b/>
          <sz val="20"/>
        </font>
        <alignment horizontal="left" vertical="center" readingOrder="0"/>
        <border outline="0">
          <top style="thin">
            <color indexed="64"/>
          </top>
        </border>
        <protection locked="0"/>
      </dxf>
    </rfmt>
    <rfmt sheetId="1" sqref="E184" start="0" length="0">
      <dxf>
        <font>
          <b/>
          <sz val="20"/>
        </font>
        <alignment horizontal="left" vertical="center" readingOrder="0"/>
        <border outline="0">
          <top style="thin">
            <color indexed="64"/>
          </top>
        </border>
        <protection locked="0"/>
      </dxf>
    </rfmt>
    <rfmt sheetId="1" sqref="F184" start="0" length="0">
      <dxf>
        <font>
          <b/>
          <sz val="20"/>
        </font>
        <alignment horizontal="left" vertical="center" readingOrder="0"/>
        <border outline="0">
          <top style="thin">
            <color indexed="64"/>
          </top>
        </border>
        <protection locked="0"/>
      </dxf>
    </rfmt>
    <rfmt sheetId="1" sqref="G184" start="0" length="0">
      <dxf>
        <font>
          <b/>
          <sz val="20"/>
        </font>
        <alignment horizontal="left" vertical="center" readingOrder="0"/>
        <border outline="0">
          <top style="thin">
            <color indexed="64"/>
          </top>
        </border>
        <protection locked="0"/>
      </dxf>
    </rfmt>
    <rfmt sheetId="1" sqref="H184" start="0" length="0">
      <dxf>
        <font>
          <b/>
          <sz val="20"/>
        </font>
        <alignment horizontal="left" vertical="center" readingOrder="0"/>
        <border outline="0">
          <top style="thin">
            <color indexed="64"/>
          </top>
        </border>
        <protection locked="0"/>
      </dxf>
    </rfmt>
    <rfmt sheetId="1" sqref="I184" start="0" length="0">
      <dxf>
        <font>
          <b/>
          <sz val="20"/>
        </font>
        <alignment horizontal="left" vertical="center" readingOrder="0"/>
        <border outline="0">
          <top style="thin">
            <color indexed="64"/>
          </top>
        </border>
        <protection locked="0"/>
      </dxf>
    </rfmt>
    <rfmt sheetId="1" sqref="J184" start="0" length="0">
      <dxf>
        <font>
          <b/>
          <sz val="20"/>
        </font>
        <alignment horizontal="left" vertical="center" readingOrder="0"/>
        <border outline="0">
          <top style="thin">
            <color indexed="64"/>
          </top>
        </border>
        <protection locked="0"/>
      </dxf>
    </rfmt>
    <rfmt sheetId="1" sqref="K184" start="0" length="0">
      <dxf>
        <font>
          <b/>
          <sz val="20"/>
        </font>
        <alignment horizontal="left" vertical="center" readingOrder="0"/>
        <border outline="0">
          <top style="thin">
            <color indexed="64"/>
          </top>
        </border>
        <protection locked="0"/>
      </dxf>
    </rfmt>
    <rfmt sheetId="1" sqref="L184" start="0" length="0">
      <dxf>
        <font>
          <b/>
          <sz val="20"/>
        </font>
        <alignment horizontal="left" vertical="center" readingOrder="0"/>
        <border outline="0">
          <right style="thin">
            <color indexed="64"/>
          </right>
          <top style="thin">
            <color indexed="64"/>
          </top>
        </border>
        <protection locked="0"/>
      </dxf>
    </rfmt>
    <rfmt sheetId="1" sqref="M184" start="0" length="0">
      <dxf>
        <font>
          <b/>
          <sz val="20"/>
        </font>
        <numFmt numFmtId="4" formatCode="#,##0.00"/>
        <alignment horizontal="left" vertical="center" readingOrder="0"/>
      </dxf>
    </rfmt>
    <rfmt sheetId="1" sqref="N184" start="0" length="0">
      <dxf>
        <font>
          <b/>
          <sz val="20"/>
        </font>
        <numFmt numFmtId="4" formatCode="#,##0.00"/>
        <alignment horizontal="left" vertical="center" readingOrder="0"/>
      </dxf>
    </rfmt>
    <rfmt sheetId="1" sqref="O184" start="0" length="0">
      <dxf>
        <font>
          <b/>
          <sz val="20"/>
        </font>
        <numFmt numFmtId="4" formatCode="#,##0.00"/>
        <alignment horizontal="left" readingOrder="0"/>
      </dxf>
    </rfmt>
  </rrc>
  <rcv guid="{D95852A1-B0FC-4AC5-B62B-5CCBE05B0D15}" action="delete"/>
  <rdn rId="0" localSheetId="1" customView="1" name="Z_D95852A1_B0FC_4AC5_B62B_5CCBE05B0D15_.wvu.PrintArea" hidden="1" oldHidden="1">
    <formula>'на 01.06.2017'!$A$1:$L$183</formula>
    <oldFormula>'на 01.06.2017'!$A$1:$L$183</oldFormula>
  </rdn>
  <rdn rId="0" localSheetId="1" customView="1" name="Z_D95852A1_B0FC_4AC5_B62B_5CCBE05B0D15_.wvu.Cols" hidden="1" oldHidden="1">
    <formula>'на 01.06.2017'!$I:$I</formula>
    <oldFormula>'на 01.06.2017'!$I:$I</oldFormula>
  </rdn>
  <rdn rId="0" localSheetId="1" customView="1" name="Z_D95852A1_B0FC_4AC5_B62B_5CCBE05B0D15_.wvu.FilterData" hidden="1" oldHidden="1">
    <formula>'на 01.06.2017'!$A$7:$L$385</formula>
    <oldFormula>'на 01.06.2017'!$A$7:$L$385</oldFormula>
  </rdn>
  <rcv guid="{D95852A1-B0FC-4AC5-B62B-5CCBE05B0D15}" action="add"/>
  <rsnm rId="873" sheetId="1" oldName="[Информация о релизации государственных программ по состоянию на 01.06.2017....xlsx]на 01.05.2017" newName="[Информация о релизации государственных программ по состоянию на 01.06.2017....xlsx]на 01.06.2017"/>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3">
    <dxf>
      <fill>
        <patternFill patternType="none">
          <bgColor auto="1"/>
        </patternFill>
      </fill>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9">
    <dxf>
      <fill>
        <patternFill patternType="none">
          <bgColor auto="1"/>
        </patternFill>
      </fill>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numFmtId="4">
    <oc r="D25">
      <v>8775867.9000000004</v>
    </oc>
    <nc r="D25">
      <v>8803964.3000000007</v>
    </nc>
  </rcc>
  <rcc rId="143" sId="1" numFmtId="4">
    <oc r="G26">
      <v>9221.66</v>
    </oc>
    <nc r="G26">
      <v>9396.31</v>
    </nc>
  </rcc>
  <rcv guid="{3EEA7E1A-5F2B-4408-A34C-1F0223B5B245}" action="delete"/>
  <rdn rId="0" localSheetId="1" customView="1" name="Z_3EEA7E1A_5F2B_4408_A34C_1F0223B5B245_.wvu.PrintArea" hidden="1" oldHidden="1">
    <formula>'на 01.05.2017'!$A$1:$L$185</formula>
    <oldFormula>'на 01.05.2017'!$A$1:$L$185</oldFormula>
  </rdn>
  <rdn rId="0" localSheetId="1" customView="1" name="Z_3EEA7E1A_5F2B_4408_A34C_1F0223B5B245_.wvu.PrintTitles" hidden="1" oldHidden="1">
    <formula>'на 01.05.2017'!$5:$8</formula>
    <oldFormula>'на 01.05.2017'!$5:$8</oldFormula>
  </rdn>
  <rdn rId="0" localSheetId="1" customView="1" name="Z_3EEA7E1A_5F2B_4408_A34C_1F0223B5B245_.wvu.FilterData" hidden="1" oldHidden="1">
    <formula>'на 01.05.2017'!$A$7:$L$386</formula>
    <oldFormula>'на 01.05.2017'!$A$7:$L$386</oldFormula>
  </rdn>
  <rcv guid="{3EEA7E1A-5F2B-4408-A34C-1F0223B5B245}"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 numFmtId="4">
    <oc r="E25">
      <v>1621150.33</v>
    </oc>
    <nc r="E25">
      <v>2398578.27</v>
    </nc>
  </rcc>
  <rcc rId="148" sId="1" numFmtId="4">
    <oc r="G25">
      <v>1611805.01</v>
    </oc>
    <nc r="G25">
      <v>2376550.46</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 sId="1">
    <oc r="J25">
      <f>8775607.9+260+28096.4</f>
    </oc>
    <nc r="J25">
      <f>8775867.9+260+28096.4</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 sId="1">
    <oc r="J25">
      <f>8775867.9+260+28096.4</f>
    </oc>
    <nc r="J25">
      <f>8775867.9+28096.4</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PrintArea" hidden="1" oldHidden="1">
    <formula>'на 01.05.2017'!$A$1:$L$185</formula>
    <oldFormula>'на 01.05.2017'!$A$1:$L$185</oldFormula>
  </rdn>
  <rdn rId="0" localSheetId="1" customView="1" name="Z_3EEA7E1A_5F2B_4408_A34C_1F0223B5B245_.wvu.PrintTitles" hidden="1" oldHidden="1">
    <formula>'на 01.05.2017'!$5:$8</formula>
    <oldFormula>'на 01.05.2017'!$5:$8</oldFormula>
  </rdn>
  <rdn rId="0" localSheetId="1" customView="1" name="Z_3EEA7E1A_5F2B_4408_A34C_1F0223B5B245_.wvu.FilterData" hidden="1" oldHidden="1">
    <formula>'на 01.05.2017'!$A$7:$L$386</formula>
    <oldFormula>'на 01.05.2017'!$A$7:$L$386</oldFormula>
  </rdn>
  <rcv guid="{3EEA7E1A-5F2B-4408-A34C-1F0223B5B245}"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PrintArea" hidden="1" oldHidden="1">
    <formula>'на 01.05.2017'!$A$1:$L$185</formula>
    <oldFormula>'на 01.05.2017'!$A$1:$L$185</oldFormula>
  </rdn>
  <rdn rId="0" localSheetId="1" customView="1" name="Z_3EEA7E1A_5F2B_4408_A34C_1F0223B5B245_.wvu.PrintTitles" hidden="1" oldHidden="1">
    <formula>'на 01.05.2017'!$5:$8</formula>
    <oldFormula>'на 01.05.2017'!$5:$8</oldFormula>
  </rdn>
  <rdn rId="0" localSheetId="1" customView="1" name="Z_3EEA7E1A_5F2B_4408_A34C_1F0223B5B245_.wvu.FilterData" hidden="1" oldHidden="1">
    <formula>'на 01.05.2017'!$A$7:$L$386</formula>
    <oldFormula>'на 01.05.2017'!$A$7:$L$386</oldFormula>
  </rdn>
  <rcv guid="{3EEA7E1A-5F2B-4408-A34C-1F0223B5B245}"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J51">
      <f>8148.1+260.43+72.69</f>
    </oc>
    <nc r="J51">
      <f>8148.1+260.44+72.69</f>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1" numFmtId="4">
    <oc r="D51">
      <v>8481.2000000000007</v>
    </oc>
    <nc r="D51">
      <v>8481.23</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1">
    <oc r="J139">
      <v>25451.8</v>
    </oc>
    <nc r="J139">
      <f>375+16279.3+9172.5</f>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ДО:
</t>
        </r>
        <r>
          <rPr>
            <sz val="18"/>
            <color rgb="FFFF0000"/>
            <rFont val="Times New Roman"/>
            <family val="2"/>
            <charset val="204"/>
          </rPr>
          <t xml:space="preserve">
</t>
        </r>
        <r>
          <rPr>
            <u/>
            <sz val="18"/>
            <color theme="1"/>
            <rFont val="Times New Roman"/>
            <family val="2"/>
            <charset val="204"/>
          </rPr>
          <t/>
        </r>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ДО:
</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2"/>
            <charset val="204"/>
          </rPr>
          <t xml:space="preserve">
</t>
        </r>
        <r>
          <rPr>
            <sz val="18"/>
            <color rgb="FFFF0000"/>
            <rFont val="Times New Roman"/>
            <family val="2"/>
            <charset val="204"/>
          </rPr>
          <t xml:space="preserve">
</t>
        </r>
        <r>
          <rPr>
            <u/>
            <sz val="18"/>
            <color theme="1"/>
            <rFont val="Times New Roman"/>
            <family val="2"/>
            <charset val="204"/>
          </rPr>
          <t/>
        </r>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1">
    <oc r="J139">
      <f>375+16279.3+9172.5</f>
    </oc>
    <nc r="J139">
      <f>375+15904.3+9172.5</f>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2"/>
            <charset val="204"/>
          </rPr>
          <t xml:space="preserve">
</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Средства будут освоены в плановом порядке в 4 квартале 2017 года.</t>
        </r>
        <r>
          <rPr>
            <sz val="18"/>
            <rFont val="Times New Roman"/>
            <family val="2"/>
            <charset val="204"/>
          </rPr>
          <t xml:space="preserve">
</t>
        </r>
        <r>
          <rPr>
            <sz val="18"/>
            <color rgb="FFFF0000"/>
            <rFont val="Times New Roman"/>
            <family val="2"/>
            <charset val="204"/>
          </rPr>
          <t xml:space="preserve">
</t>
        </r>
        <r>
          <rPr>
            <u/>
            <sz val="18"/>
            <color theme="1"/>
            <rFont val="Times New Roman"/>
            <family val="2"/>
            <charset val="204"/>
          </rPr>
          <t/>
        </r>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Средства будут освоены в плановом порядке в 4 квартале 2017 года.</t>
        </r>
        <r>
          <rPr>
            <sz val="18"/>
            <rFont val="Times New Roman"/>
            <family val="2"/>
            <charset val="204"/>
          </rPr>
          <t xml:space="preserve">
</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J32">
      <f>197588.8+110032.03+57313.1+586.9+2180.57</f>
    </oc>
    <nc r="J32">
      <f>197588.8+109585.98+57313.1+586.9+2180.57</f>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 sId="1">
    <oc r="D26">
      <f>20821.93+5849.12</f>
    </oc>
    <nc r="D26">
      <f>20821.93</f>
    </nc>
  </rcc>
  <rfmt sheetId="1" sqref="J26">
    <dxf>
      <fill>
        <patternFill patternType="solid">
          <bgColor rgb="FFFFFF00"/>
        </patternFill>
      </fill>
    </dxf>
  </rfmt>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 sId="1">
    <oc r="J32">
      <f>197588.8+109585.98+57313.1+586.9+2180.57</f>
    </oc>
    <nc r="J32">
      <f>197588.8+109585.98+ 3213.52+57313.1+586.9+2180.57+4624.8</f>
    </nc>
  </rcc>
  <rcv guid="{0CCCFAED-79CE-4449-BC23-D60C794B65C2}" action="delete"/>
  <rdn rId="0" localSheetId="1" customView="1" name="Z_0CCCFAED_79CE_4449_BC23_D60C794B65C2_.wvu.PrintArea" hidden="1" oldHidden="1">
    <formula>'на 01.05.2017'!$A$1:$L$180</formula>
    <oldFormula>'на 01.05.2017'!$A$1:$L$180</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
    <oc r="J32">
      <f>197588.8+109585.98+ 3213.52+57313.1+586.9+2180.57+4624.8</f>
    </oc>
    <nc r="J32">
      <f>197588.8+109585.98+57313.1+586.9+2180.57</f>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 sId="1">
    <oc r="J32">
      <f>197588.8+109585.98+57313.1+586.9+2180.57+4624.8</f>
    </oc>
    <nc r="J32">
      <f>197588.8+109585.98+57313.1+586.9+2180.57</f>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J32">
      <f>197588.8+109585.98+57313.1+586.9+2180.57</f>
    </oc>
    <nc r="J32">
      <f>197588.8+109585.98+57313.1+821.66+2391.86</f>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01.05.2017'!$A$1:$L$180</formula>
    <oldFormula>'на 01.05.2017'!$A$1:$L$180</oldFormula>
  </rdn>
  <rdn rId="0" localSheetId="1" customView="1" name="Z_0CCCFAED_79CE_4449_BC23_D60C794B65C2_.wvu.PrintTitles" hidden="1" oldHidden="1">
    <formula>'на 01.05.2017'!$5:$8</formula>
    <oldFormula>'на 01.05.2017'!$5:$8</oldFormula>
  </rdn>
  <rdn rId="0" localSheetId="1" customView="1" name="Z_0CCCFAED_79CE_4449_BC23_D60C794B65C2_.wvu.FilterData" hidden="1" oldHidden="1">
    <formula>'на 01.05.2017'!$A$7:$L$386</formula>
    <oldFormula>'на 01.05.2017'!$A$7:$L$386</oldFormula>
  </rdn>
  <rcv guid="{0CCCFAED-79CE-4449-BC23-D60C794B65C2}"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01.05.2017'!$A$1:$L$184</formula>
    <oldFormula>'на 01.05.2017'!$A$1:$N$184</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01.05.2017'!$A$1:$L$184</formula>
    <oldFormula>'на 01.05.2017'!$A$1:$L$184</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на организацию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nc>
  </rcc>
  <rcv guid="{3EEA7E1A-5F2B-4408-A34C-1F0223B5B245}" action="delete"/>
  <rdn rId="0" localSheetId="1" customView="1" name="Z_3EEA7E1A_5F2B_4408_A34C_1F0223B5B245_.wvu.PrintArea" hidden="1" oldHidden="1">
    <formula>'на 01.05.2017'!$A$1:$L$185</formula>
    <oldFormula>'на 01.05.2017'!$A$1:$L$185</oldFormula>
  </rdn>
  <rdn rId="0" localSheetId="1" customView="1" name="Z_3EEA7E1A_5F2B_4408_A34C_1F0223B5B245_.wvu.PrintTitles" hidden="1" oldHidden="1">
    <formula>'на 01.05.2017'!$5:$8</formula>
    <oldFormula>'на 01.05.2017'!$5:$8</oldFormula>
  </rdn>
  <rdn rId="0" localSheetId="1" customView="1" name="Z_3EEA7E1A_5F2B_4408_A34C_1F0223B5B245_.wvu.FilterData" hidden="1" oldHidden="1">
    <formula>'на 01.05.2017'!$A$7:$L$386</formula>
    <oldFormula>'на 01.05.2017'!$A$7:$L$386</oldFormula>
  </rdn>
  <rcv guid="{3EEA7E1A-5F2B-4408-A34C-1F0223B5B245}"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на организацию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oc r="J26">
      <f>9641.9+320.16+11026.92</f>
    </oc>
    <nc r="J26">
      <f>9641.9+153.11+11026.92</f>
    </nc>
  </rcc>
  <rfmt sheetId="1" sqref="J26">
    <dxf>
      <fill>
        <patternFill patternType="none">
          <bgColor auto="1"/>
        </patternFill>
      </fill>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01.05.2017'!$A$1:$L$184</formula>
    <oldFormula>'на 01.05.2017'!$A$1:$L$184</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 sId="1" numFmtId="4">
    <oc r="C159">
      <v>0</v>
    </oc>
    <nc r="C159">
      <v>4.93</v>
    </nc>
  </rcc>
  <rcc rId="195" sId="1" numFmtId="4">
    <oc r="C158">
      <v>16167.33</v>
    </oc>
    <nc r="C158">
      <f>16167.33-C159</f>
    </nc>
  </rcc>
  <rcc rId="196" sId="1" numFmtId="4">
    <oc r="D158">
      <v>16167.33</v>
    </oc>
    <nc r="D158">
      <f>16167.33-D159</f>
    </nc>
  </rcc>
  <rcc rId="197" sId="1" numFmtId="4">
    <oc r="J158">
      <v>16167.33</v>
    </oc>
    <nc r="J158">
      <f>16167.33-J159</f>
    </nc>
  </rcc>
  <rcc rId="198" sId="1">
    <oc r="L155" t="inlineStr">
      <is>
        <r>
          <rPr>
            <sz val="18"/>
            <color theme="1"/>
            <rFont val="Times New Roman"/>
            <family val="1"/>
            <charset val="204"/>
          </rPr>
          <t xml:space="preserve">По состоянию на 01.05.2017:
</t>
        </r>
        <r>
          <rPr>
            <u/>
            <sz val="18"/>
            <color theme="1"/>
            <rFont val="Times New Roman"/>
            <family val="1"/>
            <charset val="204"/>
          </rPr>
          <t>АГ:</t>
        </r>
        <r>
          <rPr>
            <sz val="18"/>
            <color theme="1"/>
            <rFont val="Times New Roman"/>
            <family val="1"/>
            <charset val="204"/>
          </rPr>
          <t xml:space="preserve"> 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начислений на оплату труда работникам МКУ "МФЦ г. Сургута";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Заключено Соглашения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За счет средств местного бюджета заключены 4 муниципальных контракта и 4 договора на общую сумму 3 047,83 тыс. руб. Произведена оплата расходов за услуги связи, автотранспортные услуги, клининговые услуги,  приобретение оригинальных расходных материалов, бумаги, пломб и пломбируемых сумок для организации предоставления гос. и мун.услуг, услуги по предоставлению подключения и доступа к Технической системе для передачи Сообщений Заказчика посредством Технической системы Исполнителя, выполнение работ по заправке и восстановлению картриджей с заменой чипа к копировально-множительной технике, поставку пеналов для ключей, номерных пластиковых пломб и номерных пломб-наклеек.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xml:space="preserve">ДГХ: </t>
        </r>
        <r>
          <rPr>
            <sz val="18"/>
            <rFont val="Times New Roman"/>
            <family val="2"/>
            <charset val="204"/>
          </rPr>
          <t>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t>
        </r>
      </is>
    </oc>
    <nc r="L155" t="inlineStr">
      <is>
        <r>
          <rPr>
            <sz val="18"/>
            <color theme="1"/>
            <rFont val="Times New Roman"/>
            <family val="1"/>
            <charset val="204"/>
          </rPr>
          <t xml:space="preserve">По состоянию на 01.05.2017:
</t>
        </r>
        <r>
          <rPr>
            <u/>
            <sz val="18"/>
            <color theme="1"/>
            <rFont val="Times New Roman"/>
            <family val="1"/>
            <charset val="204"/>
          </rPr>
          <t>АГ:</t>
        </r>
        <r>
          <rPr>
            <sz val="18"/>
            <color theme="1"/>
            <rFont val="Times New Roman"/>
            <family val="1"/>
            <charset val="204"/>
          </rPr>
          <t xml:space="preserve"> 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начислений на оплату труда работникам МКУ "МФЦ г. Сургута";
       За счет средств местного бюджета произведена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Соглашения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 sId="1">
    <oc r="L155" t="inlineStr">
      <is>
        <r>
          <rPr>
            <sz val="18"/>
            <color theme="1"/>
            <rFont val="Times New Roman"/>
            <family val="1"/>
            <charset val="204"/>
          </rPr>
          <t xml:space="preserve">По состоянию на 01.05.2017:
</t>
        </r>
        <r>
          <rPr>
            <u/>
            <sz val="18"/>
            <color theme="1"/>
            <rFont val="Times New Roman"/>
            <family val="1"/>
            <charset val="204"/>
          </rPr>
          <t>АГ:</t>
        </r>
        <r>
          <rPr>
            <sz val="18"/>
            <color theme="1"/>
            <rFont val="Times New Roman"/>
            <family val="1"/>
            <charset val="204"/>
          </rPr>
          <t xml:space="preserve"> 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начислений на оплату труда работникам МКУ "МФЦ г. Сургута";
       За счет средств местного бюджета произведена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Соглашения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t>
        </r>
        <r>
          <rPr>
            <u/>
            <sz val="18"/>
            <color theme="1"/>
            <rFont val="Times New Roman"/>
            <family val="1"/>
            <charset val="204"/>
          </rPr>
          <t>АГ:</t>
        </r>
        <r>
          <rPr>
            <sz val="18"/>
            <color theme="1"/>
            <rFont val="Times New Roman"/>
            <family val="1"/>
            <charset val="204"/>
          </rPr>
          <t xml:space="preserve"> 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Соглашения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cv guid="{BEA0FDBA-BB07-4C19-8BBD-5E57EE395C09}" action="delete"/>
  <rdn rId="0" localSheetId="1" customView="1" name="Z_BEA0FDBA_BB07_4C19_8BBD_5E57EE395C09_.wvu.PrintArea" hidden="1" oldHidden="1">
    <formula>'на 01.05.2017'!$A$1:$L$184</formula>
    <oldFormula>'на 01.05.2017'!$A$1:$L$184</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 sId="1">
    <oc r="L155" t="inlineStr">
      <is>
        <r>
          <rPr>
            <sz val="18"/>
            <color theme="1"/>
            <rFont val="Times New Roman"/>
            <family val="1"/>
            <charset val="204"/>
          </rPr>
          <t xml:space="preserve">По состоянию на 01.05.2017:
</t>
        </r>
        <r>
          <rPr>
            <u/>
            <sz val="18"/>
            <color theme="1"/>
            <rFont val="Times New Roman"/>
            <family val="1"/>
            <charset val="204"/>
          </rPr>
          <t>АГ:</t>
        </r>
        <r>
          <rPr>
            <sz val="18"/>
            <color theme="1"/>
            <rFont val="Times New Roman"/>
            <family val="1"/>
            <charset val="204"/>
          </rPr>
          <t xml:space="preserve"> 1.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Соглашения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 sId="1" xfDxf="1" dxf="1">
    <nc r="M152" t="inlineStr">
      <is>
        <t>Планируется заключить муниципальные контракты на приобретение оборудования, программного обеспечениия и текущий ремонт помещения.</t>
      </is>
    </nc>
    <ndxf>
      <font>
        <b/>
        <sz val="20"/>
      </font>
      <numFmt numFmtId="4" formatCode="#,##0.00"/>
      <alignment horizontal="left" vertical="center" wrapText="1" readingOrder="0"/>
    </ndxf>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 sId="1">
    <oc r="M152" t="inlineStr">
      <is>
        <t>Планируется заключить муниципальные контракты на приобретение оборудования, программного обеспечениия и текущий ремонт помещения.</t>
      </is>
    </oc>
    <nc r="M152"/>
  </rcc>
  <rcc rId="210"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 sId="1">
    <oc r="L29" t="inlineStr">
      <is>
        <r>
          <rPr>
            <u/>
            <sz val="18"/>
            <rFont val="Times New Roman"/>
            <family val="2"/>
            <charset val="204"/>
          </rPr>
          <t>УБУиО</t>
        </r>
        <r>
          <rPr>
            <sz val="18"/>
            <rFont val="Times New Roman"/>
            <family val="2"/>
            <charset val="204"/>
          </rPr>
          <t>: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Состоялся аукцион на приобретение жилых помещений для участников программы (24 кв.)  Приобретены: 22 кв по 43,2 кв.м общей стоимостью 50 018,60 тыс.руб., 1 кв по 38 кв.м.- 1999,90 тыс.руб., 1 кв. по 38,7 кв.м - 2036,74 тыс.руб. Стадия заключения муниципальных контрактов. В результате проведенных торгов образовалась экономия в сумме 763,12 тыс.руб.                                                                                                                                                    Размещение заявки на проведение аукциона по приобретению жилых помещений на выделенные дополнительно средства окружного бюджета запланировано на май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29" t="inlineStr">
      <is>
        <r>
          <rPr>
            <u/>
            <sz val="18"/>
            <rFont val="Times New Roman"/>
            <family val="2"/>
            <charset val="204"/>
          </rPr>
          <t>УБУиО</t>
        </r>
        <r>
          <rPr>
            <sz val="18"/>
            <rFont val="Times New Roman"/>
            <family val="2"/>
            <charset val="204"/>
          </rPr>
          <t>: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Состоялся аукцион на приобретение жилых помещений для участников программы (24 кв.)  Приобретены: 22 кв по 43,2 кв.м общей стоимостью 50 018,60 тыс.руб., 1 кв по 38 кв.м.- 1999,90 тыс.руб., 1 кв. по 38,7 кв.м - 2036,74 тыс.руб. Стадия заключения муниципальных контрактов. В результате проведенных торгов образовалась экономия в сумме 763,12 тыс.руб.                                                                                                                                                    Размещение заявки на проведение аукциона по приобретению жилых помещений на выделенные дополнительно средства окружного бюджета запланировано на май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nc>
  </rcc>
  <rcv guid="{45DE1976-7F07-4EB4-8A9C-FB72D060BEFA}" action="delete"/>
  <rdn rId="0" localSheetId="1" customView="1" name="Z_45DE1976_7F07_4EB4_8A9C_FB72D060BEFA_.wvu.PrintArea" hidden="1" oldHidden="1">
    <formula>'на 01.05.2017'!$A$1:$L$180</formula>
    <oldFormula>'на 01.05.2017'!$A$1:$L$180</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 sId="1">
    <oc r="B136"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20"/>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t>
        </r>
      </is>
    </oc>
    <nc r="B136"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20"/>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t>
        </r>
      </is>
    </nc>
  </rcc>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cv guid="{BEA0FDBA-BB07-4C19-8BBD-5E57EE395C09}" action="delete"/>
  <rdn rId="0" localSheetId="1" customView="1" name="Z_BEA0FDBA_BB07_4C19_8BBD_5E57EE395C09_.wvu.PrintArea" hidden="1" oldHidden="1">
    <formula>'на 01.05.2017'!$A$1:$L$184</formula>
    <oldFormula>'на 01.05.2017'!$A$1:$L$184</oldFormula>
  </rdn>
  <rdn rId="0" localSheetId="1" customView="1" name="Z_BEA0FDBA_BB07_4C19_8BBD_5E57EE395C09_.wvu.PrintTitles" hidden="1" oldHidden="1">
    <formula>'на 01.05.2017'!$5:$8</formula>
    <oldFormula>'на 01.05.2017'!$5:$8</oldFormula>
  </rdn>
  <rdn rId="0" localSheetId="1" customView="1" name="Z_BEA0FDBA_BB07_4C19_8BBD_5E57EE395C09_.wvu.Cols" hidden="1" oldHidden="1">
    <formula>'на 01.05.2017'!$I:$I</formula>
    <oldFormula>'на 01.05.2017'!$I:$I</oldFormula>
  </rdn>
  <rdn rId="0" localSheetId="1" customView="1" name="Z_BEA0FDBA_BB07_4C19_8BBD_5E57EE395C09_.wvu.FilterData" hidden="1" oldHidden="1">
    <formula>'на 01.05.2017'!$A$7:$L$386</formula>
    <oldFormula>'на 01.05.2017'!$A$7:$L$386</oldFormula>
  </rdn>
  <rcv guid="{BEA0FDBA-BB07-4C19-8BBD-5E57EE395C09}"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5"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поставки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01.05.2017'!$A$1:$L$180</formula>
    <oldFormula>'на 01.05.2017'!$A$1:$L$180</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2">
    <dxf>
      <fill>
        <patternFill patternType="none">
          <bgColor auto="1"/>
        </patternFill>
      </fill>
    </dxf>
  </rfmt>
  <rcv guid="{45DE1976-7F07-4EB4-8A9C-FB72D060BEFA}" action="delete"/>
  <rdn rId="0" localSheetId="1" customView="1" name="Z_45DE1976_7F07_4EB4_8A9C_FB72D060BEFA_.wvu.PrintArea" hidden="1" oldHidden="1">
    <formula>'на 01.05.2017'!$A$1:$L$180</formula>
    <oldFormula>'на 01.05.2017'!$A$1:$L$180</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 sId="1">
    <oc r="L21" t="inlineStr">
      <is>
        <r>
          <rPr>
            <u/>
            <sz val="18"/>
            <color theme="1"/>
            <rFont val="Times New Roman"/>
            <family val="2"/>
            <charset val="204"/>
          </rPr>
          <t xml:space="preserve">ДГХ: </t>
        </r>
        <r>
          <rPr>
            <sz val="18"/>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- 46 504 чел.
Численность учащихся частных общеобразовательных организаций - 405 чел.
Численность учащихся, получающих муниципальную услугу «Реализация дополнительных общеразвивающих программ»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2"/>
            <charset val="204"/>
          </rPr>
          <t>ДАиГ:</t>
        </r>
        <r>
          <rPr>
            <sz val="18"/>
            <rFont val="Times New Roman"/>
            <family val="2"/>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 результатам которого  выданы замечания к заданию на проектирование. Замечания устранены,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направлено для согласования  в департамент образования Администрации города Сургута. После согласования планируется проведение работы по утверждению задания на выполнение проектно-изыскательских работ в Департаменте строительства ХМАО-Югры.  После утверждения задания на проектирование планируется заключение муниципального контракта с единственным исполнителем на проведение проверки сметной стоимости проектно-изыскательских работ (ориентировочно в мае 2017 года), по окончании которой будет проведен конкурс на выполнение проектно-изыскательских работ.;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is>
    </oc>
    <nc r="L21" t="inlineStr">
      <is>
        <r>
          <rPr>
            <u/>
            <sz val="18"/>
            <color theme="1"/>
            <rFont val="Times New Roman"/>
            <family val="2"/>
            <charset val="204"/>
          </rPr>
          <t xml:space="preserve">ДГХ: </t>
        </r>
        <r>
          <rPr>
            <sz val="18"/>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- 46 504 чел.
Численность учащихся частных общеобразовательных организаций - 405 чел.
Численность учащихся, получающих муниципальную услугу «Реализация дополнительных общеразвивающих программ»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2"/>
            <charset val="204"/>
          </rPr>
          <t>ДАиГ:</t>
        </r>
        <r>
          <rPr>
            <sz val="18"/>
            <rFont val="Times New Roman"/>
            <family val="2"/>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 результатам которого  выданы замечания к заданию на проектирование. Замечания устранены,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направлено для согласования   в Департамент строительства ХМАО-Югры.  После утверждения задания на проектирование планируется заключение муниципального контракта с единственным исполнителем на проведение проверки сметной стоимости проектно-изыскательских работ (ориентировочно в мае 2017 года), по окончании которой будет проведен конкурс на выполнение проектно-изыскательских работ.;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39:I140">
    <dxf>
      <fill>
        <patternFill patternType="none">
          <bgColor auto="1"/>
        </patternFill>
      </fill>
    </dxf>
  </rfmt>
  <rcv guid="{45DE1976-7F07-4EB4-8A9C-FB72D060BEFA}" action="delete"/>
  <rdn rId="0" localSheetId="1" customView="1" name="Z_45DE1976_7F07_4EB4_8A9C_FB72D060BEFA_.wvu.PrintArea" hidden="1" oldHidden="1">
    <formula>'на 01.05.2017'!$A$1:$L$180</formula>
    <oldFormula>'на 01.05.2017'!$A$1:$L$180</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01.05.2017'!$A$1:$L$180</formula>
    <oldFormula>'на 01.05.2017'!$A$1:$L$180</oldFormula>
  </rdn>
  <rdn rId="0" localSheetId="1" customView="1" name="Z_45DE1976_7F07_4EB4_8A9C_FB72D060BEFA_.wvu.PrintTitles" hidden="1" oldHidden="1">
    <formula>'на 01.05.2017'!$5:$8</formula>
    <oldFormula>'на 01.05.2017'!$5:$8</oldFormula>
  </rdn>
  <rdn rId="0" localSheetId="1" customView="1" name="Z_45DE1976_7F07_4EB4_8A9C_FB72D060BEFA_.wvu.Rows" hidden="1" oldHidden="1">
    <formula>'на 01.05.2017'!$16:$16,'на 01.05.2017'!$18:$20</formula>
    <oldFormula>'на 01.05.2017'!$16:$16,'на 01.05.2017'!$18:$20</oldFormula>
  </rdn>
  <rdn rId="0" localSheetId="1" customView="1" name="Z_45DE1976_7F07_4EB4_8A9C_FB72D060BEFA_.wvu.Cols" hidden="1" oldHidden="1">
    <formula>'на 01.05.2017'!$I:$I</formula>
    <oldFormula>'на 01.05.2017'!$I:$I</oldFormula>
  </rdn>
  <rdn rId="0" localSheetId="1" customView="1" name="Z_45DE1976_7F07_4EB4_8A9C_FB72D060BEFA_.wvu.FilterData" hidden="1" oldHidden="1">
    <formula>'на 01.05.2017'!$A$7:$L$386</formula>
    <oldFormula>'на 01.05.2017'!$A$7:$L$386</oldFormula>
  </rdn>
  <rcv guid="{45DE1976-7F07-4EB4-8A9C-FB72D060BEFA}"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01.05.2017'!$A$1:$L$188</formula>
    <oldFormula>'на 01.05.2017'!$A$1:$L$188</oldFormula>
  </rdn>
  <rdn rId="0" localSheetId="1" customView="1" name="Z_67ADFAE6_A9AF_44D7_8539_93CD0F6B7849_.wvu.PrintTitles" hidden="1" oldHidden="1">
    <formula>'на 01.05.2017'!$5:$8</formula>
    <oldFormula>'на 01.05.2017'!$5:$8</oldFormula>
  </rdn>
  <rdn rId="0" localSheetId="1" customView="1" name="Z_67ADFAE6_A9AF_44D7_8539_93CD0F6B7849_.wvu.FilterData" hidden="1" oldHidden="1">
    <formula>'на 01.05.2017'!$A$7:$L$386</formula>
    <oldFormula>'на 01.05.2017'!$A$7:$L$386</oldFormula>
  </rdn>
  <rcv guid="{67ADFAE6-A9AF-44D7-8539-93CD0F6B7849}" action="add"/>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H179">
    <dxf>
      <fill>
        <patternFill>
          <bgColor rgb="FFFFFF00"/>
        </patternFill>
      </fill>
    </dxf>
  </rfmt>
  <rfmt sheetId="1" sqref="J9:J179">
    <dxf>
      <fill>
        <patternFill>
          <bgColor rgb="FFFFFF00"/>
        </patternFill>
      </fill>
    </dxf>
  </rfmt>
  <rfmt sheetId="1" sqref="I9:I179">
    <dxf>
      <fill>
        <patternFill>
          <bgColor rgb="FFFFFF00"/>
        </patternFill>
      </fill>
    </dxf>
  </rfmt>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 sId="1">
    <oc r="E46">
      <f>3238.07+106.33</f>
    </oc>
    <nc r="E46">
      <f>5103.38+106.33</f>
    </nc>
  </rcc>
  <rcc rId="251" sId="1">
    <oc r="G46">
      <f>3238.07+106.33</f>
    </oc>
    <nc r="G46">
      <f>5103.38+106.33</f>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01.05.2017'!$A$1:$L$181</formula>
    <oldFormula>'на 01.05.2017'!$A$1:$L$181</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3:K48">
    <dxf>
      <fill>
        <patternFill patternType="none">
          <bgColor auto="1"/>
        </patternFill>
      </fill>
    </dxf>
  </rfmt>
  <rcc rId="252" sId="1">
    <o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- 70%.
 Для исполнения обязательств по контракту необходимо 258 552,3 тыс.руб. Средства предусмотрены в бюджете города в полном объеме.  
Выполненные работы за апрель не были приняты, так как Подрядчик не предоставил обеспечение исполнения муниципального контракта (с учетом корректировки срока выполнения работ). Кроме того, необходимо внесение изменений в договор о банковском сопровождении и договор комплексного страхования строительных рисков, в части продления сроков действия.                                                                                                                                                                                 
</t>
        </r>
        <r>
          <rPr>
            <u/>
            <sz val="18"/>
            <rFont val="Times New Roman"/>
            <family val="2"/>
            <charset val="204"/>
          </rPr>
          <t xml:space="preserve">УБУиО (ДК):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t>
        </r>
        <r>
          <rPr>
            <u/>
            <sz val="18"/>
            <rFont val="Times New Roman"/>
            <family val="2"/>
            <charset val="204"/>
          </rPr>
          <t xml:space="preserve">УБУиО (ДК):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 sId="1">
    <o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t>
        </r>
        <r>
          <rPr>
            <u/>
            <sz val="18"/>
            <rFont val="Times New Roman"/>
            <family val="2"/>
            <charset val="204"/>
          </rPr>
          <t xml:space="preserve">УБУиО (ДК):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43" t="inlineStr">
      <is>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условий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г. № А75-3075/2017, утвержденного Арбитражным судом Ханты-Мансийского автономного округа-Югры 12.04.2017 года заключено дополнительное соглашение № 3 от 14.04.2017 года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- 76%.
В мае приняты работы на сумму 37 306,2 тыс. руб., оплачены средства местного бюджета в размере 1 865,3 тыс. руб., средства окружного бюджета в размере 35 440,9 тыс. руб. будут оплачены в следующем отчетном периоде.                                                                                                                                                                        
</t>
        </r>
        <r>
          <rPr>
            <u/>
            <sz val="18"/>
            <rFont val="Times New Roman"/>
            <family val="2"/>
            <charset val="204"/>
          </rPr>
          <t xml:space="preserve">УБУиО (ДК):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nc>
  </rcc>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9:K74">
    <dxf>
      <fill>
        <patternFill patternType="none">
          <bgColor auto="1"/>
        </patternFill>
      </fill>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5:K80">
    <dxf>
      <fill>
        <patternFill patternType="none">
          <bgColor auto="1"/>
        </patternFill>
      </fill>
    </dxf>
  </rfmt>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1:K92">
    <dxf>
      <fill>
        <patternFill patternType="none">
          <bgColor auto="1"/>
        </patternFill>
      </fill>
    </dxf>
  </rfmt>
  <rcc rId="260" sId="1">
    <oc r="L87" t="inlineStr">
      <is>
        <t xml:space="preserve"> Извещение о проведении конкурса с ограниченным участием на выполнение работ по строительству объекта опубликовано - 28.04.2017.  Подведение итогов конкурса состоится  02.06.2017.
Ориентировочный срок заключения муниципального контракта  на выполнение работ по строительству объекта - июнь 2017 года.
Ориентировочный срок ввода - июль 2019 года.</t>
      </is>
    </oc>
    <nc r="L87" t="inlineStr">
      <is>
        <t>Извещение о проведении конкурса с ограниченным участием на выполнение работ по строительству объекта опубликовано - 28.04.2017 г. Вскрытие конвертов - 19.05.2017 г. Рассмотрение и оценка заявок на участие в конкурсе - 31.05.2017 г.
Однако, в Ханты-Мансийское УФАС России поступила жалоба ООО «РЕГИОН-СТРОЙ» от 15.05.2017 №784-ж вследствие чего, процедура проведения  конкурса с ограниченным участием приостановлена, в части заключения контракта до рассмотрения жалобы по существу. Рассмотрение жалобы состоялось 22.05.2017. 
По результатам рассмотрения жалобы, на основании предписания УФАС от 22.05.2017 г. № 03/КА-3307, закупка отменена. Повторное размещение извещения, путем проведения электронного аукциона, планируется ориентировочно 3 июля 2017 г. Ориентировочный срок заключения контракта  на выполнение работ по строительству объекта - 15.08.2017г.
Окончание выполнения работ, согласно графика производства работ по строительству объекта - 30.06.2019 г.
Ориентировочный срок ввода - июль 2019 г</t>
      </is>
    </nc>
  </rcc>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7:K122">
    <dxf>
      <fill>
        <patternFill patternType="none">
          <bgColor auto="1"/>
        </patternFill>
      </fill>
    </dxf>
  </rfmt>
  <rcc rId="264" sId="1">
    <oc r="L117" t="inlineStr">
      <is>
        <t xml:space="preserve">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Постановлений о предоставлении субсидий на приобретение жилого помещения в собственность;
 - на приобретение 3 жилых помещений. Заявка на проведение аукциона по приобретению жилых помещений для участников программы,  размещена в апреле 2017 года (3кв., 46м2)  Подведение итогов аукциона состоится 10.05.2017          </t>
      </is>
    </oc>
    <nc r="L117" t="inlineStr">
      <is>
        <t xml:space="preserve">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Постановлений о предоставлении субсидий на приобретение жилого помещения в собственность;
 - на приобретение 3 жилых помещений.  Заключены муниципальные контракты  по приобретению жилых помещений для участников программы: 3кв., по 43,2 м2, 5491,5408 тыс.руб). Акты приема-передачи подписаны 25.05.2017г. Оплата будет произведена после получения выписок из ЕГРН.                                                                       </t>
      </is>
    </nc>
  </rcc>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 sId="1">
    <oc r="L21" t="inlineStr">
      <is>
        <r>
          <rPr>
            <u/>
            <sz val="18"/>
            <color theme="1"/>
            <rFont val="Times New Roman"/>
            <family val="2"/>
            <charset val="204"/>
          </rPr>
          <t xml:space="preserve">ДГХ: </t>
        </r>
        <r>
          <rPr>
            <sz val="18"/>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- 46 504 чел.
Численность учащихся частных общеобразовательных организаций - 405 чел.
Численность учащихся, получающих муниципальную услугу «Реализация дополнительных общеразвивающих программ»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2"/>
            <charset val="204"/>
          </rPr>
          <t>ДАиГ:</t>
        </r>
        <r>
          <rPr>
            <sz val="18"/>
            <rFont val="Times New Roman"/>
            <family val="2"/>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 результатам которого  выданы замечания к заданию на проектирование. Замечания устранены,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направлено для согласования   в Департамент строительства ХМАО-Югры.  После утверждения задания на проектирование планируется заключение муниципального контракта с единственным исполнителем на проведение проверки сметной стоимости проектно-изыскательских работ (ориентировочно в мае 2017 года), по окончании которой будет проведен конкурс на выполнение проектно-изыскательских работ.;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is>
    </oc>
    <nc r="L21" t="inlineStr">
      <is>
        <r>
          <rPr>
            <u/>
            <sz val="18"/>
            <color theme="1"/>
            <rFont val="Times New Roman"/>
            <family val="2"/>
            <charset val="204"/>
          </rPr>
          <t xml:space="preserve">ДГХ: </t>
        </r>
        <r>
          <rPr>
            <sz val="18"/>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- 46 504 чел.
Численность учащихся частных общеобразовательных организаций - 405 чел.
Численность учащихся, получающих муниципальную услугу «Реализация дополнительных общеразвивающих программ»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2"/>
            <charset val="204"/>
          </rPr>
          <t>ДАиГ:</t>
        </r>
        <r>
          <rPr>
            <sz val="18"/>
            <rFont val="Times New Roman"/>
            <family val="2"/>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г. в Департаменте строительства ХМАО-Югры. Направлен пакет документов  на проведение проверки сметной стоимости проектно-изыскательских работ. После проведения проверки сметной стоимости,  планируется размещение закупки на ПИР;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L28">
    <dxf>
      <fill>
        <patternFill patternType="none">
          <bgColor auto="1"/>
        </patternFill>
      </fill>
    </dxf>
  </rfmt>
  <rcv guid="{CA384592-0CFD-4322-A4EB-34EC04693944}" action="delete"/>
  <rdn rId="0" localSheetId="1" customView="1" name="Z_CA384592_0CFD_4322_A4EB_34EC04693944_.wvu.PrintArea" hidden="1" oldHidden="1">
    <formula>'на 01.05.2017'!$A$1:$L$182</formula>
    <oldFormula>'на 01.05.2017'!$A$1:$L$182</oldFormula>
  </rdn>
  <rdn rId="0" localSheetId="1" customView="1" name="Z_CA384592_0CFD_4322_A4EB_34EC04693944_.wvu.PrintTitles" hidden="1" oldHidden="1">
    <formula>'на 01.05.2017'!$5:$8</formula>
    <oldFormula>'на 01.05.2017'!$5:$8</oldFormula>
  </rdn>
  <rdn rId="0" localSheetId="1" customView="1" name="Z_CA384592_0CFD_4322_A4EB_34EC04693944_.wvu.FilterData" hidden="1" oldHidden="1">
    <formula>'на 01.05.2017'!$A$7:$L$386</formula>
    <oldFormula>'на 01.05.2017'!$A$7:$L$386</oldFormula>
  </rdn>
  <rcv guid="{CA384592-0CFD-4322-A4EB-34EC04693944}"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5" sId="1">
    <oc r="L29" t="inlineStr">
      <is>
        <r>
          <rPr>
            <u/>
            <sz val="18"/>
            <rFont val="Times New Roman"/>
            <family val="2"/>
            <charset val="204"/>
          </rPr>
          <t>УБУиО</t>
        </r>
        <r>
          <rPr>
            <sz val="18"/>
            <rFont val="Times New Roman"/>
            <family val="2"/>
            <charset val="204"/>
          </rPr>
          <t>: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Состоялся аукцион на приобретение жилых помещений для участников программы (24 кв.)  Приобретены: 22 кв по 43,2 кв.м общей стоимостью 50 018,60 тыс.руб., 1 кв по 38 кв.м.- 1999,90 тыс.руб., 1 кв. по 38,7 кв.м - 2036,74 тыс.руб. Стадия заключения муниципальных контрактов. В результате проведенных торгов образовалась экономия в сумме 763,12 тыс.руб.                                                                                                                                                    Размещение заявки на проведение аукциона по приобретению жилых помещений на выделенные дополнительно средства окружного бюджета запланировано на май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29" t="inlineStr">
      <is>
        <r>
          <rPr>
            <u/>
            <sz val="18"/>
            <rFont val="Times New Roman"/>
            <family val="2"/>
            <charset val="204"/>
          </rPr>
          <t>УБУиО</t>
        </r>
        <r>
          <rPr>
            <sz val="18"/>
            <rFont val="Times New Roman"/>
            <family val="2"/>
            <charset val="204"/>
          </rPr>
          <t>: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57" start="0" length="2147483647">
    <dxf>
      <font>
        <color auto="1"/>
      </font>
    </dxf>
  </rfmt>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9:L35">
    <dxf>
      <fill>
        <patternFill patternType="none">
          <bgColor auto="1"/>
        </patternFill>
      </fill>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3">
    <dxf>
      <fill>
        <patternFill patternType="solid">
          <bgColor theme="7" tint="0.59999389629810485"/>
        </patternFill>
      </fill>
    </dxf>
  </rfmt>
  <rdn rId="0" localSheetId="1" customView="1" name="Z_72C0943B_A5D5_4B80_AD54_166C5CDC74DE_.wvu.PrintArea" hidden="1" oldHidden="1">
    <formula>'на 01.05.2017'!$A$1:$L$185</formula>
  </rdn>
  <rdn rId="0" localSheetId="1" customView="1" name="Z_72C0943B_A5D5_4B80_AD54_166C5CDC74DE_.wvu.PrintTitles" hidden="1" oldHidden="1">
    <formula>'на 01.05.2017'!$5:$8</formula>
  </rdn>
  <rdn rId="0" localSheetId="1" customView="1" name="Z_72C0943B_A5D5_4B80_AD54_166C5CDC74DE_.wvu.FilterData" hidden="1" oldHidden="1">
    <formula>'на 01.05.2017'!$A$7:$L$386</formula>
  </rdn>
  <rcv guid="{72C0943B-A5D5-4B80-AD54-166C5CDC74DE}"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 sId="1">
    <oc r="L49" t="inlineStr">
      <is>
        <r>
          <rPr>
            <u/>
            <sz val="18"/>
            <rFont val="Times New Roman"/>
            <family val="1"/>
            <charset val="204"/>
          </rPr>
          <t>АГ:</t>
        </r>
        <r>
          <rPr>
            <sz val="18"/>
            <rFont val="Times New Roman"/>
            <family val="1"/>
            <charset val="204"/>
          </rPr>
          <t xml:space="preserve">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t>
        </r>
        <r>
          <rPr>
            <u/>
            <sz val="18"/>
            <rFont val="Times New Roman"/>
            <family val="1"/>
            <charset val="204"/>
          </rPr>
          <t/>
        </r>
      </is>
    </oc>
    <nc r="L49" t="inlineStr">
      <is>
        <r>
          <rPr>
            <u/>
            <sz val="18"/>
            <rFont val="Times New Roman"/>
            <family val="1"/>
            <charset val="204"/>
          </rPr>
          <t>АГ:</t>
        </r>
        <r>
          <rPr>
            <sz val="18"/>
            <rFont val="Times New Roman"/>
            <family val="1"/>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УБУиО (ДК): Реализация программы  осуществляется в плановом режиме (содействие трудоустройству не занятых инвалидов на оборудованные (оснащенные ) рабочие места).  Бюджетные ассигнования будут использованы в полном объеме до конца 2017 года.
</t>
        </r>
        <r>
          <rPr>
            <u/>
            <sz val="18"/>
            <rFont val="Times New Roman"/>
            <family val="1"/>
            <charset val="204"/>
          </rPr>
          <t/>
        </r>
      </is>
    </nc>
  </rcc>
  <rcc rId="320" sId="1">
    <oc r="L136" t="inlineStr">
      <is>
        <r>
          <rPr>
            <u/>
            <sz val="18"/>
            <rFont val="Times New Roman"/>
            <family val="2"/>
            <charset val="204"/>
          </rPr>
          <t>АГ:</t>
        </r>
        <r>
          <rPr>
            <sz val="18"/>
            <rFont val="Times New Roman"/>
            <family val="2"/>
            <charset val="204"/>
          </rPr>
          <t xml:space="preserve">  1. По состоянию на 01.05.2017 произведена выплата заработной платы за январь-март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oc>
    <nc r="L136" t="inlineStr">
      <is>
        <r>
          <rPr>
            <u/>
            <sz val="18"/>
            <rFont val="Times New Roman"/>
            <family val="2"/>
            <charset val="204"/>
          </rPr>
          <t>АГ:</t>
        </r>
        <r>
          <rPr>
            <sz val="18"/>
            <rFont val="Times New Roman"/>
            <family val="2"/>
            <charset val="204"/>
          </rPr>
          <t xml:space="preserve">  1. По состоянию на 01.06.2017 произведена выплата заработной платы за январь-апрель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вкладышы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is>
    </nc>
  </rcc>
  <rcc rId="321" sId="1">
    <oc r="B136"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20"/>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t>
        </r>
      </is>
    </oc>
    <nc r="B136"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20"/>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
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is>
    </nc>
  </rcc>
  <rcc rId="322" sId="1">
    <oc r="L29" t="inlineStr">
      <is>
        <r>
          <rPr>
            <u/>
            <sz val="18"/>
            <rFont val="Times New Roman"/>
            <family val="2"/>
            <charset val="204"/>
          </rPr>
          <t>УБУиО</t>
        </r>
        <r>
          <rPr>
            <sz val="18"/>
            <rFont val="Times New Roman"/>
            <family val="2"/>
            <charset val="204"/>
          </rPr>
          <t>: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oc>
    <nc r="L29" t="inlineStr">
      <is>
        <r>
          <rPr>
            <u/>
            <sz val="18"/>
            <rFont val="Times New Roman"/>
            <family val="2"/>
            <charset val="204"/>
          </rPr>
          <t>УБУиО</t>
        </r>
        <r>
          <rPr>
            <sz val="18"/>
            <rFont val="Times New Roman"/>
            <family val="2"/>
            <charset val="204"/>
          </rPr>
          <t>: по состоянию на 01.06.2017 произведена выплата заработной платы за январь - апрель и первую половину мая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color theme="1"/>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 на ремонт жилого помещения, расположенного по адресу ул.Пушкина, дом 8, кв.72; - на ремонт жилого помещения, расположенного по адресу пр.Пролетарский, дом26, кв.4.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Заявки на проведение аукциона по приобретению жилых помещений на выделенные дополнительно средства окружного бюджета размещены в мае 2017г (9 квартир).</t>
        </r>
        <r>
          <rPr>
            <sz val="18"/>
            <color rgb="FFFF0000"/>
            <rFont val="Times New Roman"/>
            <family val="2"/>
            <charset val="204"/>
          </rPr>
          <t xml:space="preserve">
</t>
        </r>
        <r>
          <rPr>
            <u/>
            <sz val="18"/>
            <rFont val="Times New Roman"/>
            <family val="2"/>
            <charset val="204"/>
          </rPr>
          <t>ДО:</t>
        </r>
        <r>
          <rPr>
            <sz val="18"/>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8"/>
            <color rgb="FFFF0000"/>
            <rFont val="Times New Roman"/>
            <family val="2"/>
            <charset val="204"/>
          </rPr>
          <t xml:space="preserve">
</t>
        </r>
        <r>
          <rPr>
            <sz val="18"/>
            <rFont val="Times New Roman"/>
            <family val="2"/>
            <charset val="204"/>
          </rPr>
          <t xml:space="preserve"> УБУиО (</t>
        </r>
        <r>
          <rPr>
            <u/>
            <sz val="18"/>
            <rFont val="Times New Roman"/>
            <family val="2"/>
            <charset val="204"/>
          </rPr>
          <t xml:space="preserve">ДК): </t>
        </r>
        <r>
          <rPr>
            <sz val="18"/>
            <rFont val="Times New Roman"/>
            <family val="2"/>
            <charset val="204"/>
          </rPr>
          <t>Реализация программы  осуществляется в плановом режиме.  Бюджетные ассигнования будут использованы в полном объеме до конца 2017 года.</t>
        </r>
      </is>
    </nc>
  </rcc>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5:J110">
    <dxf>
      <fill>
        <patternFill patternType="none">
          <bgColor auto="1"/>
        </patternFill>
      </fill>
    </dxf>
  </rfmt>
  <rcc rId="326" sId="1">
    <oc r="L105" t="inlineStr">
      <is>
        <t>Закупки, запланированные на 2017 год,  на приобретение бумаги и конвертов планируется провести  в соответствии с план-графиком в 3 квартале 2017 года.</t>
      </is>
    </oc>
    <nc r="L105" t="inlineStr">
      <is>
        <t>Закупки, запланированные на 2017 год,  на приобретение бумаги и конвертов планируется провести  в соответствии с план-графиком.</t>
      </is>
    </nc>
  </rcc>
  <rcc rId="327" sId="1">
    <oc r="L179" t="inlineStr">
      <is>
        <r>
          <rPr>
            <u/>
            <sz val="18"/>
            <rFont val="Times New Roman"/>
            <family val="2"/>
            <charset val="204"/>
          </rPr>
          <t>УБУиО:</t>
        </r>
        <r>
          <rPr>
            <sz val="18"/>
            <rFont val="Times New Roman"/>
            <family val="2"/>
            <charset val="204"/>
          </rPr>
          <t xml:space="preserve"> По состоянию на 01.05.2017 произведена выплата заработной платы за январь - март и первую половину апреля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u/>
            <sz val="18"/>
            <rFont val="Times New Roman"/>
            <family val="1"/>
            <charset val="204"/>
          </rPr>
          <t xml:space="preserve">ДГХ: </t>
        </r>
        <r>
          <rPr>
            <sz val="18"/>
            <rFont val="Times New Roman"/>
            <family val="2"/>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is>
    </oc>
    <nc r="L179" t="inlineStr">
      <is>
        <r>
          <rPr>
            <u/>
            <sz val="18"/>
            <rFont val="Times New Roman"/>
            <family val="2"/>
            <charset val="204"/>
          </rPr>
          <t>УБУиО:</t>
        </r>
        <r>
          <rPr>
            <sz val="18"/>
            <rFont val="Times New Roman"/>
            <family val="2"/>
            <charset val="204"/>
          </rPr>
          <t xml:space="preserve"> По состоянию на 01.06.2017 произведена выплата заработной платы за январь - апрель и первую половину мая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u/>
            <sz val="18"/>
            <rFont val="Times New Roman"/>
            <family val="1"/>
            <charset val="204"/>
          </rPr>
          <t xml:space="preserve">ДГХ: </t>
        </r>
        <r>
          <rPr>
            <sz val="18"/>
            <rFont val="Times New Roman"/>
            <family val="2"/>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L155" t="inlineStr">
      <is>
        <r>
          <rPr>
            <sz val="18"/>
            <color theme="1"/>
            <rFont val="Times New Roman"/>
            <family val="1"/>
            <charset val="204"/>
          </rPr>
          <t xml:space="preserve">По состоянию на 01.05.2017: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oc>
    <nc r="L155" t="inlineStr">
      <is>
        <r>
          <rPr>
            <sz val="18"/>
            <color theme="1"/>
            <rFont val="Times New Roman"/>
            <family val="1"/>
            <charset val="204"/>
          </rPr>
          <t xml:space="preserve">По состоянию на 01.06.2017:
 1. </t>
        </r>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2. </t>
        </r>
        <r>
          <rPr>
            <u/>
            <sz val="18"/>
            <rFont val="Times New Roman"/>
            <family val="1"/>
            <charset val="204"/>
          </rPr>
          <t>АГ:</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Планируется заключить муниципальные контракты на приобретение оборудования, программного обеспечениия и текущий ремонт помещения.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3.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муницпальной программы.        
</t>
        </r>
        <r>
          <rPr>
            <u/>
            <sz val="18"/>
            <rFont val="Times New Roman"/>
            <family val="1"/>
            <charset val="204"/>
          </rPr>
          <t/>
        </r>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9" sId="1">
    <oc r="L99" t="inlineStr">
      <is>
        <t xml:space="preserve">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01.05.2017 участниками мероприятия числится 50 молодых семьей. В 2017 году социальную выплату на приобретение (строительство) жилья планируется предоставить 7 молодым семьям.                                                                                                       </t>
      </is>
    </oc>
    <nc r="L99" t="inlineStr">
      <is>
        <t xml:space="preserve">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01.06.2017 участниками мероприятия числится 50 молодых семьей. В 2017 году социальную выплату на приобретение (строительство) жилья планируется предоставить 7 молодым семьям.                                                                                                       </t>
      </is>
    </nc>
  </rcc>
  <rcc rId="330" sId="1">
    <oc r="L111" t="inlineStr">
      <is>
        <r>
          <t xml:space="preserve">На 01.05.2017 участниками мероприятия числится 465  человек. В 2017 году субсидию за счет средств федерального бюджета на приобретение (строительство) жилья планируется  предоставить 11 льготополучателям.       </t>
        </r>
        <r>
          <rPr>
            <sz val="18"/>
            <color rgb="FFFF0000"/>
            <rFont val="Times New Roman"/>
            <family val="1"/>
            <charset val="204"/>
          </rPr>
          <t xml:space="preserve">  </t>
        </r>
        <r>
          <rPr>
            <sz val="18"/>
            <rFont val="Times New Roman"/>
            <family val="2"/>
            <charset val="204"/>
          </rPr>
          <t xml:space="preserve">                                                                                                                                                                                                                                                   </t>
        </r>
      </is>
    </oc>
    <nc r="L111" t="inlineStr">
      <is>
        <r>
          <t xml:space="preserve">На 01.06.2017 участниками мероприятия числится 465  человек. В 2017 году субсидию за счет средств федерального бюджета на приобретение (строительство) жилья планируется  предоставить 11 льготополучателям.       </t>
        </r>
        <r>
          <rPr>
            <sz val="18"/>
            <color rgb="FFFF0000"/>
            <rFont val="Times New Roman"/>
            <family val="1"/>
            <charset val="204"/>
          </rPr>
          <t xml:space="preserve">  </t>
        </r>
        <r>
          <rPr>
            <sz val="18"/>
            <rFont val="Times New Roman"/>
            <family val="2"/>
            <charset val="204"/>
          </rPr>
          <t xml:space="preserve">                                                                                                                                                                                                                                                   </t>
        </r>
      </is>
    </nc>
  </rcc>
  <rcc rId="331" sId="1">
    <oc r="L123" t="inlineStr">
      <is>
        <t xml:space="preserve">На 01.01.2017 участником мероприятия числится один военнослужащий, уволенный в запас. По состоянию на 01.05.2017 участнику подпрограммы выдано гарантийное письмо на право получения единовременной денежной выплаты в целях приобретения жилого помещения в собственность самостоятельно. </t>
      </is>
    </oc>
    <nc r="L123" t="inlineStr">
      <is>
        <t xml:space="preserve">На 01.01.2017 участником мероприятия числится один военнослужащий, уволенный в запас. По состоянию на 01.06.2017 участнику подпрограммы выдано гарантийное письмо на право получения единовременной денежной выплаты в целях приобретения жилого помещения в собственность самостоятельно. </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2" sId="1" numFmtId="4">
    <oc r="G33">
      <v>1439.17</v>
    </oc>
    <nc r="G33">
      <v>7674.26</v>
    </nc>
  </rcc>
  <rcc rId="333" sId="1" numFmtId="4">
    <oc r="E33">
      <v>1439.17</v>
    </oc>
    <nc r="E33">
      <v>7674.26</v>
    </nc>
  </rcc>
  <rfmt sheetId="1" sqref="J33">
    <dxf>
      <fill>
        <patternFill patternType="solid">
          <bgColor rgb="FFFFFF00"/>
        </patternFill>
      </fill>
    </dxf>
  </rfmt>
  <rcc rId="334" sId="1" numFmtId="4">
    <oc r="E32">
      <v>118222.31</v>
    </oc>
    <nc r="E32">
      <v>166937.57999999999</v>
    </nc>
  </rcc>
  <rcc rId="335" sId="1" numFmtId="4">
    <oc r="G32">
      <v>64841.29</v>
    </oc>
    <nc r="G32">
      <v>101530.67</v>
    </nc>
  </rcc>
  <rfmt sheetId="1" sqref="J32">
    <dxf>
      <fill>
        <patternFill patternType="solid">
          <bgColor rgb="FFFFFF00"/>
        </patternFill>
      </fill>
    </dxf>
  </rfmt>
  <rcv guid="{D95852A1-B0FC-4AC5-B62B-5CCBE05B0D15}" action="delete"/>
  <rdn rId="0" localSheetId="1" customView="1" name="Z_D95852A1_B0FC_4AC5_B62B_5CCBE05B0D15_.wvu.PrintArea" hidden="1" oldHidden="1">
    <formula>'на 01.05.2017'!$A$1:$L$184</formula>
    <oldFormula>'на 01.05.2017'!$A$1:$L$184</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9" sId="1" numFmtId="4">
    <oc r="E139">
      <v>6209.25</v>
    </oc>
    <nc r="E139">
      <v>8752.25</v>
    </nc>
  </rcc>
  <rcc rId="340" sId="1" numFmtId="4">
    <oc r="G139">
      <v>5877.67</v>
    </oc>
    <nc r="G139">
      <v>8680.83</v>
    </nc>
  </rcc>
  <rfmt sheetId="1" sqref="C136:H148">
    <dxf>
      <fill>
        <patternFill patternType="none">
          <bgColor auto="1"/>
        </patternFill>
      </fill>
    </dxf>
  </rfmt>
  <rfmt sheetId="1" sqref="J142:J148">
    <dxf>
      <fill>
        <patternFill patternType="none">
          <bgColor auto="1"/>
        </patternFill>
      </fill>
    </dxf>
  </rfmt>
  <rfmt sheetId="1" sqref="J136:J138">
    <dxf>
      <fill>
        <patternFill patternType="none">
          <bgColor auto="1"/>
        </patternFill>
      </fill>
    </dxf>
  </rfmt>
  <rfmt sheetId="1" sqref="J140:J141">
    <dxf>
      <fill>
        <patternFill patternType="none">
          <bgColor auto="1"/>
        </patternFill>
      </fill>
    </dxf>
  </rfmt>
  <rfmt sheetId="1" sqref="C155:J161">
    <dxf>
      <fill>
        <patternFill patternType="none">
          <bgColor auto="1"/>
        </patternFill>
      </fill>
    </dxf>
  </rfmt>
  <rfmt sheetId="1" sqref="J157:J159">
    <dxf>
      <fill>
        <patternFill patternType="solid">
          <bgColor rgb="FFFFFF00"/>
        </patternFill>
      </fill>
    </dxf>
  </rfmt>
  <rfmt sheetId="1" sqref="D158:D159">
    <dxf>
      <fill>
        <patternFill patternType="solid">
          <bgColor rgb="FFFFFF00"/>
        </patternFill>
      </fill>
    </dxf>
  </rfmt>
  <rcc rId="341" sId="1" numFmtId="4">
    <oc r="E158">
      <v>4313.3999999999996</v>
    </oc>
    <nc r="E158">
      <v>4660.43</v>
    </nc>
  </rcc>
  <rcc rId="342" sId="1" numFmtId="4">
    <oc r="G158">
      <v>4313.3999999999996</v>
    </oc>
    <nc r="G158">
      <v>4660.43</v>
    </nc>
  </rcc>
  <rcc rId="343" sId="1" numFmtId="4">
    <oc r="E157">
      <v>42624.41</v>
    </oc>
    <nc r="E157">
      <v>55869.38</v>
    </nc>
  </rcc>
  <rcc rId="344" sId="1" numFmtId="4">
    <oc r="G157">
      <v>42616.43</v>
    </oc>
    <nc r="G157">
      <v>55869.38</v>
    </nc>
  </rcc>
  <rfmt sheetId="1" sqref="C179:J179">
    <dxf>
      <fill>
        <patternFill patternType="none">
          <bgColor auto="1"/>
        </patternFill>
      </fill>
    </dxf>
  </rfmt>
  <rrc rId="345" sId="1" ref="A185:XFD185" action="insertRow">
    <undo index="4" exp="area" ref3D="1" dr="$M$1:$BP$1048576" dn="Z_D7BC8E82_4392_4806_9DAE_D94253790B9C_.wvu.Cols" sId="1"/>
    <undo index="0" exp="area" ref3D="1" dr="$I$1:$I$1048576" dn="Z_BEA0FDBA_BB07_4C19_8BBD_5E57EE395C09_.wvu.Cols" sId="1"/>
    <undo index="4" exp="area" ref3D="1" dr="$M$1:$BP$1048576" dn="Z_A6B98527_7CBF_4E4D_BDEA_9334A3EB779F_.wvu.Cols" sId="1"/>
    <undo index="0" exp="area" ref3D="1" dr="$I$1:$I$1048576" dn="Z_45DE1976_7F07_4EB4_8A9C_FB72D060BEFA_.wvu.Cols" sId="1"/>
    <undo index="4" exp="area" ref3D="1" dr="$M$1:$BP$1048576" dn="Z_F2110B0B_AAE7_42F0_B553_C360E9249AD4_.wvu.Cols" sId="1"/>
    <undo index="0" exp="area" ref3D="1" dr="$I$1:$I$1048576" dn="Z_D95852A1_B0FC_4AC5_B62B_5CCBE05B0D15_.wvu.Cols" sId="1"/>
  </rrc>
  <rm rId="346" sheetId="1" source="A180:XFD180" destination="A185:XFD185" sourceSheetId="1">
    <undo index="0" exp="area" ref3D="1" dr="$A$1:$L$180" dn="Z_45DE1976_7F07_4EB4_8A9C_FB72D060BEFA_.wvu.PrintArea" sId="1"/>
    <undo index="0" exp="area" ref3D="1" dr="$A$1:$L$180" dn="Z_0CCCFAED_79CE_4449_BC23_D60C794B65C2_.wvu.PrintArea" sId="1"/>
    <rfmt sheetId="1" xfDxf="1" sqref="A185:XFD185" start="0" length="0">
      <dxf>
        <font>
          <sz val="20"/>
        </font>
        <alignment horizontal="left" wrapText="1" readingOrder="0"/>
      </dxf>
    </rfmt>
    <rfmt sheetId="1" sqref="A185" start="0" length="0">
      <dxf>
        <font>
          <b/>
          <sz val="20"/>
        </font>
        <alignment vertical="center" readingOrder="0"/>
        <protection locked="0"/>
      </dxf>
    </rfmt>
    <rfmt sheetId="1" sqref="B185" start="0" length="0">
      <dxf>
        <alignment vertical="center" readingOrder="0"/>
        <protection locked="0"/>
      </dxf>
    </rfmt>
    <rfmt sheetId="1" sqref="C185" start="0" length="0">
      <dxf>
        <font>
          <sz val="20"/>
          <color rgb="FFFF0000"/>
        </font>
        <numFmt numFmtId="4" formatCode="#,##0.00"/>
        <alignment horizontal="center" vertical="center" readingOrder="0"/>
        <protection locked="0"/>
      </dxf>
    </rfmt>
    <rfmt sheetId="1" sqref="D185" start="0" length="0">
      <dxf>
        <font>
          <sz val="20"/>
          <color rgb="FFFF0000"/>
        </font>
        <numFmt numFmtId="4" formatCode="#,##0.00"/>
        <alignment horizontal="center" vertical="center" readingOrder="0"/>
        <protection locked="0"/>
      </dxf>
    </rfmt>
    <rfmt sheetId="1" sqref="E185" start="0" length="0">
      <dxf>
        <font>
          <sz val="20"/>
          <color rgb="FFFF0000"/>
        </font>
        <numFmt numFmtId="4" formatCode="#,##0.00"/>
        <alignment horizontal="center" vertical="center" readingOrder="0"/>
        <protection locked="0"/>
      </dxf>
    </rfmt>
    <rfmt sheetId="1" sqref="F185" start="0" length="0">
      <dxf>
        <font>
          <sz val="20"/>
          <color rgb="FFFF0000"/>
        </font>
        <numFmt numFmtId="13" formatCode="0%"/>
        <alignment horizontal="center" vertical="center" readingOrder="0"/>
        <protection locked="0"/>
      </dxf>
    </rfmt>
    <rfmt sheetId="1" sqref="G185" start="0" length="0">
      <dxf>
        <font>
          <sz val="20"/>
          <color rgb="FFFF0000"/>
        </font>
        <numFmt numFmtId="4" formatCode="#,##0.00"/>
        <alignment horizontal="center" vertical="center" readingOrder="0"/>
        <protection locked="0"/>
      </dxf>
    </rfmt>
    <rfmt sheetId="1" sqref="H185" start="0" length="0">
      <dxf>
        <font>
          <sz val="20"/>
          <color rgb="FFFF0000"/>
        </font>
        <numFmt numFmtId="13" formatCode="0%"/>
        <alignment horizontal="center" vertical="center" readingOrder="0"/>
        <protection locked="0"/>
      </dxf>
    </rfmt>
    <rfmt sheetId="1" sqref="I185" start="0" length="0">
      <dxf>
        <font>
          <sz val="20"/>
          <color rgb="FFFF0000"/>
        </font>
        <numFmt numFmtId="13" formatCode="0%"/>
        <alignment horizontal="center" vertical="center" readingOrder="0"/>
        <protection locked="0"/>
      </dxf>
    </rfmt>
    <rfmt sheetId="1" sqref="J185" start="0" length="0">
      <dxf>
        <font>
          <sz val="20"/>
          <color rgb="FFFF0000"/>
        </font>
        <numFmt numFmtId="4" formatCode="#,##0.00"/>
        <alignment horizontal="center" vertical="center" readingOrder="0"/>
        <protection locked="0"/>
      </dxf>
    </rfmt>
    <rfmt sheetId="1" sqref="K185" start="0" length="0">
      <dxf>
        <font>
          <sz val="20"/>
          <color rgb="FFFF0000"/>
        </font>
        <numFmt numFmtId="4" formatCode="#,##0.00"/>
        <alignment horizontal="center" vertical="center" readingOrder="0"/>
        <protection locked="0"/>
      </dxf>
    </rfmt>
    <rfmt sheetId="1" sqref="L185" start="0" length="0">
      <dxf>
        <font>
          <sz val="18"/>
          <color auto="1"/>
        </font>
        <alignment horizontal="general" readingOrder="0"/>
        <protection locked="0"/>
      </dxf>
    </rfmt>
    <rfmt sheetId="1" sqref="M185" start="0" length="0">
      <dxf>
        <font>
          <b/>
          <sz val="20"/>
        </font>
        <numFmt numFmtId="4" formatCode="#,##0.00"/>
        <alignment vertical="center" readingOrder="0"/>
      </dxf>
    </rfmt>
    <rfmt sheetId="1" sqref="N185" start="0" length="0">
      <dxf>
        <font>
          <b/>
          <sz val="20"/>
        </font>
        <numFmt numFmtId="4" formatCode="#,##0.00"/>
        <alignment vertical="center" readingOrder="0"/>
      </dxf>
    </rfmt>
    <rfmt sheetId="1" sqref="O185" start="0" length="0">
      <dxf>
        <font>
          <b/>
          <sz val="20"/>
        </font>
        <numFmt numFmtId="4" formatCode="#,##0.00"/>
      </dxf>
    </rfmt>
  </rm>
  <rrc rId="347" sId="1" ref="A180:XFD180" action="deleteRow">
    <undo index="4" exp="area" ref3D="1" dr="$M$1:$BP$1048576" dn="Z_D7BC8E82_4392_4806_9DAE_D94253790B9C_.wvu.Cols" sId="1"/>
    <undo index="0" exp="area" ref3D="1" dr="$I$1:$I$1048576" dn="Z_BEA0FDBA_BB07_4C19_8BBD_5E57EE395C09_.wvu.Cols" sId="1"/>
    <undo index="4" exp="area" ref3D="1" dr="$M$1:$BP$1048576" dn="Z_A6B98527_7CBF_4E4D_BDEA_9334A3EB779F_.wvu.Cols" sId="1"/>
    <undo index="0" exp="area" ref3D="1" dr="$I$1:$I$1048576" dn="Z_45DE1976_7F07_4EB4_8A9C_FB72D060BEFA_.wvu.Cols" sId="1"/>
    <undo index="4" exp="area" ref3D="1" dr="$M$1:$BP$1048576" dn="Z_F2110B0B_AAE7_42F0_B553_C360E9249AD4_.wvu.Cols" sId="1"/>
    <undo index="0" exp="area" ref3D="1" dr="$I$1:$I$1048576" dn="Z_D95852A1_B0FC_4AC5_B62B_5CCBE05B0D15_.wvu.Cols" sId="1"/>
    <rfmt sheetId="1" xfDxf="1" sqref="A180:XFD180" start="0" length="0">
      <dxf>
        <font>
          <sz val="20"/>
        </font>
        <alignment wrapText="1" readingOrder="0"/>
      </dxf>
    </rfmt>
    <rfmt sheetId="1" sqref="A180" start="0" length="0">
      <dxf>
        <alignment horizontal="center" readingOrder="0"/>
      </dxf>
    </rfmt>
    <rfmt sheetId="1" sqref="B180" start="0" length="0">
      <dxf>
        <alignment horizontal="justify" readingOrder="0"/>
      </dxf>
    </rfmt>
    <rfmt sheetId="1" sqref="C180" start="0" length="0">
      <dxf>
        <numFmt numFmtId="4" formatCode="#,##0.00"/>
      </dxf>
    </rfmt>
    <rfmt sheetId="1" sqref="D180" start="0" length="0">
      <dxf>
        <numFmt numFmtId="4" formatCode="#,##0.00"/>
      </dxf>
    </rfmt>
    <rfmt sheetId="1" sqref="E180" start="0" length="0">
      <dxf>
        <numFmt numFmtId="2" formatCode="0.00"/>
      </dxf>
    </rfmt>
    <rfmt sheetId="1" sqref="F180" start="0" length="0">
      <dxf>
        <numFmt numFmtId="13" formatCode="0%"/>
      </dxf>
    </rfmt>
    <rfmt sheetId="1" sqref="G180" start="0" length="0">
      <dxf>
        <numFmt numFmtId="4" formatCode="#,##0.00"/>
      </dxf>
    </rfmt>
    <rfmt sheetId="1" sqref="H180" start="0" length="0">
      <dxf>
        <numFmt numFmtId="13" formatCode="0%"/>
      </dxf>
    </rfmt>
    <rfmt sheetId="1" sqref="I180" start="0" length="0">
      <dxf>
        <numFmt numFmtId="13" formatCode="0%"/>
      </dxf>
    </rfmt>
    <rfmt sheetId="1" sqref="J180" start="0" length="0">
      <dxf>
        <numFmt numFmtId="13" formatCode="0%"/>
      </dxf>
    </rfmt>
    <rfmt sheetId="1" sqref="K180" start="0" length="0">
      <dxf>
        <numFmt numFmtId="13" formatCode="0%"/>
      </dxf>
    </rfmt>
    <rfmt sheetId="1" sqref="L180" start="0" length="0">
      <dxf>
        <alignment horizontal="justify" readingOrder="0"/>
      </dxf>
    </rfmt>
    <rfmt sheetId="1" sqref="M180" start="0" length="0">
      <dxf>
        <alignment horizontal="left" vertical="center" readingOrder="0"/>
      </dxf>
    </rfmt>
    <rfmt sheetId="1" sqref="N180" start="0" length="0">
      <dxf>
        <alignment horizontal="left" vertical="center" readingOrder="0"/>
      </dxf>
    </rfmt>
  </rrc>
  <rcv guid="{D95852A1-B0FC-4AC5-B62B-5CCBE05B0D15}" action="delete"/>
  <rdn rId="0" localSheetId="1" customView="1" name="Z_D95852A1_B0FC_4AC5_B62B_5CCBE05B0D15_.wvu.PrintArea" hidden="1" oldHidden="1">
    <formula>'на 01.05.2017'!$A$1:$L$184</formula>
    <oldFormula>'на 01.05.2017'!$A$1:$L$183</oldFormula>
  </rdn>
  <rdn rId="0" localSheetId="1" customView="1" name="Z_D95852A1_B0FC_4AC5_B62B_5CCBE05B0D15_.wvu.Cols" hidden="1" oldHidden="1">
    <formula>'на 01.05.2017'!$I:$I</formula>
    <oldFormula>'на 01.05.2017'!$I:$I</oldFormula>
  </rdn>
  <rdn rId="0" localSheetId="1" customView="1" name="Z_D95852A1_B0FC_4AC5_B62B_5CCBE05B0D15_.wvu.FilterData" hidden="1" oldHidden="1">
    <formula>'на 01.05.2017'!$A$7:$L$386</formula>
    <oldFormula>'на 01.05.2017'!$A$7:$L$386</oldFormula>
  </rdn>
  <rcv guid="{D95852A1-B0FC-4AC5-B62B-5CCBE05B0D15}"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1" sId="1" numFmtId="4">
    <oc r="E180">
      <v>9570.2000000000007</v>
    </oc>
    <nc r="E180">
      <v>10075.6</v>
    </nc>
  </rcc>
  <rcc rId="352" sId="1" numFmtId="4">
    <oc r="G180">
      <v>6929.63</v>
    </oc>
    <nc r="G180">
      <v>8459.14</v>
    </nc>
  </rcc>
  <rfmt sheetId="1" sqref="J180:J181">
    <dxf>
      <fill>
        <patternFill patternType="solid">
          <bgColor rgb="FFFFFF00"/>
        </patternFill>
      </fill>
    </dxf>
  </rfmt>
  <rcc rId="353" sId="1" numFmtId="4">
    <oc r="G181">
      <v>2897.92</v>
    </oc>
    <nc r="G181">
      <v>3279.92</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80:J181">
    <dxf>
      <fill>
        <patternFill patternType="none">
          <bgColor auto="1"/>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L400"/>
  <sheetViews>
    <sheetView showZeros="0" tabSelected="1" showOutlineSymbols="0" view="pageBreakPreview" topLeftCell="A5" zoomScale="40" zoomScaleNormal="50" zoomScaleSheetLayoutView="40" zoomScalePageLayoutView="75" workbookViewId="0">
      <pane xSplit="4" ySplit="4" topLeftCell="E9" activePane="bottomRight" state="frozen"/>
      <selection activeCell="A5" sqref="A5"/>
      <selection pane="topRight" activeCell="E5" sqref="E5"/>
      <selection pane="bottomLeft" activeCell="A9" sqref="A9"/>
      <selection pane="bottomRight" activeCell="B105" sqref="B105"/>
    </sheetView>
  </sheetViews>
  <sheetFormatPr defaultRowHeight="26.25" outlineLevelRow="1" outlineLevelCol="2" x14ac:dyDescent="0.4"/>
  <cols>
    <col min="1" max="1" width="16" style="27" customWidth="1"/>
    <col min="2" max="2" width="107.375" style="49" customWidth="1"/>
    <col min="3" max="3" width="25.5" style="28" customWidth="1"/>
    <col min="4" max="4" width="25.125" style="28" customWidth="1"/>
    <col min="5" max="5" width="26.125" style="29" customWidth="1" outlineLevel="2"/>
    <col min="6" max="6" width="23.875" style="30" customWidth="1" outlineLevel="2"/>
    <col min="7" max="7" width="24.25" style="28" customWidth="1" outlineLevel="2"/>
    <col min="8" max="8" width="26.125" style="30" customWidth="1" outlineLevel="2"/>
    <col min="9" max="9" width="26.625" style="30" customWidth="1" outlineLevel="2"/>
    <col min="10" max="10" width="30.625" style="30" customWidth="1" outlineLevel="2"/>
    <col min="11" max="11" width="118.125" style="49" customWidth="1"/>
    <col min="12" max="12" width="21.5" style="89" customWidth="1"/>
    <col min="13" max="65" width="9" style="6" customWidth="1"/>
    <col min="66" max="16384" width="9" style="6"/>
  </cols>
  <sheetData>
    <row r="1" spans="1:12" ht="30.75" x14ac:dyDescent="0.45">
      <c r="A1" s="1"/>
      <c r="B1" s="62"/>
      <c r="C1" s="3"/>
      <c r="D1" s="3"/>
      <c r="E1" s="4"/>
      <c r="F1" s="5"/>
      <c r="G1" s="3"/>
      <c r="H1" s="5"/>
      <c r="I1" s="5"/>
      <c r="J1" s="5"/>
      <c r="K1" s="48"/>
    </row>
    <row r="2" spans="1:12" ht="30.75" x14ac:dyDescent="0.45">
      <c r="A2" s="1"/>
      <c r="B2" s="62"/>
      <c r="C2" s="3"/>
      <c r="D2" s="3"/>
      <c r="E2" s="4"/>
      <c r="F2" s="5"/>
      <c r="G2" s="3"/>
      <c r="H2" s="5"/>
      <c r="I2" s="5"/>
      <c r="J2" s="5"/>
      <c r="K2" s="48"/>
    </row>
    <row r="3" spans="1:12" ht="73.5" customHeight="1" x14ac:dyDescent="0.4">
      <c r="A3" s="215" t="s">
        <v>105</v>
      </c>
      <c r="B3" s="215"/>
      <c r="C3" s="215"/>
      <c r="D3" s="215"/>
      <c r="E3" s="215"/>
      <c r="F3" s="215"/>
      <c r="G3" s="215"/>
      <c r="H3" s="215"/>
      <c r="I3" s="215"/>
      <c r="J3" s="215"/>
      <c r="K3" s="215"/>
    </row>
    <row r="4" spans="1:12" s="2" customFormat="1" ht="41.25" customHeight="1" x14ac:dyDescent="0.4">
      <c r="A4" s="7"/>
      <c r="B4" s="63"/>
      <c r="C4" s="8"/>
      <c r="D4" s="8"/>
      <c r="E4" s="8"/>
      <c r="F4" s="8"/>
      <c r="G4" s="118"/>
      <c r="H4" s="9"/>
      <c r="I4" s="37"/>
      <c r="J4" s="9"/>
      <c r="K4" s="57" t="s">
        <v>33</v>
      </c>
      <c r="L4" s="90"/>
    </row>
    <row r="5" spans="1:12" s="38" customFormat="1" ht="72.75" customHeight="1" x14ac:dyDescent="0.25">
      <c r="A5" s="217" t="s">
        <v>3</v>
      </c>
      <c r="B5" s="220" t="s">
        <v>8</v>
      </c>
      <c r="C5" s="218" t="s">
        <v>66</v>
      </c>
      <c r="D5" s="218"/>
      <c r="E5" s="225" t="s">
        <v>106</v>
      </c>
      <c r="F5" s="225"/>
      <c r="G5" s="225"/>
      <c r="H5" s="225"/>
      <c r="I5" s="221" t="s">
        <v>69</v>
      </c>
      <c r="J5" s="221" t="s">
        <v>39</v>
      </c>
      <c r="K5" s="222" t="s">
        <v>60</v>
      </c>
      <c r="L5" s="89"/>
    </row>
    <row r="6" spans="1:12" s="38" customFormat="1" ht="69.75" customHeight="1" x14ac:dyDescent="0.25">
      <c r="A6" s="217"/>
      <c r="B6" s="220"/>
      <c r="C6" s="219" t="s">
        <v>67</v>
      </c>
      <c r="D6" s="218" t="s">
        <v>68</v>
      </c>
      <c r="E6" s="216" t="s">
        <v>7</v>
      </c>
      <c r="F6" s="216"/>
      <c r="G6" s="216" t="s">
        <v>6</v>
      </c>
      <c r="H6" s="216"/>
      <c r="I6" s="221"/>
      <c r="J6" s="221"/>
      <c r="K6" s="223"/>
      <c r="L6" s="89"/>
    </row>
    <row r="7" spans="1:12" s="38" customFormat="1" ht="69.75" x14ac:dyDescent="0.25">
      <c r="A7" s="217"/>
      <c r="B7" s="220"/>
      <c r="C7" s="219"/>
      <c r="D7" s="218"/>
      <c r="E7" s="58" t="s">
        <v>0</v>
      </c>
      <c r="F7" s="59" t="s">
        <v>12</v>
      </c>
      <c r="G7" s="60" t="s">
        <v>9</v>
      </c>
      <c r="H7" s="59" t="s">
        <v>2</v>
      </c>
      <c r="I7" s="221"/>
      <c r="J7" s="221"/>
      <c r="K7" s="224"/>
      <c r="L7" s="89"/>
    </row>
    <row r="8" spans="1:12" s="14" customFormat="1" x14ac:dyDescent="0.25">
      <c r="A8" s="10">
        <v>1</v>
      </c>
      <c r="B8" s="10">
        <v>2</v>
      </c>
      <c r="C8" s="11">
        <v>3</v>
      </c>
      <c r="D8" s="11">
        <v>4</v>
      </c>
      <c r="E8" s="12">
        <v>5</v>
      </c>
      <c r="F8" s="11">
        <v>6</v>
      </c>
      <c r="G8" s="11">
        <v>7</v>
      </c>
      <c r="H8" s="13">
        <v>8</v>
      </c>
      <c r="I8" s="13">
        <v>9</v>
      </c>
      <c r="J8" s="11">
        <v>10</v>
      </c>
      <c r="K8" s="13">
        <v>11</v>
      </c>
      <c r="L8" s="41"/>
    </row>
    <row r="9" spans="1:12" s="39" customFormat="1" ht="87" customHeight="1" x14ac:dyDescent="0.25">
      <c r="A9" s="217"/>
      <c r="B9" s="64" t="s">
        <v>32</v>
      </c>
      <c r="C9" s="15">
        <f>SUM(C10:C14)</f>
        <v>10824571.35</v>
      </c>
      <c r="D9" s="15">
        <f t="shared" ref="D9:G9" si="0">SUM(D10:D14)</f>
        <v>10918639.57</v>
      </c>
      <c r="E9" s="15">
        <f>SUM(E10:E14)</f>
        <v>4417869.47</v>
      </c>
      <c r="F9" s="15">
        <f>E9/D9*100</f>
        <v>40.46</v>
      </c>
      <c r="G9" s="15">
        <f t="shared" si="0"/>
        <v>4332499.0199999996</v>
      </c>
      <c r="H9" s="15">
        <f>G9/D9*100</f>
        <v>39.68</v>
      </c>
      <c r="I9" s="15">
        <f>SUM(I10:I14)</f>
        <v>10918616.970000001</v>
      </c>
      <c r="J9" s="16">
        <f>SUM(J10:J14)</f>
        <v>22.6</v>
      </c>
      <c r="K9" s="226"/>
      <c r="L9" s="91"/>
    </row>
    <row r="10" spans="1:12" s="38" customFormat="1" x14ac:dyDescent="0.25">
      <c r="A10" s="217"/>
      <c r="B10" s="61" t="s">
        <v>4</v>
      </c>
      <c r="C10" s="15">
        <f t="shared" ref="C10:J10" si="1">C16+C24+C31+C38+C44+C50+C56+C64+C131+C138+C156+C163+C170+C150+C180</f>
        <v>50596.84</v>
      </c>
      <c r="D10" s="15">
        <f t="shared" si="1"/>
        <v>157535.41</v>
      </c>
      <c r="E10" s="15">
        <f t="shared" si="1"/>
        <v>20753.599999999999</v>
      </c>
      <c r="F10" s="166" t="e">
        <f t="shared" si="1"/>
        <v>#DIV/0!</v>
      </c>
      <c r="G10" s="15">
        <f t="shared" si="1"/>
        <v>8459.14</v>
      </c>
      <c r="H10" s="166" t="e">
        <f t="shared" si="1"/>
        <v>#DIV/0!</v>
      </c>
      <c r="I10" s="15">
        <f t="shared" si="1"/>
        <v>157535.41</v>
      </c>
      <c r="J10" s="16">
        <f t="shared" si="1"/>
        <v>0</v>
      </c>
      <c r="K10" s="227"/>
      <c r="L10" s="91"/>
    </row>
    <row r="11" spans="1:12" s="38" customFormat="1" x14ac:dyDescent="0.25">
      <c r="A11" s="217"/>
      <c r="B11" s="61" t="s">
        <v>16</v>
      </c>
      <c r="C11" s="15">
        <f>C17+C25+C32+C39+C45+C51+C57+C65+C132+C139+C157+C164+C171+C151+C181</f>
        <v>10470017.02</v>
      </c>
      <c r="D11" s="15">
        <f>D17+D25+D32+D39+D45+D51+D57+D65+D132+D139+D157+D164+D171+D151+D181</f>
        <v>10463341.75</v>
      </c>
      <c r="E11" s="15">
        <f>E17+E25+E32+E39+E45+E51+E57+E65+E132+E139+E157+E164+E171+E151+E181</f>
        <v>4339463.45</v>
      </c>
      <c r="F11" s="15">
        <f t="shared" ref="F11:F14" si="2">E11/D11*100</f>
        <v>41.47</v>
      </c>
      <c r="G11" s="15">
        <f>G17+G25+G32+G39+G45+G51+G57+G65+G132+G139+G157+G164+G171+G151+G181</f>
        <v>4266387.46</v>
      </c>
      <c r="H11" s="15">
        <f t="shared" ref="H11:H14" si="3">G11/D11*100</f>
        <v>40.770000000000003</v>
      </c>
      <c r="I11" s="15">
        <f>I17+I25+I32+I39+I45+I51+I57+I65+I132+I139+I157+I164+I171+I151+I181</f>
        <v>10463319.15</v>
      </c>
      <c r="J11" s="15">
        <f>J17+J25+J32+J39+J45+J51+J57+J65+J132+J139+J157+J164+J171+J151+J181</f>
        <v>22.6</v>
      </c>
      <c r="K11" s="227"/>
      <c r="L11" s="91"/>
    </row>
    <row r="12" spans="1:12" s="38" customFormat="1" x14ac:dyDescent="0.25">
      <c r="A12" s="217"/>
      <c r="B12" s="61" t="s">
        <v>11</v>
      </c>
      <c r="C12" s="15">
        <f>C18+C26+C33+C40+C46+C52+C58+C66+C133+C140+C158+C165+C172+C152</f>
        <v>242133.02</v>
      </c>
      <c r="D12" s="15">
        <f>D18+D26+D33+D40+D46+D52+D58+D66+D133+D140+D158+D165+D172+D152</f>
        <v>235937.94</v>
      </c>
      <c r="E12" s="15">
        <f>E18+E26+E33+E40+E46+E52+E58+E66+E133+E140+E158+E165+E172+E152</f>
        <v>54192.5</v>
      </c>
      <c r="F12" s="15">
        <f t="shared" si="2"/>
        <v>22.97</v>
      </c>
      <c r="G12" s="15">
        <f>G18+G26+G33+G40+G46+G52+G58+G66+G133+G140+G158+G165+G172+G152</f>
        <v>54192.5</v>
      </c>
      <c r="H12" s="15">
        <f t="shared" si="3"/>
        <v>22.97</v>
      </c>
      <c r="I12" s="15">
        <f>I18+I26+I33+I40+I46+I52+I58+I66+I133+I140+I158+I165+I172+I152</f>
        <v>235937.94</v>
      </c>
      <c r="J12" s="16">
        <f>J18+J26+J33+J40+J46+J52+J58+J66+J133+J140+J158+J165+J172+J152</f>
        <v>0</v>
      </c>
      <c r="K12" s="227"/>
      <c r="L12" s="91"/>
    </row>
    <row r="13" spans="1:12" s="38" customFormat="1" x14ac:dyDescent="0.25">
      <c r="A13" s="217"/>
      <c r="B13" s="61" t="s">
        <v>13</v>
      </c>
      <c r="C13" s="15">
        <f t="shared" ref="C13:E14" si="4">C19+C27+C34+C41+C47+C53+C59+C67+C134+C141+C159+C166+C173</f>
        <v>14140.61</v>
      </c>
      <c r="D13" s="15">
        <f t="shared" si="4"/>
        <v>14140.61</v>
      </c>
      <c r="E13" s="15">
        <f t="shared" si="4"/>
        <v>3459.92</v>
      </c>
      <c r="F13" s="15">
        <f t="shared" si="2"/>
        <v>24.47</v>
      </c>
      <c r="G13" s="15">
        <f>G19+G27+G34+G41+G47+G53+G59+G67+G134+G141+G159+G166+G173</f>
        <v>3459.92</v>
      </c>
      <c r="H13" s="15">
        <f t="shared" si="3"/>
        <v>24.47</v>
      </c>
      <c r="I13" s="15">
        <f t="shared" ref="I13:J14" si="5">I19+I27+I34+I41+I47+I53+I59+I67+I134+I141+I159+I166+I173</f>
        <v>14140.61</v>
      </c>
      <c r="J13" s="16">
        <f t="shared" si="5"/>
        <v>0</v>
      </c>
      <c r="K13" s="227"/>
      <c r="L13" s="91"/>
    </row>
    <row r="14" spans="1:12" s="38" customFormat="1" x14ac:dyDescent="0.25">
      <c r="A14" s="217"/>
      <c r="B14" s="61" t="s">
        <v>5</v>
      </c>
      <c r="C14" s="15">
        <f t="shared" si="4"/>
        <v>47683.86</v>
      </c>
      <c r="D14" s="15">
        <f t="shared" si="4"/>
        <v>47683.86</v>
      </c>
      <c r="E14" s="15">
        <f t="shared" si="4"/>
        <v>0</v>
      </c>
      <c r="F14" s="15">
        <f t="shared" si="2"/>
        <v>0</v>
      </c>
      <c r="G14" s="15">
        <f>G20+G28+G35+G42+G48+G54+G60+G68+G135+G142+G160+G167+G174</f>
        <v>0</v>
      </c>
      <c r="H14" s="15">
        <f t="shared" si="3"/>
        <v>0</v>
      </c>
      <c r="I14" s="15">
        <f t="shared" si="5"/>
        <v>47683.86</v>
      </c>
      <c r="J14" s="16">
        <f t="shared" si="5"/>
        <v>0</v>
      </c>
      <c r="K14" s="228"/>
      <c r="L14" s="91"/>
    </row>
    <row r="15" spans="1:12" s="39" customFormat="1" ht="141.75" customHeight="1" x14ac:dyDescent="0.25">
      <c r="A15" s="211" t="s">
        <v>34</v>
      </c>
      <c r="B15" s="64" t="s">
        <v>73</v>
      </c>
      <c r="C15" s="15">
        <f>C16+C17+C18+C19+C20</f>
        <v>3186.7</v>
      </c>
      <c r="D15" s="15">
        <f t="shared" ref="D15:G15" si="6">D16+D17+D18+D19+D20</f>
        <v>3186.7</v>
      </c>
      <c r="E15" s="15">
        <f t="shared" si="6"/>
        <v>0</v>
      </c>
      <c r="F15" s="135">
        <f>E15/D15</f>
        <v>0</v>
      </c>
      <c r="G15" s="15">
        <f t="shared" si="6"/>
        <v>0</v>
      </c>
      <c r="H15" s="136">
        <f>G15/D15</f>
        <v>0</v>
      </c>
      <c r="I15" s="15">
        <f t="shared" ref="I15" si="7">I16+I17+I18+I19+I20</f>
        <v>3186.7</v>
      </c>
      <c r="J15" s="15">
        <f t="shared" ref="J15" si="8">J16+J17+J18+J19+J20</f>
        <v>0</v>
      </c>
      <c r="K15" s="229" t="s">
        <v>120</v>
      </c>
      <c r="L15" s="91"/>
    </row>
    <row r="16" spans="1:12" s="39" customFormat="1" x14ac:dyDescent="0.25">
      <c r="A16" s="212"/>
      <c r="B16" s="61" t="s">
        <v>4</v>
      </c>
      <c r="C16" s="79"/>
      <c r="D16" s="79"/>
      <c r="E16" s="79"/>
      <c r="F16" s="137"/>
      <c r="G16" s="79"/>
      <c r="H16" s="137"/>
      <c r="I16" s="79"/>
      <c r="J16" s="79"/>
      <c r="K16" s="230"/>
      <c r="L16" s="91"/>
    </row>
    <row r="17" spans="1:12" s="39" customFormat="1" x14ac:dyDescent="0.25">
      <c r="A17" s="212"/>
      <c r="B17" s="61" t="s">
        <v>16</v>
      </c>
      <c r="C17" s="79">
        <v>3186.7</v>
      </c>
      <c r="D17" s="79">
        <v>3186.7</v>
      </c>
      <c r="E17" s="79">
        <v>0</v>
      </c>
      <c r="F17" s="137">
        <f>E17/D17</f>
        <v>0</v>
      </c>
      <c r="G17" s="79">
        <v>0</v>
      </c>
      <c r="H17" s="137">
        <f>G17/D17</f>
        <v>0</v>
      </c>
      <c r="I17" s="79">
        <v>3186.7</v>
      </c>
      <c r="J17" s="79">
        <f>D17-I17</f>
        <v>0</v>
      </c>
      <c r="K17" s="230"/>
      <c r="L17" s="91"/>
    </row>
    <row r="18" spans="1:12" s="39" customFormat="1" x14ac:dyDescent="0.25">
      <c r="A18" s="212"/>
      <c r="B18" s="61" t="s">
        <v>11</v>
      </c>
      <c r="C18" s="79"/>
      <c r="D18" s="79"/>
      <c r="E18" s="79"/>
      <c r="F18" s="137"/>
      <c r="G18" s="79"/>
      <c r="H18" s="137"/>
      <c r="I18" s="79"/>
      <c r="J18" s="79"/>
      <c r="K18" s="230"/>
      <c r="L18" s="91"/>
    </row>
    <row r="19" spans="1:12" s="39" customFormat="1" x14ac:dyDescent="0.25">
      <c r="A19" s="212"/>
      <c r="B19" s="61" t="s">
        <v>13</v>
      </c>
      <c r="C19" s="79">
        <v>0</v>
      </c>
      <c r="D19" s="79">
        <v>0</v>
      </c>
      <c r="E19" s="79">
        <v>0</v>
      </c>
      <c r="F19" s="137"/>
      <c r="G19" s="79">
        <v>0</v>
      </c>
      <c r="H19" s="137"/>
      <c r="I19" s="79">
        <v>0</v>
      </c>
      <c r="J19" s="79">
        <f>D19-I19</f>
        <v>0</v>
      </c>
      <c r="K19" s="230"/>
      <c r="L19" s="91"/>
    </row>
    <row r="20" spans="1:12" s="38" customFormat="1" x14ac:dyDescent="0.25">
      <c r="A20" s="213"/>
      <c r="B20" s="61" t="s">
        <v>5</v>
      </c>
      <c r="C20" s="79"/>
      <c r="D20" s="79"/>
      <c r="E20" s="79"/>
      <c r="F20" s="137"/>
      <c r="G20" s="79"/>
      <c r="H20" s="137"/>
      <c r="I20" s="79"/>
      <c r="J20" s="79"/>
      <c r="K20" s="230"/>
      <c r="L20" s="91"/>
    </row>
    <row r="21" spans="1:12" ht="26.25" customHeight="1" x14ac:dyDescent="0.4">
      <c r="A21" s="211" t="s">
        <v>14</v>
      </c>
      <c r="B21" s="178" t="s">
        <v>74</v>
      </c>
      <c r="C21" s="201">
        <f>C24+C25+C26+C27</f>
        <v>8796596.8800000008</v>
      </c>
      <c r="D21" s="201">
        <f>D24+D25+D26+D27</f>
        <v>8824786.2300000004</v>
      </c>
      <c r="E21" s="201">
        <f>E24+E25+E26+E27</f>
        <v>3811055.31</v>
      </c>
      <c r="F21" s="201">
        <f>(E21/D21)*100</f>
        <v>43.19</v>
      </c>
      <c r="G21" s="201">
        <f>G24+G25+G26+G27</f>
        <v>3806396.47</v>
      </c>
      <c r="H21" s="235">
        <f>G21/D21</f>
        <v>0.43</v>
      </c>
      <c r="I21" s="201">
        <f>SUM(I24:I28)</f>
        <v>8824786.2300000004</v>
      </c>
      <c r="J21" s="201">
        <f>SUM(J24:J28)</f>
        <v>0</v>
      </c>
      <c r="K21" s="231" t="s">
        <v>97</v>
      </c>
      <c r="L21" s="91"/>
    </row>
    <row r="22" spans="1:12" ht="243.75" customHeight="1" x14ac:dyDescent="0.4">
      <c r="A22" s="212"/>
      <c r="B22" s="214"/>
      <c r="C22" s="205"/>
      <c r="D22" s="205"/>
      <c r="E22" s="205"/>
      <c r="F22" s="205"/>
      <c r="G22" s="205"/>
      <c r="H22" s="236"/>
      <c r="I22" s="205"/>
      <c r="J22" s="205"/>
      <c r="K22" s="231"/>
      <c r="L22" s="91"/>
    </row>
    <row r="23" spans="1:12" ht="342" customHeight="1" x14ac:dyDescent="0.4">
      <c r="A23" s="22"/>
      <c r="B23" s="179"/>
      <c r="C23" s="202"/>
      <c r="D23" s="202"/>
      <c r="E23" s="202"/>
      <c r="F23" s="202"/>
      <c r="G23" s="202"/>
      <c r="H23" s="237"/>
      <c r="I23" s="202"/>
      <c r="J23" s="202"/>
      <c r="K23" s="231"/>
      <c r="L23" s="91"/>
    </row>
    <row r="24" spans="1:12" ht="44.25" customHeight="1" x14ac:dyDescent="0.4">
      <c r="A24" s="132"/>
      <c r="B24" s="105" t="s">
        <v>4</v>
      </c>
      <c r="C24" s="16"/>
      <c r="D24" s="17"/>
      <c r="E24" s="31"/>
      <c r="F24" s="113" t="e">
        <f t="shared" ref="F24" si="9">E24/D24</f>
        <v>#DIV/0!</v>
      </c>
      <c r="G24" s="115"/>
      <c r="H24" s="113" t="e">
        <f t="shared" ref="H24" si="10">G24/D24</f>
        <v>#DIV/0!</v>
      </c>
      <c r="I24" s="31"/>
      <c r="J24" s="16"/>
      <c r="K24" s="231"/>
      <c r="L24" s="91"/>
    </row>
    <row r="25" spans="1:12" ht="44.25" customHeight="1" x14ac:dyDescent="0.4">
      <c r="A25" s="132"/>
      <c r="B25" s="105" t="s">
        <v>16</v>
      </c>
      <c r="C25" s="31">
        <v>8775607.9000000004</v>
      </c>
      <c r="D25" s="31">
        <v>8803964.3000000007</v>
      </c>
      <c r="E25" s="31">
        <v>3801610.1</v>
      </c>
      <c r="F25" s="32">
        <f>E25/D25</f>
        <v>0.43</v>
      </c>
      <c r="G25" s="31">
        <v>3796951.26</v>
      </c>
      <c r="H25" s="32">
        <f>G25/D25</f>
        <v>0.43</v>
      </c>
      <c r="I25" s="31">
        <f>8775867.9+28096.4</f>
        <v>8803964.3000000007</v>
      </c>
      <c r="J25" s="31">
        <f>D25-I25</f>
        <v>0</v>
      </c>
      <c r="K25" s="231"/>
      <c r="L25" s="91"/>
    </row>
    <row r="26" spans="1:12" s="104" customFormat="1" ht="44.25" customHeight="1" x14ac:dyDescent="0.4">
      <c r="A26" s="53" t="s">
        <v>61</v>
      </c>
      <c r="B26" s="97" t="s">
        <v>11</v>
      </c>
      <c r="C26" s="25">
        <f>15139.86+5849.12</f>
        <v>20988.98</v>
      </c>
      <c r="D26" s="25">
        <f>20821.93</f>
        <v>20821.93</v>
      </c>
      <c r="E26" s="25">
        <f>G26</f>
        <v>9445.2099999999991</v>
      </c>
      <c r="F26" s="26">
        <f t="shared" ref="F26:F27" si="11">E26/D26</f>
        <v>0.45</v>
      </c>
      <c r="G26" s="25">
        <v>9445.2099999999991</v>
      </c>
      <c r="H26" s="26">
        <f t="shared" ref="H26:H27" si="12">G26/D26</f>
        <v>0.45</v>
      </c>
      <c r="I26" s="25">
        <f>9641.9+153.11+11026.92</f>
        <v>20821.93</v>
      </c>
      <c r="J26" s="25">
        <f>D26-I26</f>
        <v>0</v>
      </c>
      <c r="K26" s="231"/>
      <c r="L26" s="95"/>
    </row>
    <row r="27" spans="1:12" ht="44.25" customHeight="1" x14ac:dyDescent="0.4">
      <c r="A27" s="53"/>
      <c r="B27" s="105" t="s">
        <v>13</v>
      </c>
      <c r="C27" s="17"/>
      <c r="D27" s="17"/>
      <c r="E27" s="17">
        <f>G27</f>
        <v>0</v>
      </c>
      <c r="F27" s="113" t="e">
        <f t="shared" si="11"/>
        <v>#DIV/0!</v>
      </c>
      <c r="G27" s="114"/>
      <c r="H27" s="113" t="e">
        <f t="shared" si="12"/>
        <v>#DIV/0!</v>
      </c>
      <c r="I27" s="17"/>
      <c r="J27" s="31">
        <f>D27-I27</f>
        <v>0</v>
      </c>
      <c r="K27" s="231"/>
      <c r="L27" s="91"/>
    </row>
    <row r="28" spans="1:12" ht="44.25" customHeight="1" x14ac:dyDescent="0.4">
      <c r="A28" s="53"/>
      <c r="B28" s="105" t="s">
        <v>5</v>
      </c>
      <c r="C28" s="17"/>
      <c r="D28" s="17"/>
      <c r="E28" s="20"/>
      <c r="F28" s="21"/>
      <c r="G28" s="20"/>
      <c r="H28" s="21"/>
      <c r="I28" s="17"/>
      <c r="J28" s="54"/>
      <c r="K28" s="231"/>
      <c r="L28" s="91"/>
    </row>
    <row r="29" spans="1:12" ht="408" customHeight="1" x14ac:dyDescent="0.4">
      <c r="A29" s="211" t="s">
        <v>15</v>
      </c>
      <c r="B29" s="178" t="s">
        <v>92</v>
      </c>
      <c r="C29" s="201">
        <f>C31+C32+C33+C34+C35</f>
        <v>371774.07</v>
      </c>
      <c r="D29" s="201">
        <f t="shared" ref="D29:J29" si="13">D31+D32+D33+D34+D35</f>
        <v>387404.97</v>
      </c>
      <c r="E29" s="201">
        <f>E31+E32+E33+E34+E35</f>
        <v>174611.84</v>
      </c>
      <c r="F29" s="233">
        <f>E29/D29</f>
        <v>0.45</v>
      </c>
      <c r="G29" s="201">
        <f>G31+G32+G33+G34+G35</f>
        <v>109204.93</v>
      </c>
      <c r="H29" s="233">
        <f>G29/D29</f>
        <v>0.28000000000000003</v>
      </c>
      <c r="I29" s="201">
        <f>I31+I32+I33+I34+I35</f>
        <v>387404.97</v>
      </c>
      <c r="J29" s="201">
        <f t="shared" si="13"/>
        <v>0</v>
      </c>
      <c r="K29" s="232" t="s">
        <v>113</v>
      </c>
      <c r="L29" s="91"/>
    </row>
    <row r="30" spans="1:12" ht="300" customHeight="1" x14ac:dyDescent="0.4">
      <c r="A30" s="213"/>
      <c r="B30" s="179"/>
      <c r="C30" s="202"/>
      <c r="D30" s="202"/>
      <c r="E30" s="202"/>
      <c r="F30" s="234"/>
      <c r="G30" s="202"/>
      <c r="H30" s="234"/>
      <c r="I30" s="202"/>
      <c r="J30" s="202"/>
      <c r="K30" s="232"/>
      <c r="L30" s="91"/>
    </row>
    <row r="31" spans="1:12" ht="39.75" customHeight="1" x14ac:dyDescent="0.4">
      <c r="A31" s="52"/>
      <c r="B31" s="105" t="s">
        <v>4</v>
      </c>
      <c r="C31" s="17"/>
      <c r="D31" s="17"/>
      <c r="E31" s="17"/>
      <c r="F31" s="19"/>
      <c r="G31" s="17"/>
      <c r="H31" s="19"/>
      <c r="I31" s="17"/>
      <c r="J31" s="17"/>
      <c r="K31" s="232"/>
      <c r="L31" s="91"/>
    </row>
    <row r="32" spans="1:12" ht="54.75" customHeight="1" x14ac:dyDescent="0.4">
      <c r="A32" s="52"/>
      <c r="B32" s="105" t="s">
        <v>63</v>
      </c>
      <c r="C32" s="17">
        <v>352070.5</v>
      </c>
      <c r="D32" s="17">
        <v>367701.4</v>
      </c>
      <c r="E32" s="17">
        <v>166937.57999999999</v>
      </c>
      <c r="F32" s="32">
        <f t="shared" ref="F32:F33" si="14">E32/D32</f>
        <v>0.45</v>
      </c>
      <c r="G32" s="17">
        <v>101530.67</v>
      </c>
      <c r="H32" s="32">
        <f t="shared" ref="H32" si="15">G32/D32</f>
        <v>0.28000000000000003</v>
      </c>
      <c r="I32" s="31">
        <f>197588.8+109585.98+57313.1+821.66+2391.86</f>
        <v>367701.4</v>
      </c>
      <c r="J32" s="69">
        <f>D32-I32</f>
        <v>0</v>
      </c>
      <c r="K32" s="232"/>
      <c r="L32" s="91"/>
    </row>
    <row r="33" spans="1:12" ht="54.75" customHeight="1" x14ac:dyDescent="0.4">
      <c r="A33" s="52"/>
      <c r="B33" s="105" t="s">
        <v>11</v>
      </c>
      <c r="C33" s="17">
        <v>19703.57</v>
      </c>
      <c r="D33" s="17">
        <v>19703.57</v>
      </c>
      <c r="E33" s="17">
        <v>7674.26</v>
      </c>
      <c r="F33" s="32">
        <f t="shared" si="14"/>
        <v>0.39</v>
      </c>
      <c r="G33" s="17">
        <v>7674.26</v>
      </c>
      <c r="H33" s="32">
        <f>G33/D33</f>
        <v>0.39</v>
      </c>
      <c r="I33" s="31">
        <f>16490.34+3213.23</f>
        <v>19703.57</v>
      </c>
      <c r="J33" s="31">
        <f>D33-I33</f>
        <v>0</v>
      </c>
      <c r="K33" s="232"/>
      <c r="L33" s="91"/>
    </row>
    <row r="34" spans="1:12" ht="54.75" customHeight="1" x14ac:dyDescent="0.4">
      <c r="A34" s="52"/>
      <c r="B34" s="105" t="s">
        <v>13</v>
      </c>
      <c r="C34" s="17"/>
      <c r="D34" s="17"/>
      <c r="E34" s="17">
        <f>G34</f>
        <v>0</v>
      </c>
      <c r="F34" s="32"/>
      <c r="G34" s="17"/>
      <c r="H34" s="32"/>
      <c r="I34" s="17"/>
      <c r="J34" s="31">
        <f>D34-I34</f>
        <v>0</v>
      </c>
      <c r="K34" s="232"/>
      <c r="L34" s="91"/>
    </row>
    <row r="35" spans="1:12" ht="54.75" customHeight="1" x14ac:dyDescent="0.4">
      <c r="A35" s="52"/>
      <c r="B35" s="105" t="s">
        <v>5</v>
      </c>
      <c r="C35" s="17"/>
      <c r="D35" s="17"/>
      <c r="E35" s="17"/>
      <c r="F35" s="19"/>
      <c r="G35" s="17"/>
      <c r="H35" s="19"/>
      <c r="I35" s="17"/>
      <c r="J35" s="54"/>
      <c r="K35" s="232"/>
      <c r="L35" s="91"/>
    </row>
    <row r="36" spans="1:12" s="40" customFormat="1" ht="96" customHeight="1" x14ac:dyDescent="0.25">
      <c r="A36" s="67" t="s">
        <v>35</v>
      </c>
      <c r="B36" s="64" t="s">
        <v>75</v>
      </c>
      <c r="C36" s="16"/>
      <c r="D36" s="16"/>
      <c r="E36" s="163"/>
      <c r="F36" s="18"/>
      <c r="G36" s="16"/>
      <c r="H36" s="155"/>
      <c r="I36" s="18"/>
      <c r="J36" s="18"/>
      <c r="K36" s="112" t="s">
        <v>40</v>
      </c>
      <c r="L36" s="91"/>
    </row>
    <row r="37" spans="1:12" ht="372" customHeight="1" x14ac:dyDescent="0.4">
      <c r="A37" s="131" t="s">
        <v>1</v>
      </c>
      <c r="B37" s="116" t="s">
        <v>94</v>
      </c>
      <c r="C37" s="16">
        <f>C39+C40+C38</f>
        <v>5647.24</v>
      </c>
      <c r="D37" s="16">
        <f>D39+D40+D38</f>
        <v>6388.74</v>
      </c>
      <c r="E37" s="16">
        <f>E39+E40</f>
        <v>749.34</v>
      </c>
      <c r="F37" s="164">
        <f t="shared" ref="F37" si="16">E37/D37</f>
        <v>0.12</v>
      </c>
      <c r="G37" s="162">
        <f>G39+G40</f>
        <v>619.66</v>
      </c>
      <c r="H37" s="164">
        <f t="shared" ref="H37" si="17">G37/D37</f>
        <v>0.1</v>
      </c>
      <c r="I37" s="16">
        <f>I39+I40+I38</f>
        <v>6388.74</v>
      </c>
      <c r="J37" s="23">
        <f>J39+J40</f>
        <v>0</v>
      </c>
      <c r="K37" s="190" t="s">
        <v>91</v>
      </c>
      <c r="L37" s="91"/>
    </row>
    <row r="38" spans="1:12" s="122" customFormat="1" ht="33.75" customHeight="1" x14ac:dyDescent="0.4">
      <c r="A38" s="119"/>
      <c r="B38" s="120" t="s">
        <v>4</v>
      </c>
      <c r="C38" s="31">
        <v>313.5</v>
      </c>
      <c r="D38" s="31">
        <v>1055</v>
      </c>
      <c r="E38" s="31">
        <v>0</v>
      </c>
      <c r="F38" s="32"/>
      <c r="G38" s="69">
        <v>0</v>
      </c>
      <c r="H38" s="32"/>
      <c r="I38" s="31">
        <f>D38</f>
        <v>1055</v>
      </c>
      <c r="J38" s="69"/>
      <c r="K38" s="190"/>
      <c r="L38" s="121"/>
    </row>
    <row r="39" spans="1:12" ht="33.75" customHeight="1" x14ac:dyDescent="0.4">
      <c r="A39" s="52"/>
      <c r="B39" s="61" t="s">
        <v>63</v>
      </c>
      <c r="C39" s="17">
        <v>4737.8</v>
      </c>
      <c r="D39" s="17">
        <v>4737.8</v>
      </c>
      <c r="E39" s="25">
        <v>714.38</v>
      </c>
      <c r="F39" s="32">
        <f t="shared" ref="F39:F40" si="18">E39/D39</f>
        <v>0.15</v>
      </c>
      <c r="G39" s="25">
        <v>584.70000000000005</v>
      </c>
      <c r="H39" s="26">
        <f t="shared" ref="H39:H40" si="19">G39/D39</f>
        <v>0.12</v>
      </c>
      <c r="I39" s="17">
        <f>174.3+4563.5</f>
        <v>4737.8</v>
      </c>
      <c r="J39" s="31">
        <f>D39-I39</f>
        <v>0</v>
      </c>
      <c r="K39" s="190"/>
      <c r="L39" s="91"/>
    </row>
    <row r="40" spans="1:12" s="85" customFormat="1" ht="33.75" customHeight="1" x14ac:dyDescent="0.4">
      <c r="A40" s="51"/>
      <c r="B40" s="83" t="s">
        <v>11</v>
      </c>
      <c r="C40" s="25">
        <v>595.94000000000005</v>
      </c>
      <c r="D40" s="25">
        <v>595.94000000000005</v>
      </c>
      <c r="E40" s="25">
        <f>G40</f>
        <v>34.96</v>
      </c>
      <c r="F40" s="84">
        <f t="shared" si="18"/>
        <v>0.06</v>
      </c>
      <c r="G40" s="25">
        <v>34.96</v>
      </c>
      <c r="H40" s="26">
        <f t="shared" si="19"/>
        <v>0.06</v>
      </c>
      <c r="I40" s="25">
        <f>595.94</f>
        <v>595.94000000000005</v>
      </c>
      <c r="J40" s="69">
        <f>D40-I40</f>
        <v>0</v>
      </c>
      <c r="K40" s="190"/>
      <c r="L40" s="91"/>
    </row>
    <row r="41" spans="1:12" ht="33.75" customHeight="1" x14ac:dyDescent="0.4">
      <c r="A41" s="52"/>
      <c r="B41" s="61" t="s">
        <v>13</v>
      </c>
      <c r="C41" s="17"/>
      <c r="D41" s="17"/>
      <c r="E41" s="17"/>
      <c r="F41" s="165"/>
      <c r="G41" s="25"/>
      <c r="H41" s="55"/>
      <c r="I41" s="25"/>
      <c r="J41" s="17"/>
      <c r="K41" s="190"/>
      <c r="L41" s="91"/>
    </row>
    <row r="42" spans="1:12" ht="33.75" customHeight="1" x14ac:dyDescent="0.4">
      <c r="A42" s="52"/>
      <c r="B42" s="61" t="s">
        <v>5</v>
      </c>
      <c r="C42" s="17"/>
      <c r="D42" s="17"/>
      <c r="E42" s="17"/>
      <c r="F42" s="19"/>
      <c r="G42" s="25"/>
      <c r="H42" s="26"/>
      <c r="I42" s="25"/>
      <c r="J42" s="17"/>
      <c r="K42" s="190"/>
      <c r="L42" s="91"/>
    </row>
    <row r="43" spans="1:12" s="40" customFormat="1" ht="347.25" customHeight="1" x14ac:dyDescent="0.25">
      <c r="A43" s="134" t="s">
        <v>10</v>
      </c>
      <c r="B43" s="64" t="s">
        <v>110</v>
      </c>
      <c r="C43" s="16">
        <f>C44+C45+C46+C47</f>
        <v>202926.76</v>
      </c>
      <c r="D43" s="16">
        <f>D44+D45+D46+D47</f>
        <v>265546.26</v>
      </c>
      <c r="E43" s="16">
        <f>E44+E45+E46+E47+E48</f>
        <v>67629.59</v>
      </c>
      <c r="F43" s="18">
        <f>E43/D43</f>
        <v>0.25</v>
      </c>
      <c r="G43" s="162">
        <f>SUM(G44:G48)</f>
        <v>67629.59</v>
      </c>
      <c r="H43" s="24">
        <f>G43/D43</f>
        <v>0.25</v>
      </c>
      <c r="I43" s="162">
        <f>I44+I45+I46+I47</f>
        <v>265546.26</v>
      </c>
      <c r="J43" s="16">
        <f>D43-I43</f>
        <v>0</v>
      </c>
      <c r="K43" s="189" t="s">
        <v>112</v>
      </c>
      <c r="L43" s="91"/>
    </row>
    <row r="44" spans="1:12" s="38" customFormat="1" ht="33" customHeight="1" x14ac:dyDescent="0.25">
      <c r="A44" s="56"/>
      <c r="B44" s="105" t="s">
        <v>4</v>
      </c>
      <c r="C44" s="17"/>
      <c r="D44" s="17"/>
      <c r="E44" s="25"/>
      <c r="F44" s="26"/>
      <c r="G44" s="25"/>
      <c r="H44" s="24"/>
      <c r="I44" s="17"/>
      <c r="J44" s="65">
        <f>D44-I44</f>
        <v>0</v>
      </c>
      <c r="K44" s="189"/>
      <c r="L44" s="91"/>
    </row>
    <row r="45" spans="1:12" s="38" customFormat="1" ht="33" customHeight="1" x14ac:dyDescent="0.25">
      <c r="A45" s="56"/>
      <c r="B45" s="105" t="s">
        <v>63</v>
      </c>
      <c r="C45" s="17">
        <f>5894+183432.7</f>
        <v>189326.7</v>
      </c>
      <c r="D45" s="17">
        <f>5894+245624.7+427.5</f>
        <v>251946.2</v>
      </c>
      <c r="E45" s="25">
        <f>61523.41+896.47</f>
        <v>62419.88</v>
      </c>
      <c r="F45" s="26">
        <f>E45/D45</f>
        <v>0.25</v>
      </c>
      <c r="G45" s="69">
        <f>61523.41+896.47</f>
        <v>62419.88</v>
      </c>
      <c r="H45" s="84">
        <f t="shared" ref="H45:H46" si="20">G45/D45</f>
        <v>0.25</v>
      </c>
      <c r="I45" s="17">
        <f>245624.7+5894+427.5</f>
        <v>251946.2</v>
      </c>
      <c r="J45" s="31">
        <f>D45-I45</f>
        <v>0</v>
      </c>
      <c r="K45" s="189"/>
      <c r="L45" s="91"/>
    </row>
    <row r="46" spans="1:12" s="38" customFormat="1" ht="33" customHeight="1" x14ac:dyDescent="0.25">
      <c r="A46" s="56"/>
      <c r="B46" s="105" t="s">
        <v>11</v>
      </c>
      <c r="C46" s="25">
        <f>12927.61+666.45+6</f>
        <v>13600.06</v>
      </c>
      <c r="D46" s="25">
        <f>12927.61+666.45+6</f>
        <v>13600.06</v>
      </c>
      <c r="E46" s="25">
        <f>5103.38+106.33</f>
        <v>5209.71</v>
      </c>
      <c r="F46" s="26">
        <f>E46/D46</f>
        <v>0.38</v>
      </c>
      <c r="G46" s="25">
        <f>5103.38+106.33</f>
        <v>5209.71</v>
      </c>
      <c r="H46" s="84">
        <f t="shared" si="20"/>
        <v>0.38</v>
      </c>
      <c r="I46" s="17">
        <f>12927.61+666.45+6</f>
        <v>13600.06</v>
      </c>
      <c r="J46" s="31">
        <f>D46-I46</f>
        <v>0</v>
      </c>
      <c r="K46" s="189"/>
      <c r="L46" s="91"/>
    </row>
    <row r="47" spans="1:12" s="38" customFormat="1" ht="33" customHeight="1" x14ac:dyDescent="0.25">
      <c r="A47" s="56"/>
      <c r="B47" s="105" t="s">
        <v>13</v>
      </c>
      <c r="C47" s="17">
        <v>0</v>
      </c>
      <c r="D47" s="17">
        <v>0</v>
      </c>
      <c r="E47" s="25"/>
      <c r="F47" s="26">
        <v>0</v>
      </c>
      <c r="G47" s="68"/>
      <c r="H47" s="26"/>
      <c r="I47" s="17">
        <v>0</v>
      </c>
      <c r="J47" s="16">
        <f>D47-I47</f>
        <v>0</v>
      </c>
      <c r="K47" s="189"/>
      <c r="L47" s="91"/>
    </row>
    <row r="48" spans="1:12" s="38" customFormat="1" ht="33" customHeight="1" x14ac:dyDescent="0.25">
      <c r="A48" s="56"/>
      <c r="B48" s="105" t="s">
        <v>5</v>
      </c>
      <c r="C48" s="17"/>
      <c r="D48" s="17"/>
      <c r="E48" s="25"/>
      <c r="F48" s="26"/>
      <c r="G48" s="25"/>
      <c r="H48" s="26"/>
      <c r="I48" s="17"/>
      <c r="J48" s="19"/>
      <c r="K48" s="189"/>
      <c r="L48" s="91"/>
    </row>
    <row r="49" spans="1:12" s="38" customFormat="1" ht="244.5" customHeight="1" x14ac:dyDescent="0.25">
      <c r="A49" s="124" t="s">
        <v>36</v>
      </c>
      <c r="B49" s="64" t="s">
        <v>111</v>
      </c>
      <c r="C49" s="15">
        <f>C50+C51+C52+C53</f>
        <v>9053.9</v>
      </c>
      <c r="D49" s="15">
        <f t="shared" ref="D49:E49" si="21">D50+D51+D52+D53</f>
        <v>8481.23</v>
      </c>
      <c r="E49" s="15">
        <f t="shared" si="21"/>
        <v>3011.69</v>
      </c>
      <c r="F49" s="136">
        <f t="shared" ref="F49:F51" si="22">E49/D49</f>
        <v>0.36</v>
      </c>
      <c r="G49" s="15">
        <f>G50+G51+G52+G53</f>
        <v>2562.4499999999998</v>
      </c>
      <c r="H49" s="136">
        <f t="shared" ref="H49:H51" si="23">G49/D49</f>
        <v>0.3</v>
      </c>
      <c r="I49" s="15">
        <f>I50+I51+I52+I53</f>
        <v>8481.23</v>
      </c>
      <c r="J49" s="16">
        <f>D49-I49</f>
        <v>0</v>
      </c>
      <c r="K49" s="203" t="s">
        <v>114</v>
      </c>
      <c r="L49" s="91"/>
    </row>
    <row r="50" spans="1:12" s="38" customFormat="1" ht="39.75" customHeight="1" x14ac:dyDescent="0.25">
      <c r="A50" s="52"/>
      <c r="B50" s="61" t="s">
        <v>4</v>
      </c>
      <c r="C50" s="15"/>
      <c r="D50" s="15"/>
      <c r="E50" s="15"/>
      <c r="F50" s="135"/>
      <c r="G50" s="15"/>
      <c r="H50" s="135"/>
      <c r="I50" s="15"/>
      <c r="J50" s="16">
        <f>D50-I50</f>
        <v>0</v>
      </c>
      <c r="K50" s="203"/>
      <c r="L50" s="91"/>
    </row>
    <row r="51" spans="1:12" s="38" customFormat="1" ht="39.75" customHeight="1" x14ac:dyDescent="0.25">
      <c r="A51" s="52"/>
      <c r="B51" s="61" t="s">
        <v>16</v>
      </c>
      <c r="C51" s="79">
        <v>9053.9</v>
      </c>
      <c r="D51" s="79">
        <v>8481.23</v>
      </c>
      <c r="E51" s="79">
        <v>3011.69</v>
      </c>
      <c r="F51" s="137">
        <f t="shared" si="22"/>
        <v>0.36</v>
      </c>
      <c r="G51" s="79">
        <v>2562.4499999999998</v>
      </c>
      <c r="H51" s="137">
        <f t="shared" si="23"/>
        <v>0.3</v>
      </c>
      <c r="I51" s="79">
        <f>8148.1+260.44+72.69</f>
        <v>8481.23</v>
      </c>
      <c r="J51" s="31">
        <f>D51-I51</f>
        <v>0</v>
      </c>
      <c r="K51" s="203"/>
      <c r="L51" s="91"/>
    </row>
    <row r="52" spans="1:12" s="38" customFormat="1" ht="39.75" customHeight="1" x14ac:dyDescent="0.25">
      <c r="A52" s="52"/>
      <c r="B52" s="61" t="s">
        <v>11</v>
      </c>
      <c r="C52" s="15"/>
      <c r="D52" s="15"/>
      <c r="E52" s="15"/>
      <c r="F52" s="135"/>
      <c r="G52" s="15"/>
      <c r="H52" s="135"/>
      <c r="I52" s="15"/>
      <c r="J52" s="16"/>
      <c r="K52" s="203"/>
      <c r="L52" s="91"/>
    </row>
    <row r="53" spans="1:12" s="38" customFormat="1" ht="39.75" customHeight="1" x14ac:dyDescent="0.25">
      <c r="A53" s="52"/>
      <c r="B53" s="61" t="s">
        <v>13</v>
      </c>
      <c r="C53" s="15"/>
      <c r="D53" s="15"/>
      <c r="E53" s="15"/>
      <c r="F53" s="135"/>
      <c r="G53" s="15"/>
      <c r="H53" s="135"/>
      <c r="I53" s="15"/>
      <c r="J53" s="16"/>
      <c r="K53" s="203"/>
      <c r="L53" s="91"/>
    </row>
    <row r="54" spans="1:12" s="38" customFormat="1" ht="39.75" customHeight="1" x14ac:dyDescent="0.25">
      <c r="A54" s="52"/>
      <c r="B54" s="61" t="s">
        <v>5</v>
      </c>
      <c r="C54" s="35"/>
      <c r="D54" s="35"/>
      <c r="E54" s="35"/>
      <c r="F54" s="142"/>
      <c r="G54" s="35"/>
      <c r="H54" s="142"/>
      <c r="I54" s="35"/>
      <c r="J54" s="16">
        <f>D54-I54</f>
        <v>0</v>
      </c>
      <c r="K54" s="203"/>
      <c r="L54" s="91"/>
    </row>
    <row r="55" spans="1:12" s="41" customFormat="1" ht="308.25" customHeight="1" x14ac:dyDescent="0.25">
      <c r="A55" s="88" t="s">
        <v>17</v>
      </c>
      <c r="B55" s="106" t="s">
        <v>88</v>
      </c>
      <c r="C55" s="138">
        <f>C56+C57+C58+C59+C60</f>
        <v>3031</v>
      </c>
      <c r="D55" s="138">
        <f>D56+D57+D58+D59+D60</f>
        <v>3031</v>
      </c>
      <c r="E55" s="138">
        <f t="shared" ref="E55" si="24">E56+E57+E58+E59+E60</f>
        <v>2232.7800000000002</v>
      </c>
      <c r="F55" s="139">
        <f>E55/D55</f>
        <v>0.74</v>
      </c>
      <c r="G55" s="138">
        <f>G56+G57+G58+G59+G60</f>
        <v>2203.48</v>
      </c>
      <c r="H55" s="139">
        <f>G55/D55</f>
        <v>0.73</v>
      </c>
      <c r="I55" s="138">
        <f>I56+I57+I58+I59+I60</f>
        <v>3008.4</v>
      </c>
      <c r="J55" s="15">
        <f>J56+J57+J58+J59+J60</f>
        <v>22.6</v>
      </c>
      <c r="K55" s="204" t="s">
        <v>115</v>
      </c>
      <c r="L55" s="91"/>
    </row>
    <row r="56" spans="1:12" s="38" customFormat="1" x14ac:dyDescent="0.25">
      <c r="A56" s="67"/>
      <c r="B56" s="101" t="s">
        <v>4</v>
      </c>
      <c r="C56" s="35">
        <v>0</v>
      </c>
      <c r="D56" s="35">
        <v>0</v>
      </c>
      <c r="E56" s="35">
        <v>0</v>
      </c>
      <c r="F56" s="140" t="e">
        <f t="shared" ref="F56:F58" si="25">E56/D56</f>
        <v>#DIV/0!</v>
      </c>
      <c r="G56" s="141">
        <v>0</v>
      </c>
      <c r="H56" s="140" t="e">
        <f>G56/D56</f>
        <v>#DIV/0!</v>
      </c>
      <c r="I56" s="35">
        <v>0</v>
      </c>
      <c r="J56" s="79">
        <f>D56-I56</f>
        <v>0</v>
      </c>
      <c r="K56" s="204"/>
      <c r="L56" s="91"/>
    </row>
    <row r="57" spans="1:12" s="38" customFormat="1" x14ac:dyDescent="0.25">
      <c r="A57" s="67"/>
      <c r="B57" s="101" t="s">
        <v>63</v>
      </c>
      <c r="C57" s="35">
        <v>3031</v>
      </c>
      <c r="D57" s="35">
        <v>3031</v>
      </c>
      <c r="E57" s="35">
        <f>997+1235.781</f>
        <v>2232.7800000000002</v>
      </c>
      <c r="F57" s="137">
        <f t="shared" si="25"/>
        <v>0.74</v>
      </c>
      <c r="G57" s="35">
        <v>2203.48</v>
      </c>
      <c r="H57" s="137">
        <f t="shared" ref="H57:H58" si="26">G57/D57</f>
        <v>0.73</v>
      </c>
      <c r="I57" s="35">
        <f>997+2011.4</f>
        <v>3008.4</v>
      </c>
      <c r="J57" s="107">
        <f>D57-I57</f>
        <v>22.6</v>
      </c>
      <c r="K57" s="204"/>
      <c r="L57" s="91"/>
    </row>
    <row r="58" spans="1:12" s="38" customFormat="1" x14ac:dyDescent="0.25">
      <c r="A58" s="67"/>
      <c r="B58" s="101" t="s">
        <v>11</v>
      </c>
      <c r="C58" s="35">
        <v>0</v>
      </c>
      <c r="D58" s="35">
        <v>0</v>
      </c>
      <c r="E58" s="35">
        <f>G58</f>
        <v>0</v>
      </c>
      <c r="F58" s="140" t="e">
        <f t="shared" si="25"/>
        <v>#DIV/0!</v>
      </c>
      <c r="G58" s="141">
        <v>0</v>
      </c>
      <c r="H58" s="140" t="e">
        <f t="shared" si="26"/>
        <v>#DIV/0!</v>
      </c>
      <c r="I58" s="35">
        <v>0</v>
      </c>
      <c r="J58" s="107">
        <f>D58-I58</f>
        <v>0</v>
      </c>
      <c r="K58" s="204"/>
      <c r="L58" s="91"/>
    </row>
    <row r="59" spans="1:12" s="38" customFormat="1" x14ac:dyDescent="0.25">
      <c r="A59" s="67"/>
      <c r="B59" s="101" t="s">
        <v>13</v>
      </c>
      <c r="C59" s="35"/>
      <c r="D59" s="35"/>
      <c r="E59" s="35"/>
      <c r="F59" s="142"/>
      <c r="G59" s="35"/>
      <c r="H59" s="142"/>
      <c r="I59" s="35"/>
      <c r="J59" s="35"/>
      <c r="K59" s="204"/>
      <c r="L59" s="91"/>
    </row>
    <row r="60" spans="1:12" s="38" customFormat="1" x14ac:dyDescent="0.25">
      <c r="A60" s="67"/>
      <c r="B60" s="61" t="s">
        <v>5</v>
      </c>
      <c r="C60" s="35"/>
      <c r="D60" s="35"/>
      <c r="E60" s="35"/>
      <c r="F60" s="142"/>
      <c r="G60" s="35"/>
      <c r="H60" s="142"/>
      <c r="I60" s="35"/>
      <c r="J60" s="35"/>
      <c r="K60" s="204"/>
      <c r="L60" s="91"/>
    </row>
    <row r="61" spans="1:12" s="38" customFormat="1" ht="76.5" outlineLevel="1" x14ac:dyDescent="0.25">
      <c r="A61" s="67" t="s">
        <v>18</v>
      </c>
      <c r="B61" s="64" t="s">
        <v>76</v>
      </c>
      <c r="C61" s="167"/>
      <c r="D61" s="167"/>
      <c r="E61" s="169"/>
      <c r="F61" s="168"/>
      <c r="G61" s="167"/>
      <c r="H61" s="168"/>
      <c r="I61" s="168"/>
      <c r="J61" s="18"/>
      <c r="K61" s="112" t="s">
        <v>40</v>
      </c>
      <c r="L61" s="91"/>
    </row>
    <row r="62" spans="1:12" s="42" customFormat="1" ht="81.75" customHeight="1" x14ac:dyDescent="0.25">
      <c r="A62" s="67" t="s">
        <v>19</v>
      </c>
      <c r="B62" s="64" t="s">
        <v>77</v>
      </c>
      <c r="C62" s="167"/>
      <c r="D62" s="167"/>
      <c r="E62" s="169"/>
      <c r="F62" s="168"/>
      <c r="G62" s="167"/>
      <c r="H62" s="168"/>
      <c r="I62" s="168"/>
      <c r="J62" s="18"/>
      <c r="K62" s="112" t="s">
        <v>40</v>
      </c>
      <c r="L62" s="91"/>
    </row>
    <row r="63" spans="1:12" s="43" customFormat="1" ht="100.5" customHeight="1" x14ac:dyDescent="0.25">
      <c r="A63" s="129" t="s">
        <v>20</v>
      </c>
      <c r="B63" s="130" t="s">
        <v>89</v>
      </c>
      <c r="C63" s="170">
        <f>SUM(C64:C67)</f>
        <v>385071.25</v>
      </c>
      <c r="D63" s="170">
        <f>SUM(D64:D67)</f>
        <v>378089.92</v>
      </c>
      <c r="E63" s="170">
        <f>SUM(E64:E67)</f>
        <v>231765.26</v>
      </c>
      <c r="F63" s="170">
        <f>E63/D63</f>
        <v>0.61</v>
      </c>
      <c r="G63" s="170">
        <f t="shared" ref="G63" si="27">SUM(G64:G68)</f>
        <v>218756.74</v>
      </c>
      <c r="H63" s="139">
        <f>G63/D63</f>
        <v>0.57999999999999996</v>
      </c>
      <c r="I63" s="170">
        <f>SUM(I64:I67)</f>
        <v>378089.92</v>
      </c>
      <c r="J63" s="128">
        <f>SUM(J64:J68)</f>
        <v>0</v>
      </c>
      <c r="K63" s="201"/>
      <c r="L63" s="91"/>
    </row>
    <row r="64" spans="1:12" s="44" customFormat="1" ht="30.75" customHeight="1" x14ac:dyDescent="0.25">
      <c r="A64" s="52"/>
      <c r="B64" s="96" t="s">
        <v>4</v>
      </c>
      <c r="C64" s="35">
        <f>C70+C94</f>
        <v>26784.240000000002</v>
      </c>
      <c r="D64" s="35">
        <f t="shared" ref="C64:E68" si="28">D70+D94</f>
        <v>25863.51</v>
      </c>
      <c r="E64" s="35">
        <f t="shared" si="28"/>
        <v>10678</v>
      </c>
      <c r="F64" s="171">
        <f t="shared" ref="F64:F66" si="29">E64/D64</f>
        <v>0.41299999999999998</v>
      </c>
      <c r="G64" s="35">
        <f>G70+G94</f>
        <v>0</v>
      </c>
      <c r="H64" s="171">
        <f t="shared" ref="H64:H66" si="30">G64/D64</f>
        <v>0</v>
      </c>
      <c r="I64" s="35">
        <f>I70+I94</f>
        <v>25863.51</v>
      </c>
      <c r="J64" s="17">
        <f>J70+J94</f>
        <v>0</v>
      </c>
      <c r="K64" s="205"/>
      <c r="L64" s="91"/>
    </row>
    <row r="65" spans="1:12" s="44" customFormat="1" ht="30.75" customHeight="1" x14ac:dyDescent="0.25">
      <c r="A65" s="52"/>
      <c r="B65" s="96" t="s">
        <v>41</v>
      </c>
      <c r="C65" s="35">
        <f>C71+C95</f>
        <v>307703.62</v>
      </c>
      <c r="D65" s="35">
        <f t="shared" si="28"/>
        <v>301643.02</v>
      </c>
      <c r="E65" s="35">
        <f t="shared" si="28"/>
        <v>197024.02</v>
      </c>
      <c r="F65" s="171">
        <f t="shared" si="29"/>
        <v>0.65300000000000002</v>
      </c>
      <c r="G65" s="35">
        <f>G71+G95</f>
        <v>194693.5</v>
      </c>
      <c r="H65" s="171">
        <f t="shared" si="30"/>
        <v>0.64500000000000002</v>
      </c>
      <c r="I65" s="35">
        <f>I71+I95</f>
        <v>301643.02</v>
      </c>
      <c r="J65" s="17">
        <f>D65-I65</f>
        <v>0</v>
      </c>
      <c r="K65" s="205"/>
      <c r="L65" s="91"/>
    </row>
    <row r="66" spans="1:12" s="44" customFormat="1" ht="30.75" customHeight="1" x14ac:dyDescent="0.25">
      <c r="A66" s="52"/>
      <c r="B66" s="96" t="s">
        <v>11</v>
      </c>
      <c r="C66" s="35">
        <f t="shared" si="28"/>
        <v>50583.39</v>
      </c>
      <c r="D66" s="35">
        <f t="shared" si="28"/>
        <v>50583.39</v>
      </c>
      <c r="E66" s="35">
        <f t="shared" si="28"/>
        <v>24063.24</v>
      </c>
      <c r="F66" s="171">
        <f t="shared" si="29"/>
        <v>0.47599999999999998</v>
      </c>
      <c r="G66" s="36">
        <f>G72+G96</f>
        <v>24063.24</v>
      </c>
      <c r="H66" s="171">
        <f t="shared" si="30"/>
        <v>0.47599999999999998</v>
      </c>
      <c r="I66" s="35">
        <f>I72+I96</f>
        <v>50583.39</v>
      </c>
      <c r="J66" s="17">
        <f>J72+J96</f>
        <v>0</v>
      </c>
      <c r="K66" s="205"/>
      <c r="L66" s="91"/>
    </row>
    <row r="67" spans="1:12" s="44" customFormat="1" ht="30.75" customHeight="1" x14ac:dyDescent="0.25">
      <c r="A67" s="51"/>
      <c r="B67" s="97" t="s">
        <v>13</v>
      </c>
      <c r="C67" s="36">
        <f t="shared" si="28"/>
        <v>0</v>
      </c>
      <c r="D67" s="36">
        <f t="shared" si="28"/>
        <v>0</v>
      </c>
      <c r="E67" s="36">
        <f t="shared" si="28"/>
        <v>0</v>
      </c>
      <c r="F67" s="172">
        <v>0</v>
      </c>
      <c r="G67" s="36">
        <f>G76+G97</f>
        <v>0</v>
      </c>
      <c r="H67" s="172">
        <v>0</v>
      </c>
      <c r="I67" s="36">
        <f>I73+I97</f>
        <v>0</v>
      </c>
      <c r="J67" s="25">
        <f>J73+J97</f>
        <v>0</v>
      </c>
      <c r="K67" s="205"/>
      <c r="L67" s="91"/>
    </row>
    <row r="68" spans="1:12" s="44" customFormat="1" ht="30.75" customHeight="1" collapsed="1" x14ac:dyDescent="0.25">
      <c r="A68" s="51"/>
      <c r="B68" s="97" t="s">
        <v>5</v>
      </c>
      <c r="C68" s="36">
        <f t="shared" si="28"/>
        <v>0</v>
      </c>
      <c r="D68" s="36">
        <f t="shared" si="28"/>
        <v>0</v>
      </c>
      <c r="E68" s="36">
        <f t="shared" si="28"/>
        <v>0</v>
      </c>
      <c r="F68" s="172"/>
      <c r="G68" s="36"/>
      <c r="H68" s="172"/>
      <c r="I68" s="36">
        <f>I74+I98</f>
        <v>0</v>
      </c>
      <c r="J68" s="55"/>
      <c r="K68" s="202"/>
      <c r="L68" s="91"/>
    </row>
    <row r="69" spans="1:12" s="43" customFormat="1" ht="59.25" customHeight="1" x14ac:dyDescent="0.25">
      <c r="A69" s="75" t="s">
        <v>49</v>
      </c>
      <c r="B69" s="73" t="s">
        <v>58</v>
      </c>
      <c r="C69" s="70">
        <f>SUM(C70:C74)</f>
        <v>349514.14</v>
      </c>
      <c r="D69" s="70">
        <f>SUM(D70:D74)</f>
        <v>349514.14</v>
      </c>
      <c r="E69" s="70">
        <f>SUM(E70:E74)</f>
        <v>218756.74</v>
      </c>
      <c r="F69" s="100">
        <f>E69/D69</f>
        <v>0.63</v>
      </c>
      <c r="G69" s="70">
        <f>SUM(G70:G74)</f>
        <v>218756.74</v>
      </c>
      <c r="H69" s="71">
        <f>G69/D69</f>
        <v>0.626</v>
      </c>
      <c r="I69" s="70">
        <f>SUM(I70:I74)</f>
        <v>349514.14</v>
      </c>
      <c r="J69" s="70">
        <f>SUM(J71:J74)</f>
        <v>0</v>
      </c>
      <c r="K69" s="253"/>
      <c r="L69" s="93"/>
    </row>
    <row r="70" spans="1:12" s="44" customFormat="1" ht="30.75" customHeight="1" x14ac:dyDescent="0.25">
      <c r="A70" s="76"/>
      <c r="B70" s="97" t="s">
        <v>4</v>
      </c>
      <c r="C70" s="25">
        <f>C82+C76</f>
        <v>0</v>
      </c>
      <c r="D70" s="25">
        <f t="shared" ref="D70:E70" si="31">D82+D76</f>
        <v>0</v>
      </c>
      <c r="E70" s="25">
        <f t="shared" si="31"/>
        <v>0</v>
      </c>
      <c r="F70" s="26"/>
      <c r="G70" s="25"/>
      <c r="H70" s="25"/>
      <c r="I70" s="25">
        <f t="shared" ref="I70:I72" si="32">I82+I76</f>
        <v>0</v>
      </c>
      <c r="J70" s="25">
        <f>D70-I70</f>
        <v>0</v>
      </c>
      <c r="K70" s="254"/>
      <c r="L70" s="91"/>
    </row>
    <row r="71" spans="1:12" s="44" customFormat="1" ht="30.75" customHeight="1" x14ac:dyDescent="0.25">
      <c r="A71" s="76"/>
      <c r="B71" s="97" t="s">
        <v>62</v>
      </c>
      <c r="C71" s="25">
        <f>C83+C77</f>
        <v>299299.40000000002</v>
      </c>
      <c r="D71" s="25">
        <f t="shared" ref="D71:E71" si="33">D83+D77</f>
        <v>299299.40000000002</v>
      </c>
      <c r="E71" s="25">
        <f t="shared" si="33"/>
        <v>194693.5</v>
      </c>
      <c r="F71" s="26">
        <f>E71/D71</f>
        <v>0.65</v>
      </c>
      <c r="G71" s="25">
        <f t="shared" ref="G71:G72" si="34">G83+G77</f>
        <v>194693.5</v>
      </c>
      <c r="H71" s="26">
        <f>G71/D71</f>
        <v>0.65</v>
      </c>
      <c r="I71" s="25">
        <f t="shared" si="32"/>
        <v>299299.40000000002</v>
      </c>
      <c r="J71" s="25">
        <f>D71-I71</f>
        <v>0</v>
      </c>
      <c r="K71" s="254"/>
      <c r="L71" s="91"/>
    </row>
    <row r="72" spans="1:12" s="44" customFormat="1" ht="30.75" customHeight="1" x14ac:dyDescent="0.25">
      <c r="A72" s="76"/>
      <c r="B72" s="97" t="s">
        <v>11</v>
      </c>
      <c r="C72" s="25">
        <f>C84+C78</f>
        <v>50214.74</v>
      </c>
      <c r="D72" s="25">
        <f t="shared" ref="D72:E72" si="35">D84+D78</f>
        <v>50214.74</v>
      </c>
      <c r="E72" s="25">
        <f t="shared" si="35"/>
        <v>24063.24</v>
      </c>
      <c r="F72" s="26">
        <f>E72/D72</f>
        <v>0.48</v>
      </c>
      <c r="G72" s="25">
        <f t="shared" si="34"/>
        <v>24063.24</v>
      </c>
      <c r="H72" s="26">
        <f>G72/D72</f>
        <v>0.48</v>
      </c>
      <c r="I72" s="25">
        <f t="shared" si="32"/>
        <v>50214.74</v>
      </c>
      <c r="J72" s="25">
        <f>D72-I72</f>
        <v>0</v>
      </c>
      <c r="K72" s="254"/>
      <c r="L72" s="91"/>
    </row>
    <row r="73" spans="1:12" s="44" customFormat="1" ht="30.75" customHeight="1" x14ac:dyDescent="0.25">
      <c r="A73" s="76"/>
      <c r="B73" s="97" t="s">
        <v>13</v>
      </c>
      <c r="C73" s="25"/>
      <c r="D73" s="25"/>
      <c r="E73" s="25"/>
      <c r="F73" s="26">
        <v>0</v>
      </c>
      <c r="G73" s="25">
        <f>G85+G79</f>
        <v>0</v>
      </c>
      <c r="H73" s="26">
        <v>0</v>
      </c>
      <c r="I73" s="25">
        <f>I85+I79</f>
        <v>0</v>
      </c>
      <c r="J73" s="25">
        <v>0</v>
      </c>
      <c r="K73" s="254"/>
      <c r="L73" s="91"/>
    </row>
    <row r="74" spans="1:12" s="44" customFormat="1" ht="30.75" customHeight="1" x14ac:dyDescent="0.25">
      <c r="A74" s="76"/>
      <c r="B74" s="97" t="s">
        <v>5</v>
      </c>
      <c r="C74" s="25">
        <f>C80+C86</f>
        <v>0</v>
      </c>
      <c r="D74" s="25">
        <f t="shared" ref="D74:J74" si="36">D80+D86</f>
        <v>0</v>
      </c>
      <c r="E74" s="25">
        <f t="shared" si="36"/>
        <v>0</v>
      </c>
      <c r="F74" s="25"/>
      <c r="G74" s="25">
        <f t="shared" si="36"/>
        <v>0</v>
      </c>
      <c r="H74" s="25"/>
      <c r="I74" s="25">
        <f t="shared" si="36"/>
        <v>0</v>
      </c>
      <c r="J74" s="25">
        <f t="shared" si="36"/>
        <v>0</v>
      </c>
      <c r="K74" s="255"/>
      <c r="L74" s="91"/>
    </row>
    <row r="75" spans="1:12" s="33" customFormat="1" ht="54.75" customHeight="1" x14ac:dyDescent="0.25">
      <c r="A75" s="77" t="s">
        <v>50</v>
      </c>
      <c r="B75" s="74" t="s">
        <v>42</v>
      </c>
      <c r="C75" s="68">
        <f>SUM(C76:C80)</f>
        <v>218756.74</v>
      </c>
      <c r="D75" s="68">
        <f>SUM(D76:D80)</f>
        <v>218756.74</v>
      </c>
      <c r="E75" s="68">
        <f>SUM(E76:E80)</f>
        <v>218756.74</v>
      </c>
      <c r="F75" s="72">
        <f>E75/D75</f>
        <v>1</v>
      </c>
      <c r="G75" s="68">
        <f>SUM(G76:G80)</f>
        <v>218756.74</v>
      </c>
      <c r="H75" s="72">
        <f>G75/D75</f>
        <v>1</v>
      </c>
      <c r="I75" s="68">
        <f>SUM(I76:I80)</f>
        <v>218756.74</v>
      </c>
      <c r="J75" s="70">
        <f>J76+J77+J78+J79+J80</f>
        <v>0</v>
      </c>
      <c r="K75" s="250" t="s">
        <v>90</v>
      </c>
      <c r="L75" s="94"/>
    </row>
    <row r="76" spans="1:12" s="34" customFormat="1" ht="30.75" customHeight="1" x14ac:dyDescent="0.25">
      <c r="A76" s="77"/>
      <c r="B76" s="97" t="s">
        <v>4</v>
      </c>
      <c r="C76" s="25"/>
      <c r="D76" s="133"/>
      <c r="E76" s="25"/>
      <c r="F76" s="26"/>
      <c r="G76" s="25"/>
      <c r="H76" s="26"/>
      <c r="I76" s="25"/>
      <c r="J76" s="25">
        <f>D76-I76</f>
        <v>0</v>
      </c>
      <c r="K76" s="251"/>
      <c r="L76" s="95"/>
    </row>
    <row r="77" spans="1:12" s="34" customFormat="1" ht="30.75" customHeight="1" x14ac:dyDescent="0.25">
      <c r="A77" s="77"/>
      <c r="B77" s="97" t="s">
        <v>62</v>
      </c>
      <c r="C77" s="25">
        <v>194693.5</v>
      </c>
      <c r="D77" s="25">
        <v>194693.5</v>
      </c>
      <c r="E77" s="25">
        <v>194693.5</v>
      </c>
      <c r="F77" s="26">
        <f>E77/D77</f>
        <v>1</v>
      </c>
      <c r="G77" s="25">
        <v>194693.5</v>
      </c>
      <c r="H77" s="26">
        <f>G77/D77</f>
        <v>1</v>
      </c>
      <c r="I77" s="25">
        <v>194693.5</v>
      </c>
      <c r="J77" s="25">
        <f>D77-I77</f>
        <v>0</v>
      </c>
      <c r="K77" s="251"/>
      <c r="L77" s="95"/>
    </row>
    <row r="78" spans="1:12" s="34" customFormat="1" ht="30.75" customHeight="1" x14ac:dyDescent="0.25">
      <c r="A78" s="77"/>
      <c r="B78" s="97" t="s">
        <v>43</v>
      </c>
      <c r="C78" s="25">
        <v>24063.24</v>
      </c>
      <c r="D78" s="25">
        <v>24063.24</v>
      </c>
      <c r="E78" s="25">
        <v>24063.24</v>
      </c>
      <c r="F78" s="26">
        <f>E78/D78</f>
        <v>1</v>
      </c>
      <c r="G78" s="25">
        <v>24063.24</v>
      </c>
      <c r="H78" s="26">
        <f>G78/D78</f>
        <v>1</v>
      </c>
      <c r="I78" s="25">
        <v>24063.24</v>
      </c>
      <c r="J78" s="25">
        <f>D78-I78</f>
        <v>0</v>
      </c>
      <c r="K78" s="251"/>
      <c r="L78" s="95"/>
    </row>
    <row r="79" spans="1:12" s="34" customFormat="1" ht="30.75" customHeight="1" x14ac:dyDescent="0.25">
      <c r="A79" s="77"/>
      <c r="B79" s="97" t="s">
        <v>13</v>
      </c>
      <c r="C79" s="25"/>
      <c r="D79" s="25"/>
      <c r="E79" s="25"/>
      <c r="F79" s="26"/>
      <c r="G79" s="25"/>
      <c r="H79" s="26"/>
      <c r="I79" s="25"/>
      <c r="J79" s="25"/>
      <c r="K79" s="251"/>
      <c r="L79" s="95"/>
    </row>
    <row r="80" spans="1:12" s="34" customFormat="1" ht="30.75" customHeight="1" x14ac:dyDescent="0.25">
      <c r="A80" s="77"/>
      <c r="B80" s="97" t="s">
        <v>5</v>
      </c>
      <c r="C80" s="25"/>
      <c r="D80" s="133"/>
      <c r="E80" s="25"/>
      <c r="F80" s="26"/>
      <c r="G80" s="25"/>
      <c r="H80" s="26"/>
      <c r="I80" s="25"/>
      <c r="J80" s="25"/>
      <c r="K80" s="252"/>
      <c r="L80" s="95"/>
    </row>
    <row r="81" spans="1:12" s="43" customFormat="1" ht="81" customHeight="1" x14ac:dyDescent="0.25">
      <c r="A81" s="77" t="s">
        <v>51</v>
      </c>
      <c r="B81" s="74" t="s">
        <v>44</v>
      </c>
      <c r="C81" s="68">
        <f>SUM(C82:C86)</f>
        <v>130757.4</v>
      </c>
      <c r="D81" s="68">
        <f>SUM(D82:D86)</f>
        <v>130757.4</v>
      </c>
      <c r="E81" s="68">
        <f>SUM(E82:E86)</f>
        <v>0</v>
      </c>
      <c r="F81" s="72">
        <f>E81/D81</f>
        <v>0</v>
      </c>
      <c r="G81" s="68">
        <f>SUM(G82:G86)</f>
        <v>0</v>
      </c>
      <c r="H81" s="72">
        <f>G81/D81</f>
        <v>0</v>
      </c>
      <c r="I81" s="68">
        <f>SUM(I82:I86)</f>
        <v>130757.4</v>
      </c>
      <c r="J81" s="70">
        <f>J82+J83+J84+J85+J86</f>
        <v>0</v>
      </c>
      <c r="K81" s="247"/>
      <c r="L81" s="93"/>
    </row>
    <row r="82" spans="1:12" s="44" customFormat="1" ht="30.75" customHeight="1" x14ac:dyDescent="0.25">
      <c r="A82" s="77"/>
      <c r="B82" s="97" t="s">
        <v>4</v>
      </c>
      <c r="C82" s="25">
        <f>C88</f>
        <v>0</v>
      </c>
      <c r="D82" s="25">
        <f>D88</f>
        <v>0</v>
      </c>
      <c r="E82" s="25">
        <f>E88</f>
        <v>0</v>
      </c>
      <c r="F82" s="26"/>
      <c r="G82" s="25"/>
      <c r="H82" s="26"/>
      <c r="I82" s="25"/>
      <c r="J82" s="25">
        <f>D82-I82</f>
        <v>0</v>
      </c>
      <c r="K82" s="248"/>
      <c r="L82" s="91"/>
    </row>
    <row r="83" spans="1:12" s="44" customFormat="1" ht="30.75" customHeight="1" x14ac:dyDescent="0.25">
      <c r="A83" s="77"/>
      <c r="B83" s="97" t="s">
        <v>62</v>
      </c>
      <c r="C83" s="25">
        <f t="shared" ref="C83:D86" si="37">C89</f>
        <v>104605.9</v>
      </c>
      <c r="D83" s="25">
        <f t="shared" si="37"/>
        <v>104605.9</v>
      </c>
      <c r="E83" s="25">
        <f xml:space="preserve"> E89</f>
        <v>0</v>
      </c>
      <c r="F83" s="55">
        <f>E83/D83</f>
        <v>0</v>
      </c>
      <c r="G83" s="25">
        <f>E83</f>
        <v>0</v>
      </c>
      <c r="H83" s="55">
        <f>G83/D83</f>
        <v>0</v>
      </c>
      <c r="I83" s="25">
        <f t="shared" ref="I83:I85" si="38">I89</f>
        <v>104605.9</v>
      </c>
      <c r="J83" s="25">
        <f>D83-I83</f>
        <v>0</v>
      </c>
      <c r="K83" s="248"/>
      <c r="L83" s="91"/>
    </row>
    <row r="84" spans="1:12" s="44" customFormat="1" ht="30.75" customHeight="1" x14ac:dyDescent="0.25">
      <c r="A84" s="77"/>
      <c r="B84" s="97" t="s">
        <v>43</v>
      </c>
      <c r="C84" s="25">
        <f t="shared" si="37"/>
        <v>26151.5</v>
      </c>
      <c r="D84" s="25">
        <f t="shared" si="37"/>
        <v>26151.5</v>
      </c>
      <c r="E84" s="25">
        <f>E90</f>
        <v>0</v>
      </c>
      <c r="F84" s="26">
        <f>E84/D84</f>
        <v>0</v>
      </c>
      <c r="G84" s="25">
        <f>G90</f>
        <v>0</v>
      </c>
      <c r="H84" s="26">
        <f>G84/D84</f>
        <v>0</v>
      </c>
      <c r="I84" s="25">
        <f t="shared" si="38"/>
        <v>26151.5</v>
      </c>
      <c r="J84" s="25">
        <f>D84-I84</f>
        <v>0</v>
      </c>
      <c r="K84" s="248"/>
      <c r="L84" s="91"/>
    </row>
    <row r="85" spans="1:12" s="44" customFormat="1" ht="30.75" customHeight="1" x14ac:dyDescent="0.25">
      <c r="A85" s="77"/>
      <c r="B85" s="97" t="s">
        <v>13</v>
      </c>
      <c r="C85" s="25">
        <f t="shared" si="37"/>
        <v>0</v>
      </c>
      <c r="D85" s="25">
        <f t="shared" si="37"/>
        <v>0</v>
      </c>
      <c r="E85" s="25">
        <f>E91</f>
        <v>0</v>
      </c>
      <c r="F85" s="26"/>
      <c r="G85" s="25">
        <f>G91</f>
        <v>0</v>
      </c>
      <c r="H85" s="26"/>
      <c r="I85" s="25">
        <f t="shared" si="38"/>
        <v>0</v>
      </c>
      <c r="J85" s="25">
        <f>D85-I85</f>
        <v>0</v>
      </c>
      <c r="K85" s="248"/>
      <c r="L85" s="91"/>
    </row>
    <row r="86" spans="1:12" s="44" customFormat="1" ht="30.75" customHeight="1" x14ac:dyDescent="0.25">
      <c r="A86" s="77"/>
      <c r="B86" s="97" t="s">
        <v>5</v>
      </c>
      <c r="C86" s="25">
        <f t="shared" si="37"/>
        <v>0</v>
      </c>
      <c r="D86" s="25">
        <f t="shared" si="37"/>
        <v>0</v>
      </c>
      <c r="E86" s="25">
        <f>E92</f>
        <v>0</v>
      </c>
      <c r="F86" s="26"/>
      <c r="G86" s="25"/>
      <c r="H86" s="26"/>
      <c r="I86" s="25"/>
      <c r="J86" s="25"/>
      <c r="K86" s="249"/>
      <c r="L86" s="91"/>
    </row>
    <row r="87" spans="1:12" s="45" customFormat="1" ht="92.25" customHeight="1" x14ac:dyDescent="0.25">
      <c r="A87" s="75" t="s">
        <v>71</v>
      </c>
      <c r="B87" s="73" t="s">
        <v>70</v>
      </c>
      <c r="C87" s="70">
        <f>SUM(C88:C92)</f>
        <v>130757.4</v>
      </c>
      <c r="D87" s="70">
        <f>SUM(D88:D92)</f>
        <v>130757.4</v>
      </c>
      <c r="E87" s="70">
        <f>SUM(E88:E92)</f>
        <v>0</v>
      </c>
      <c r="F87" s="100">
        <f>E87/D87</f>
        <v>0</v>
      </c>
      <c r="G87" s="70">
        <f>SUM(G88:G92)</f>
        <v>0</v>
      </c>
      <c r="H87" s="100">
        <f>G87/D87</f>
        <v>0</v>
      </c>
      <c r="I87" s="70">
        <f>SUM(I88:I92)</f>
        <v>130757.4</v>
      </c>
      <c r="J87" s="70">
        <f>J88+J89+J90+J91+J92</f>
        <v>0</v>
      </c>
      <c r="K87" s="182" t="s">
        <v>96</v>
      </c>
      <c r="L87" s="93"/>
    </row>
    <row r="88" spans="1:12" s="44" customFormat="1" ht="48" customHeight="1" x14ac:dyDescent="0.25">
      <c r="A88" s="77"/>
      <c r="B88" s="97" t="s">
        <v>4</v>
      </c>
      <c r="C88" s="25"/>
      <c r="D88" s="133"/>
      <c r="E88" s="25"/>
      <c r="F88" s="26"/>
      <c r="G88" s="25"/>
      <c r="H88" s="26"/>
      <c r="I88" s="25"/>
      <c r="J88" s="25">
        <f>D88-I88</f>
        <v>0</v>
      </c>
      <c r="K88" s="183"/>
      <c r="L88" s="91"/>
    </row>
    <row r="89" spans="1:12" s="44" customFormat="1" ht="48" customHeight="1" x14ac:dyDescent="0.25">
      <c r="A89" s="77"/>
      <c r="B89" s="97" t="s">
        <v>62</v>
      </c>
      <c r="C89" s="25">
        <v>104605.9</v>
      </c>
      <c r="D89" s="25">
        <v>104605.9</v>
      </c>
      <c r="E89" s="25">
        <v>0</v>
      </c>
      <c r="F89" s="55">
        <f>E89/D89</f>
        <v>0</v>
      </c>
      <c r="G89" s="25">
        <v>0</v>
      </c>
      <c r="H89" s="55">
        <f>G89/D89</f>
        <v>0</v>
      </c>
      <c r="I89" s="25">
        <v>104605.9</v>
      </c>
      <c r="J89" s="25">
        <f>D89-I89</f>
        <v>0</v>
      </c>
      <c r="K89" s="183"/>
      <c r="L89" s="91"/>
    </row>
    <row r="90" spans="1:12" s="44" customFormat="1" ht="48" customHeight="1" x14ac:dyDescent="0.25">
      <c r="A90" s="77"/>
      <c r="B90" s="97" t="s">
        <v>43</v>
      </c>
      <c r="C90" s="25">
        <v>26151.5</v>
      </c>
      <c r="D90" s="25">
        <v>26151.5</v>
      </c>
      <c r="E90" s="25">
        <v>0</v>
      </c>
      <c r="F90" s="26">
        <f>E90/D90</f>
        <v>0</v>
      </c>
      <c r="G90" s="25">
        <v>0</v>
      </c>
      <c r="H90" s="26">
        <f>G90/D90</f>
        <v>0</v>
      </c>
      <c r="I90" s="25">
        <v>26151.5</v>
      </c>
      <c r="J90" s="25">
        <f>D90-I90</f>
        <v>0</v>
      </c>
      <c r="K90" s="183"/>
      <c r="L90" s="91"/>
    </row>
    <row r="91" spans="1:12" s="44" customFormat="1" ht="48" customHeight="1" x14ac:dyDescent="0.25">
      <c r="A91" s="77"/>
      <c r="B91" s="97" t="s">
        <v>13</v>
      </c>
      <c r="C91" s="25">
        <v>0</v>
      </c>
      <c r="D91" s="25">
        <v>0</v>
      </c>
      <c r="E91" s="25"/>
      <c r="F91" s="26"/>
      <c r="G91" s="25"/>
      <c r="H91" s="26">
        <v>0</v>
      </c>
      <c r="I91" s="25"/>
      <c r="J91" s="25">
        <v>0</v>
      </c>
      <c r="K91" s="183"/>
      <c r="L91" s="91"/>
    </row>
    <row r="92" spans="1:12" s="44" customFormat="1" ht="48" customHeight="1" x14ac:dyDescent="0.25">
      <c r="A92" s="77"/>
      <c r="B92" s="97" t="s">
        <v>5</v>
      </c>
      <c r="C92" s="25"/>
      <c r="D92" s="133"/>
      <c r="E92" s="25"/>
      <c r="F92" s="26"/>
      <c r="G92" s="25"/>
      <c r="H92" s="26"/>
      <c r="I92" s="26"/>
      <c r="J92" s="25"/>
      <c r="K92" s="184"/>
      <c r="L92" s="91"/>
    </row>
    <row r="93" spans="1:12" s="43" customFormat="1" ht="84.75" customHeight="1" x14ac:dyDescent="0.25">
      <c r="A93" s="75" t="s">
        <v>52</v>
      </c>
      <c r="B93" s="73" t="s">
        <v>59</v>
      </c>
      <c r="C93" s="70">
        <f>SUM(C94:C98)</f>
        <v>35557.11</v>
      </c>
      <c r="D93" s="70">
        <f t="shared" ref="D93" si="39">SUM(D94:D98)</f>
        <v>28575.78</v>
      </c>
      <c r="E93" s="70">
        <f>SUM(E94:E98)</f>
        <v>13008.52</v>
      </c>
      <c r="F93" s="71">
        <f t="shared" ref="F93:F102" si="40">E93/D93</f>
        <v>0.45500000000000002</v>
      </c>
      <c r="G93" s="70">
        <f>SUM(G94:G98)</f>
        <v>0</v>
      </c>
      <c r="H93" s="71">
        <f t="shared" ref="H93:H102" si="41">G93/D93</f>
        <v>0</v>
      </c>
      <c r="I93" s="70">
        <f>SUM(I94:I98)</f>
        <v>28575.78</v>
      </c>
      <c r="J93" s="70">
        <f t="shared" ref="J93" si="42">J94+J95+J96+J97+J98</f>
        <v>0</v>
      </c>
      <c r="K93" s="253"/>
      <c r="L93" s="91"/>
    </row>
    <row r="94" spans="1:12" s="44" customFormat="1" x14ac:dyDescent="0.25">
      <c r="A94" s="76"/>
      <c r="B94" s="66" t="s">
        <v>4</v>
      </c>
      <c r="C94" s="25">
        <f>C118+C100+C106+C112+C124</f>
        <v>26784.240000000002</v>
      </c>
      <c r="D94" s="25">
        <f t="shared" ref="D94" si="43">D118+D100+D106+D112+D124</f>
        <v>25863.51</v>
      </c>
      <c r="E94" s="25">
        <f>E100+E106+E112+E118+E124</f>
        <v>10678</v>
      </c>
      <c r="F94" s="26">
        <f t="shared" si="40"/>
        <v>0.41</v>
      </c>
      <c r="G94" s="25">
        <f>G118+G100+G106+G112+G124</f>
        <v>0</v>
      </c>
      <c r="H94" s="26">
        <f t="shared" si="41"/>
        <v>0</v>
      </c>
      <c r="I94" s="25">
        <f>I100+I106+I112+I118+I124</f>
        <v>25863.51</v>
      </c>
      <c r="J94" s="25">
        <f>D94-I94</f>
        <v>0</v>
      </c>
      <c r="K94" s="254"/>
      <c r="L94" s="91"/>
    </row>
    <row r="95" spans="1:12" s="44" customFormat="1" x14ac:dyDescent="0.25">
      <c r="A95" s="76"/>
      <c r="B95" s="87" t="s">
        <v>41</v>
      </c>
      <c r="C95" s="25">
        <f>C119+C101+C107+C113+C125</f>
        <v>8404.2199999999993</v>
      </c>
      <c r="D95" s="25">
        <f t="shared" ref="C95:E98" si="44">D119+D101+D107+D113+D125</f>
        <v>2343.62</v>
      </c>
      <c r="E95" s="25">
        <f>E101++E107+E113+E119+E125</f>
        <v>2330.52</v>
      </c>
      <c r="F95" s="26">
        <f t="shared" si="40"/>
        <v>0.99</v>
      </c>
      <c r="G95" s="25">
        <f t="shared" ref="G95:G96" si="45">G119+G101+G107+G113+G125</f>
        <v>0</v>
      </c>
      <c r="H95" s="26">
        <f t="shared" si="41"/>
        <v>0</v>
      </c>
      <c r="I95" s="25">
        <f>I101+I107+I113+I119+I125</f>
        <v>2343.62</v>
      </c>
      <c r="J95" s="25">
        <f>D95-I95</f>
        <v>0</v>
      </c>
      <c r="K95" s="254"/>
      <c r="L95" s="91"/>
    </row>
    <row r="96" spans="1:12" s="44" customFormat="1" x14ac:dyDescent="0.25">
      <c r="A96" s="76"/>
      <c r="B96" s="87" t="s">
        <v>43</v>
      </c>
      <c r="C96" s="25">
        <f t="shared" si="44"/>
        <v>368.65</v>
      </c>
      <c r="D96" s="25">
        <f t="shared" si="44"/>
        <v>368.65</v>
      </c>
      <c r="E96" s="25">
        <f t="shared" si="44"/>
        <v>0</v>
      </c>
      <c r="F96" s="26">
        <f t="shared" si="40"/>
        <v>0</v>
      </c>
      <c r="G96" s="25">
        <f t="shared" si="45"/>
        <v>0</v>
      </c>
      <c r="H96" s="26">
        <f t="shared" si="41"/>
        <v>0</v>
      </c>
      <c r="I96" s="25">
        <f>I102+I108+I114+I120+I126</f>
        <v>368.65</v>
      </c>
      <c r="J96" s="25">
        <f>D96-I96</f>
        <v>0</v>
      </c>
      <c r="K96" s="254"/>
      <c r="L96" s="91"/>
    </row>
    <row r="97" spans="1:12" s="44" customFormat="1" x14ac:dyDescent="0.25">
      <c r="A97" s="76"/>
      <c r="B97" s="87" t="s">
        <v>13</v>
      </c>
      <c r="C97" s="25">
        <f t="shared" si="44"/>
        <v>0</v>
      </c>
      <c r="D97" s="25">
        <f t="shared" si="44"/>
        <v>0</v>
      </c>
      <c r="E97" s="25">
        <f t="shared" si="44"/>
        <v>0</v>
      </c>
      <c r="F97" s="26"/>
      <c r="G97" s="25"/>
      <c r="H97" s="26"/>
      <c r="I97" s="25"/>
      <c r="J97" s="17"/>
      <c r="K97" s="254"/>
      <c r="L97" s="91"/>
    </row>
    <row r="98" spans="1:12" s="44" customFormat="1" collapsed="1" x14ac:dyDescent="0.25">
      <c r="A98" s="76"/>
      <c r="B98" s="87" t="s">
        <v>5</v>
      </c>
      <c r="C98" s="25">
        <f t="shared" si="44"/>
        <v>0</v>
      </c>
      <c r="D98" s="25">
        <f t="shared" si="44"/>
        <v>0</v>
      </c>
      <c r="E98" s="25">
        <f t="shared" si="44"/>
        <v>0</v>
      </c>
      <c r="F98" s="26"/>
      <c r="G98" s="25"/>
      <c r="H98" s="26"/>
      <c r="I98" s="25"/>
      <c r="J98" s="17"/>
      <c r="K98" s="255"/>
      <c r="L98" s="91"/>
    </row>
    <row r="99" spans="1:12" s="80" customFormat="1" ht="71.25" customHeight="1" x14ac:dyDescent="0.25">
      <c r="A99" s="77" t="s">
        <v>53</v>
      </c>
      <c r="B99" s="74" t="s">
        <v>45</v>
      </c>
      <c r="C99" s="68">
        <f t="shared" ref="C99:E99" si="46">SUM(C100:C104)</f>
        <v>7226.55</v>
      </c>
      <c r="D99" s="68">
        <f t="shared" si="46"/>
        <v>6286.05</v>
      </c>
      <c r="E99" s="68">
        <f t="shared" si="46"/>
        <v>0</v>
      </c>
      <c r="F99" s="72">
        <f>E99/D99</f>
        <v>0</v>
      </c>
      <c r="G99" s="68">
        <f>SUM(G100:G104)</f>
        <v>0</v>
      </c>
      <c r="H99" s="72">
        <f t="shared" si="41"/>
        <v>0</v>
      </c>
      <c r="I99" s="68">
        <f>I100+I101+I102</f>
        <v>6286.05</v>
      </c>
      <c r="J99" s="16">
        <f t="shared" ref="J99" si="47">J100+J101+J102+J103+J104</f>
        <v>0</v>
      </c>
      <c r="K99" s="189" t="s">
        <v>102</v>
      </c>
      <c r="L99" s="91"/>
    </row>
    <row r="100" spans="1:12" s="46" customFormat="1" ht="39.75" customHeight="1" x14ac:dyDescent="0.25">
      <c r="A100" s="77"/>
      <c r="B100" s="87" t="s">
        <v>64</v>
      </c>
      <c r="C100" s="25">
        <v>797.3</v>
      </c>
      <c r="D100" s="25">
        <v>5917.4</v>
      </c>
      <c r="E100" s="25"/>
      <c r="F100" s="26"/>
      <c r="G100" s="25"/>
      <c r="H100" s="72">
        <v>0</v>
      </c>
      <c r="I100" s="151">
        <v>5917.4</v>
      </c>
      <c r="J100" s="17">
        <f>D100-I100</f>
        <v>0</v>
      </c>
      <c r="K100" s="189"/>
      <c r="L100" s="91"/>
    </row>
    <row r="101" spans="1:12" s="46" customFormat="1" ht="36" customHeight="1" x14ac:dyDescent="0.25">
      <c r="A101" s="77"/>
      <c r="B101" s="87" t="s">
        <v>62</v>
      </c>
      <c r="C101" s="25">
        <v>6060.6</v>
      </c>
      <c r="D101" s="25">
        <v>0</v>
      </c>
      <c r="E101" s="25">
        <v>0</v>
      </c>
      <c r="F101" s="159" t="e">
        <f t="shared" si="40"/>
        <v>#DIV/0!</v>
      </c>
      <c r="G101" s="160">
        <v>0</v>
      </c>
      <c r="H101" s="161" t="e">
        <f t="shared" si="41"/>
        <v>#DIV/0!</v>
      </c>
      <c r="I101" s="151"/>
      <c r="J101" s="17">
        <f>D101-I101</f>
        <v>0</v>
      </c>
      <c r="K101" s="189"/>
      <c r="L101" s="91"/>
    </row>
    <row r="102" spans="1:12" s="46" customFormat="1" ht="36" customHeight="1" x14ac:dyDescent="0.25">
      <c r="A102" s="77"/>
      <c r="B102" s="87" t="s">
        <v>43</v>
      </c>
      <c r="C102" s="25">
        <v>368.65</v>
      </c>
      <c r="D102" s="25">
        <v>368.65</v>
      </c>
      <c r="E102" s="25"/>
      <c r="F102" s="26">
        <f t="shared" si="40"/>
        <v>0</v>
      </c>
      <c r="G102" s="25">
        <v>0</v>
      </c>
      <c r="H102" s="72">
        <f t="shared" si="41"/>
        <v>0</v>
      </c>
      <c r="I102" s="151">
        <v>368.65</v>
      </c>
      <c r="J102" s="17">
        <f>D102-I102</f>
        <v>0</v>
      </c>
      <c r="K102" s="189"/>
      <c r="L102" s="91"/>
    </row>
    <row r="103" spans="1:12" s="46" customFormat="1" ht="36" customHeight="1" x14ac:dyDescent="0.25">
      <c r="A103" s="77"/>
      <c r="B103" s="87" t="s">
        <v>13</v>
      </c>
      <c r="C103" s="25"/>
      <c r="D103" s="149"/>
      <c r="E103" s="25"/>
      <c r="F103" s="26"/>
      <c r="G103" s="25"/>
      <c r="H103" s="26"/>
      <c r="I103" s="26"/>
      <c r="J103" s="17"/>
      <c r="K103" s="189"/>
      <c r="L103" s="91"/>
    </row>
    <row r="104" spans="1:12" s="46" customFormat="1" ht="36" customHeight="1" collapsed="1" x14ac:dyDescent="0.25">
      <c r="A104" s="77"/>
      <c r="B104" s="87" t="s">
        <v>5</v>
      </c>
      <c r="C104" s="25"/>
      <c r="D104" s="149"/>
      <c r="E104" s="25"/>
      <c r="F104" s="26"/>
      <c r="G104" s="25"/>
      <c r="H104" s="26"/>
      <c r="I104" s="26"/>
      <c r="J104" s="17"/>
      <c r="K104" s="189"/>
      <c r="L104" s="91"/>
    </row>
    <row r="105" spans="1:12" s="80" customFormat="1" ht="228.75" customHeight="1" x14ac:dyDescent="0.25">
      <c r="A105" s="77" t="s">
        <v>54</v>
      </c>
      <c r="B105" s="74" t="s">
        <v>46</v>
      </c>
      <c r="C105" s="68">
        <f t="shared" ref="C105:E105" si="48">SUM(C106:C110)</f>
        <v>13.1</v>
      </c>
      <c r="D105" s="68">
        <f t="shared" si="48"/>
        <v>13.1</v>
      </c>
      <c r="E105" s="68">
        <f t="shared" si="48"/>
        <v>0</v>
      </c>
      <c r="F105" s="72">
        <f t="shared" ref="F105:F129" si="49">E105/D105</f>
        <v>0</v>
      </c>
      <c r="G105" s="68">
        <f>SUM(G106:G110)</f>
        <v>0</v>
      </c>
      <c r="H105" s="150">
        <f t="shared" ref="H105:H129" si="50">G105/D105</f>
        <v>0</v>
      </c>
      <c r="I105" s="151">
        <f>I107</f>
        <v>13.1</v>
      </c>
      <c r="J105" s="16">
        <f t="shared" ref="J105" si="51">J106+J107+J108+J109+J110</f>
        <v>0</v>
      </c>
      <c r="K105" s="245" t="s">
        <v>100</v>
      </c>
      <c r="L105" s="91"/>
    </row>
    <row r="106" spans="1:12" s="46" customFormat="1" x14ac:dyDescent="0.25">
      <c r="A106" s="77"/>
      <c r="B106" s="87" t="s">
        <v>4</v>
      </c>
      <c r="C106" s="25"/>
      <c r="D106" s="25"/>
      <c r="E106" s="25"/>
      <c r="F106" s="26"/>
      <c r="G106" s="25"/>
      <c r="H106" s="26"/>
      <c r="I106" s="26"/>
      <c r="J106" s="17">
        <f>D106-I106</f>
        <v>0</v>
      </c>
      <c r="K106" s="245"/>
      <c r="L106" s="91"/>
    </row>
    <row r="107" spans="1:12" s="46" customFormat="1" x14ac:dyDescent="0.25">
      <c r="A107" s="77"/>
      <c r="B107" s="87" t="s">
        <v>41</v>
      </c>
      <c r="C107" s="25">
        <v>13.1</v>
      </c>
      <c r="D107" s="25">
        <v>13.1</v>
      </c>
      <c r="E107" s="25">
        <v>0</v>
      </c>
      <c r="F107" s="26">
        <f t="shared" si="49"/>
        <v>0</v>
      </c>
      <c r="G107" s="25">
        <v>0</v>
      </c>
      <c r="H107" s="55">
        <f t="shared" si="50"/>
        <v>0</v>
      </c>
      <c r="I107" s="151">
        <v>13.1</v>
      </c>
      <c r="J107" s="17">
        <f>D107-I107</f>
        <v>0</v>
      </c>
      <c r="K107" s="245"/>
      <c r="L107" s="91"/>
    </row>
    <row r="108" spans="1:12" s="46" customFormat="1" x14ac:dyDescent="0.25">
      <c r="A108" s="77"/>
      <c r="B108" s="87" t="s">
        <v>43</v>
      </c>
      <c r="C108" s="25"/>
      <c r="D108" s="25"/>
      <c r="E108" s="25"/>
      <c r="F108" s="26"/>
      <c r="G108" s="25"/>
      <c r="H108" s="26"/>
      <c r="I108" s="26"/>
      <c r="J108" s="17">
        <f>D108-I108</f>
        <v>0</v>
      </c>
      <c r="K108" s="245"/>
      <c r="L108" s="91"/>
    </row>
    <row r="109" spans="1:12" s="46" customFormat="1" x14ac:dyDescent="0.25">
      <c r="A109" s="77"/>
      <c r="B109" s="87" t="s">
        <v>13</v>
      </c>
      <c r="C109" s="25"/>
      <c r="D109" s="25"/>
      <c r="E109" s="25"/>
      <c r="F109" s="26"/>
      <c r="G109" s="25"/>
      <c r="H109" s="26"/>
      <c r="I109" s="26"/>
      <c r="J109" s="17"/>
      <c r="K109" s="245"/>
      <c r="L109" s="91"/>
    </row>
    <row r="110" spans="1:12" s="46" customFormat="1" collapsed="1" x14ac:dyDescent="0.25">
      <c r="A110" s="77"/>
      <c r="B110" s="87" t="s">
        <v>5</v>
      </c>
      <c r="C110" s="25"/>
      <c r="D110" s="25"/>
      <c r="E110" s="25"/>
      <c r="F110" s="26"/>
      <c r="G110" s="25"/>
      <c r="H110" s="26"/>
      <c r="I110" s="26"/>
      <c r="J110" s="17"/>
      <c r="K110" s="245"/>
      <c r="L110" s="91"/>
    </row>
    <row r="111" spans="1:12" s="81" customFormat="1" ht="114.75" customHeight="1" outlineLevel="1" x14ac:dyDescent="0.25">
      <c r="A111" s="77" t="s">
        <v>55</v>
      </c>
      <c r="B111" s="74" t="s">
        <v>47</v>
      </c>
      <c r="C111" s="68">
        <f>SUM(C112:C116)</f>
        <v>15193.4</v>
      </c>
      <c r="D111" s="68">
        <f t="shared" ref="D111:E111" si="52">SUM(D112:D116)</f>
        <v>9152.57</v>
      </c>
      <c r="E111" s="68">
        <f t="shared" si="52"/>
        <v>3050.86</v>
      </c>
      <c r="F111" s="72">
        <f t="shared" si="49"/>
        <v>0.33</v>
      </c>
      <c r="G111" s="68">
        <f>SUM(G112:G116)</f>
        <v>0</v>
      </c>
      <c r="H111" s="72">
        <f t="shared" si="50"/>
        <v>0</v>
      </c>
      <c r="I111" s="25">
        <f>I112</f>
        <v>9152.57</v>
      </c>
      <c r="J111" s="16">
        <f t="shared" ref="J111" si="53">J112+J113+J114+J115+J116</f>
        <v>0</v>
      </c>
      <c r="K111" s="246" t="s">
        <v>103</v>
      </c>
      <c r="L111" s="91"/>
    </row>
    <row r="112" spans="1:12" s="46" customFormat="1" outlineLevel="1" x14ac:dyDescent="0.25">
      <c r="A112" s="77"/>
      <c r="B112" s="87" t="s">
        <v>4</v>
      </c>
      <c r="C112" s="25">
        <v>15193.4</v>
      </c>
      <c r="D112" s="25">
        <v>9152.57</v>
      </c>
      <c r="E112" s="25">
        <v>3050.86</v>
      </c>
      <c r="F112" s="26">
        <f t="shared" si="49"/>
        <v>0.33</v>
      </c>
      <c r="G112" s="25">
        <v>0</v>
      </c>
      <c r="H112" s="26">
        <f t="shared" si="50"/>
        <v>0</v>
      </c>
      <c r="I112" s="25">
        <v>9152.57</v>
      </c>
      <c r="J112" s="17">
        <f>D112-I112</f>
        <v>0</v>
      </c>
      <c r="K112" s="245"/>
      <c r="L112" s="91"/>
    </row>
    <row r="113" spans="1:12" s="46" customFormat="1" outlineLevel="1" x14ac:dyDescent="0.25">
      <c r="A113" s="77"/>
      <c r="B113" s="87" t="s">
        <v>41</v>
      </c>
      <c r="C113" s="25"/>
      <c r="D113" s="25"/>
      <c r="E113" s="25"/>
      <c r="F113" s="26"/>
      <c r="G113" s="25"/>
      <c r="H113" s="26"/>
      <c r="I113" s="26"/>
      <c r="J113" s="17">
        <f>D113-I113</f>
        <v>0</v>
      </c>
      <c r="K113" s="245"/>
      <c r="L113" s="91"/>
    </row>
    <row r="114" spans="1:12" s="46" customFormat="1" outlineLevel="1" x14ac:dyDescent="0.25">
      <c r="A114" s="77"/>
      <c r="B114" s="87" t="s">
        <v>43</v>
      </c>
      <c r="C114" s="25"/>
      <c r="D114" s="25"/>
      <c r="E114" s="25"/>
      <c r="F114" s="26"/>
      <c r="G114" s="25"/>
      <c r="H114" s="26"/>
      <c r="I114" s="26"/>
      <c r="J114" s="17">
        <f>D114-I114</f>
        <v>0</v>
      </c>
      <c r="K114" s="245"/>
      <c r="L114" s="91"/>
    </row>
    <row r="115" spans="1:12" s="46" customFormat="1" outlineLevel="1" x14ac:dyDescent="0.25">
      <c r="A115" s="77"/>
      <c r="B115" s="87" t="s">
        <v>13</v>
      </c>
      <c r="C115" s="25"/>
      <c r="D115" s="149"/>
      <c r="E115" s="25"/>
      <c r="F115" s="26"/>
      <c r="G115" s="25"/>
      <c r="H115" s="26"/>
      <c r="I115" s="26"/>
      <c r="J115" s="17"/>
      <c r="K115" s="245"/>
      <c r="L115" s="91"/>
    </row>
    <row r="116" spans="1:12" s="46" customFormat="1" outlineLevel="1" collapsed="1" x14ac:dyDescent="0.25">
      <c r="A116" s="77"/>
      <c r="B116" s="87" t="s">
        <v>5</v>
      </c>
      <c r="C116" s="25"/>
      <c r="D116" s="149"/>
      <c r="E116" s="25"/>
      <c r="F116" s="26"/>
      <c r="G116" s="25"/>
      <c r="H116" s="26"/>
      <c r="I116" s="26"/>
      <c r="J116" s="17"/>
      <c r="K116" s="245"/>
      <c r="L116" s="91"/>
    </row>
    <row r="117" spans="1:12" s="45" customFormat="1" ht="104.25" customHeight="1" x14ac:dyDescent="0.25">
      <c r="A117" s="77" t="s">
        <v>56</v>
      </c>
      <c r="B117" s="74" t="s">
        <v>48</v>
      </c>
      <c r="C117" s="68">
        <f t="shared" ref="C117:E117" si="54">SUM(C118:C122)</f>
        <v>9957.66</v>
      </c>
      <c r="D117" s="68">
        <f t="shared" si="54"/>
        <v>9957.66</v>
      </c>
      <c r="E117" s="68">
        <f t="shared" si="54"/>
        <v>9957.66</v>
      </c>
      <c r="F117" s="72">
        <f t="shared" si="49"/>
        <v>1</v>
      </c>
      <c r="G117" s="68">
        <f>SUM(G118:G122)</f>
        <v>0</v>
      </c>
      <c r="H117" s="72">
        <f t="shared" si="50"/>
        <v>0</v>
      </c>
      <c r="I117" s="68">
        <f>SUM(I118:I122)</f>
        <v>9957.66</v>
      </c>
      <c r="J117" s="68">
        <f t="shared" ref="J117" si="55">J118+J119+J120+J121+J122</f>
        <v>0</v>
      </c>
      <c r="K117" s="256" t="s">
        <v>116</v>
      </c>
      <c r="L117" s="91"/>
    </row>
    <row r="118" spans="1:12" s="44" customFormat="1" ht="25.5" customHeight="1" x14ac:dyDescent="0.25">
      <c r="A118" s="77"/>
      <c r="B118" s="97" t="s">
        <v>4</v>
      </c>
      <c r="C118" s="25">
        <v>7627.14</v>
      </c>
      <c r="D118" s="25">
        <v>7627.14</v>
      </c>
      <c r="E118" s="25">
        <v>7627.14</v>
      </c>
      <c r="F118" s="26">
        <f t="shared" si="49"/>
        <v>1</v>
      </c>
      <c r="G118" s="25">
        <v>0</v>
      </c>
      <c r="H118" s="26">
        <f t="shared" si="50"/>
        <v>0</v>
      </c>
      <c r="I118" s="25">
        <v>7627.14</v>
      </c>
      <c r="J118" s="25">
        <f>D118-I118</f>
        <v>0</v>
      </c>
      <c r="K118" s="256"/>
      <c r="L118" s="91"/>
    </row>
    <row r="119" spans="1:12" s="44" customFormat="1" ht="25.5" customHeight="1" x14ac:dyDescent="0.25">
      <c r="A119" s="77"/>
      <c r="B119" s="97" t="s">
        <v>41</v>
      </c>
      <c r="C119" s="25">
        <v>2330.52</v>
      </c>
      <c r="D119" s="25">
        <v>2330.52</v>
      </c>
      <c r="E119" s="25">
        <v>2330.52</v>
      </c>
      <c r="F119" s="26">
        <f t="shared" si="49"/>
        <v>1</v>
      </c>
      <c r="G119" s="25">
        <v>0</v>
      </c>
      <c r="H119" s="26">
        <f t="shared" si="50"/>
        <v>0</v>
      </c>
      <c r="I119" s="25">
        <v>2330.52</v>
      </c>
      <c r="J119" s="25">
        <f>D119-I119</f>
        <v>0</v>
      </c>
      <c r="K119" s="256"/>
      <c r="L119" s="91"/>
    </row>
    <row r="120" spans="1:12" s="44" customFormat="1" ht="25.5" customHeight="1" x14ac:dyDescent="0.25">
      <c r="A120" s="77"/>
      <c r="B120" s="97" t="s">
        <v>43</v>
      </c>
      <c r="C120" s="25"/>
      <c r="D120" s="25"/>
      <c r="E120" s="25"/>
      <c r="F120" s="26"/>
      <c r="G120" s="25"/>
      <c r="H120" s="26"/>
      <c r="I120" s="26"/>
      <c r="J120" s="25">
        <f>D120-I120</f>
        <v>0</v>
      </c>
      <c r="K120" s="256"/>
      <c r="L120" s="91"/>
    </row>
    <row r="121" spans="1:12" s="44" customFormat="1" ht="25.5" customHeight="1" x14ac:dyDescent="0.25">
      <c r="A121" s="77"/>
      <c r="B121" s="97" t="s">
        <v>13</v>
      </c>
      <c r="C121" s="25"/>
      <c r="D121" s="133"/>
      <c r="E121" s="25"/>
      <c r="F121" s="26"/>
      <c r="G121" s="25"/>
      <c r="H121" s="26"/>
      <c r="I121" s="26"/>
      <c r="J121" s="25"/>
      <c r="K121" s="256"/>
      <c r="L121" s="91"/>
    </row>
    <row r="122" spans="1:12" s="44" customFormat="1" ht="25.5" customHeight="1" x14ac:dyDescent="0.25">
      <c r="A122" s="77"/>
      <c r="B122" s="97" t="s">
        <v>5</v>
      </c>
      <c r="C122" s="25"/>
      <c r="D122" s="133"/>
      <c r="E122" s="25"/>
      <c r="F122" s="26"/>
      <c r="G122" s="25"/>
      <c r="H122" s="26"/>
      <c r="I122" s="26"/>
      <c r="J122" s="25"/>
      <c r="K122" s="256"/>
      <c r="L122" s="91"/>
    </row>
    <row r="123" spans="1:12" s="45" customFormat="1" ht="85.5" customHeight="1" x14ac:dyDescent="0.25">
      <c r="A123" s="77" t="s">
        <v>57</v>
      </c>
      <c r="B123" s="74" t="s">
        <v>65</v>
      </c>
      <c r="C123" s="68">
        <f t="shared" ref="C123:E123" si="56">SUM(C124:C128)</f>
        <v>3166.4</v>
      </c>
      <c r="D123" s="68">
        <f t="shared" si="56"/>
        <v>3166.4</v>
      </c>
      <c r="E123" s="68">
        <f t="shared" si="56"/>
        <v>0</v>
      </c>
      <c r="F123" s="72">
        <f t="shared" si="49"/>
        <v>0</v>
      </c>
      <c r="G123" s="68">
        <f>SUM(G124:G128)</f>
        <v>0</v>
      </c>
      <c r="H123" s="72">
        <f t="shared" si="50"/>
        <v>0</v>
      </c>
      <c r="I123" s="25">
        <f>I124</f>
        <v>3166.4</v>
      </c>
      <c r="J123" s="68">
        <f t="shared" ref="J123" si="57">J124+J125+J126+J127+J128</f>
        <v>0</v>
      </c>
      <c r="K123" s="182" t="s">
        <v>104</v>
      </c>
      <c r="L123" s="91"/>
    </row>
    <row r="124" spans="1:12" s="44" customFormat="1" x14ac:dyDescent="0.25">
      <c r="A124" s="78"/>
      <c r="B124" s="66" t="s">
        <v>4</v>
      </c>
      <c r="C124" s="25">
        <v>3166.4</v>
      </c>
      <c r="D124" s="25">
        <v>3166.4</v>
      </c>
      <c r="E124" s="25"/>
      <c r="F124" s="26">
        <f t="shared" si="49"/>
        <v>0</v>
      </c>
      <c r="G124" s="25"/>
      <c r="H124" s="26">
        <f t="shared" si="50"/>
        <v>0</v>
      </c>
      <c r="I124" s="25">
        <v>3166.4</v>
      </c>
      <c r="J124" s="25">
        <f>D124-I124</f>
        <v>0</v>
      </c>
      <c r="K124" s="183"/>
      <c r="L124" s="91"/>
    </row>
    <row r="125" spans="1:12" s="44" customFormat="1" x14ac:dyDescent="0.25">
      <c r="A125" s="78"/>
      <c r="B125" s="66" t="s">
        <v>41</v>
      </c>
      <c r="C125" s="25"/>
      <c r="D125" s="25"/>
      <c r="E125" s="25"/>
      <c r="F125" s="26"/>
      <c r="G125" s="25"/>
      <c r="H125" s="26"/>
      <c r="I125" s="26"/>
      <c r="J125" s="25">
        <f>D125-I125</f>
        <v>0</v>
      </c>
      <c r="K125" s="183"/>
      <c r="L125" s="91"/>
    </row>
    <row r="126" spans="1:12" s="44" customFormat="1" x14ac:dyDescent="0.25">
      <c r="A126" s="78"/>
      <c r="B126" s="66" t="s">
        <v>43</v>
      </c>
      <c r="C126" s="25"/>
      <c r="D126" s="25"/>
      <c r="E126" s="25"/>
      <c r="F126" s="26"/>
      <c r="G126" s="25"/>
      <c r="H126" s="26"/>
      <c r="I126" s="26"/>
      <c r="J126" s="25">
        <f>D126-I126</f>
        <v>0</v>
      </c>
      <c r="K126" s="183"/>
      <c r="L126" s="91"/>
    </row>
    <row r="127" spans="1:12" s="44" customFormat="1" x14ac:dyDescent="0.25">
      <c r="A127" s="78"/>
      <c r="B127" s="66" t="s">
        <v>13</v>
      </c>
      <c r="C127" s="25"/>
      <c r="D127" s="149"/>
      <c r="E127" s="25"/>
      <c r="F127" s="26"/>
      <c r="G127" s="25"/>
      <c r="H127" s="26"/>
      <c r="I127" s="26"/>
      <c r="J127" s="25"/>
      <c r="K127" s="183"/>
      <c r="L127" s="91"/>
    </row>
    <row r="128" spans="1:12" s="44" customFormat="1" x14ac:dyDescent="0.25">
      <c r="A128" s="78"/>
      <c r="B128" s="66" t="s">
        <v>5</v>
      </c>
      <c r="C128" s="25"/>
      <c r="D128" s="149"/>
      <c r="E128" s="25"/>
      <c r="F128" s="26"/>
      <c r="G128" s="25"/>
      <c r="H128" s="26"/>
      <c r="I128" s="26"/>
      <c r="J128" s="25"/>
      <c r="K128" s="184"/>
      <c r="L128" s="91"/>
    </row>
    <row r="129" spans="1:12" s="41" customFormat="1" ht="349.5" customHeight="1" x14ac:dyDescent="0.25">
      <c r="A129" s="191" t="s">
        <v>21</v>
      </c>
      <c r="B129" s="178" t="s">
        <v>107</v>
      </c>
      <c r="C129" s="180">
        <f>SUM(C131:C135)</f>
        <v>264897.74</v>
      </c>
      <c r="D129" s="180">
        <f>SUM(D131:D135)</f>
        <v>258945.88</v>
      </c>
      <c r="E129" s="180">
        <f t="shared" ref="E129:G129" si="58">SUM(E131:E135)</f>
        <v>171.74</v>
      </c>
      <c r="F129" s="206">
        <f t="shared" si="49"/>
        <v>0</v>
      </c>
      <c r="G129" s="180">
        <f t="shared" si="58"/>
        <v>171.74</v>
      </c>
      <c r="H129" s="206">
        <f t="shared" si="50"/>
        <v>0</v>
      </c>
      <c r="I129" s="197">
        <f>I131+I132+I133+I134+I135</f>
        <v>258945.88</v>
      </c>
      <c r="J129" s="197">
        <f>SUM(J131:J135)</f>
        <v>0</v>
      </c>
      <c r="K129" s="192" t="s">
        <v>117</v>
      </c>
      <c r="L129" s="91"/>
    </row>
    <row r="130" spans="1:12" s="41" customFormat="1" ht="228" customHeight="1" x14ac:dyDescent="0.25">
      <c r="A130" s="191"/>
      <c r="B130" s="179"/>
      <c r="C130" s="181"/>
      <c r="D130" s="181"/>
      <c r="E130" s="181"/>
      <c r="F130" s="207"/>
      <c r="G130" s="181"/>
      <c r="H130" s="207"/>
      <c r="I130" s="198"/>
      <c r="J130" s="198"/>
      <c r="K130" s="192"/>
      <c r="L130" s="91"/>
    </row>
    <row r="131" spans="1:12" s="38" customFormat="1" ht="63" customHeight="1" x14ac:dyDescent="0.25">
      <c r="A131" s="191"/>
      <c r="B131" s="61" t="s">
        <v>4</v>
      </c>
      <c r="C131" s="25"/>
      <c r="D131" s="36">
        <v>107023.8</v>
      </c>
      <c r="E131" s="36"/>
      <c r="F131" s="143"/>
      <c r="G131" s="36"/>
      <c r="H131" s="143"/>
      <c r="I131" s="36">
        <v>107023.8</v>
      </c>
      <c r="J131" s="173">
        <f>D131-I131</f>
        <v>0</v>
      </c>
      <c r="K131" s="192"/>
      <c r="L131" s="91"/>
    </row>
    <row r="132" spans="1:12" s="102" customFormat="1" ht="63" customHeight="1" x14ac:dyDescent="0.25">
      <c r="A132" s="191"/>
      <c r="B132" s="101" t="s">
        <v>16</v>
      </c>
      <c r="C132" s="36">
        <v>127660.5</v>
      </c>
      <c r="D132" s="36">
        <f>127660.5-107023.8</f>
        <v>20636.7</v>
      </c>
      <c r="E132" s="36">
        <v>151.29</v>
      </c>
      <c r="F132" s="143">
        <f>E132/D132</f>
        <v>0.01</v>
      </c>
      <c r="G132" s="36">
        <v>151.29</v>
      </c>
      <c r="H132" s="143">
        <f>G132/D132</f>
        <v>0.01</v>
      </c>
      <c r="I132" s="35">
        <v>20636.7</v>
      </c>
      <c r="J132" s="148">
        <f>D132-I132</f>
        <v>0</v>
      </c>
      <c r="K132" s="192"/>
      <c r="L132" s="95"/>
    </row>
    <row r="133" spans="1:12" s="102" customFormat="1" ht="84" customHeight="1" x14ac:dyDescent="0.25">
      <c r="A133" s="191"/>
      <c r="B133" s="101" t="s">
        <v>11</v>
      </c>
      <c r="C133" s="36">
        <v>89553.38</v>
      </c>
      <c r="D133" s="36">
        <v>83601.52</v>
      </c>
      <c r="E133" s="36">
        <f>G133</f>
        <v>20.45</v>
      </c>
      <c r="F133" s="143">
        <f>E133/D133</f>
        <v>0</v>
      </c>
      <c r="G133" s="36">
        <v>20.45</v>
      </c>
      <c r="H133" s="143">
        <f>G133/D133</f>
        <v>0</v>
      </c>
      <c r="I133" s="35">
        <f>76254.86+5488.21+1858.45</f>
        <v>83601.52</v>
      </c>
      <c r="J133" s="148">
        <f>D133-I133</f>
        <v>0</v>
      </c>
      <c r="K133" s="192"/>
      <c r="L133" s="95"/>
    </row>
    <row r="134" spans="1:12" s="38" customFormat="1" ht="63" customHeight="1" x14ac:dyDescent="0.25">
      <c r="A134" s="191"/>
      <c r="B134" s="61" t="s">
        <v>13</v>
      </c>
      <c r="C134" s="36"/>
      <c r="D134" s="36"/>
      <c r="E134" s="144"/>
      <c r="F134" s="143"/>
      <c r="G134" s="144"/>
      <c r="H134" s="143"/>
      <c r="I134" s="35"/>
      <c r="J134" s="35">
        <f>D134-I134</f>
        <v>0</v>
      </c>
      <c r="K134" s="192"/>
      <c r="L134" s="91"/>
    </row>
    <row r="135" spans="1:12" s="38" customFormat="1" ht="63" customHeight="1" x14ac:dyDescent="0.25">
      <c r="A135" s="191"/>
      <c r="B135" s="61" t="s">
        <v>5</v>
      </c>
      <c r="C135" s="35">
        <v>47683.86</v>
      </c>
      <c r="D135" s="35">
        <v>47683.86</v>
      </c>
      <c r="E135" s="36">
        <v>0</v>
      </c>
      <c r="F135" s="143">
        <f t="shared" ref="F135:F141" si="59">E135/D135</f>
        <v>0</v>
      </c>
      <c r="G135" s="36">
        <v>0</v>
      </c>
      <c r="H135" s="143">
        <f t="shared" ref="H135:H141" si="60">G135/D135</f>
        <v>0</v>
      </c>
      <c r="I135" s="35">
        <v>47683.86</v>
      </c>
      <c r="J135" s="35">
        <f>D135-I135</f>
        <v>0</v>
      </c>
      <c r="K135" s="192"/>
      <c r="L135" s="91"/>
    </row>
    <row r="136" spans="1:12" s="41" customFormat="1" ht="409.5" customHeight="1" x14ac:dyDescent="0.25">
      <c r="A136" s="193" t="s">
        <v>22</v>
      </c>
      <c r="B136" s="195" t="s">
        <v>99</v>
      </c>
      <c r="C136" s="176">
        <f>C138+C139+C140+C141+C142</f>
        <v>43303.519999999997</v>
      </c>
      <c r="D136" s="176">
        <f>D138+D139+D140+D141+D142</f>
        <v>43772.52</v>
      </c>
      <c r="E136" s="176">
        <f>E138+E139+E140+E141+E142</f>
        <v>13474.67</v>
      </c>
      <c r="F136" s="199">
        <f t="shared" si="59"/>
        <v>0.31</v>
      </c>
      <c r="G136" s="209">
        <f>G138+G139+G140+G141+G142</f>
        <v>13403.25</v>
      </c>
      <c r="H136" s="199">
        <f t="shared" si="60"/>
        <v>0.31</v>
      </c>
      <c r="I136" s="208">
        <f>I138+I139+I140+I141+I142</f>
        <v>43772.52</v>
      </c>
      <c r="J136" s="208">
        <f>J139+J138+J140+J141+J142</f>
        <v>0</v>
      </c>
      <c r="K136" s="188" t="s">
        <v>118</v>
      </c>
      <c r="L136" s="91"/>
    </row>
    <row r="137" spans="1:12" s="41" customFormat="1" ht="210" customHeight="1" x14ac:dyDescent="0.25">
      <c r="A137" s="194"/>
      <c r="B137" s="196"/>
      <c r="C137" s="177"/>
      <c r="D137" s="177"/>
      <c r="E137" s="177"/>
      <c r="F137" s="200"/>
      <c r="G137" s="210"/>
      <c r="H137" s="200"/>
      <c r="I137" s="208"/>
      <c r="J137" s="208"/>
      <c r="K137" s="189"/>
      <c r="L137" s="91"/>
    </row>
    <row r="138" spans="1:12" s="38" customFormat="1" ht="32.25" customHeight="1" x14ac:dyDescent="0.25">
      <c r="A138" s="50"/>
      <c r="B138" s="86" t="s">
        <v>4</v>
      </c>
      <c r="C138" s="25"/>
      <c r="D138" s="25">
        <v>94</v>
      </c>
      <c r="E138" s="25"/>
      <c r="F138" s="26">
        <f t="shared" si="59"/>
        <v>0</v>
      </c>
      <c r="G138" s="25"/>
      <c r="H138" s="26">
        <f t="shared" si="60"/>
        <v>0</v>
      </c>
      <c r="I138" s="25">
        <v>94</v>
      </c>
      <c r="J138" s="36">
        <f>D138-I138</f>
        <v>0</v>
      </c>
      <c r="K138" s="189"/>
      <c r="L138" s="91"/>
    </row>
    <row r="139" spans="1:12" s="38" customFormat="1" ht="32.25" customHeight="1" x14ac:dyDescent="0.25">
      <c r="A139" s="51"/>
      <c r="B139" s="86" t="s">
        <v>16</v>
      </c>
      <c r="C139" s="25">
        <v>25076.799999999999</v>
      </c>
      <c r="D139" s="25">
        <v>25451.8</v>
      </c>
      <c r="E139" s="25">
        <v>8752.25</v>
      </c>
      <c r="F139" s="26">
        <f t="shared" si="59"/>
        <v>0.34</v>
      </c>
      <c r="G139" s="25">
        <v>8680.83</v>
      </c>
      <c r="H139" s="26">
        <f t="shared" si="60"/>
        <v>0.34</v>
      </c>
      <c r="I139" s="25">
        <f>375+15904.3+9172.5</f>
        <v>25451.8</v>
      </c>
      <c r="J139" s="36">
        <f>D139-I139</f>
        <v>0</v>
      </c>
      <c r="K139" s="189"/>
      <c r="L139" s="91"/>
    </row>
    <row r="140" spans="1:12" s="38" customFormat="1" ht="32.25" customHeight="1" x14ac:dyDescent="0.25">
      <c r="A140" s="51"/>
      <c r="B140" s="86" t="s">
        <v>11</v>
      </c>
      <c r="C140" s="25">
        <f>18226.72-C141</f>
        <v>4091.04</v>
      </c>
      <c r="D140" s="25">
        <f>18226.72-D141</f>
        <v>4091.04</v>
      </c>
      <c r="E140" s="25">
        <v>1262.5</v>
      </c>
      <c r="F140" s="26">
        <f t="shared" si="59"/>
        <v>0.31</v>
      </c>
      <c r="G140" s="25">
        <f>E140</f>
        <v>1262.5</v>
      </c>
      <c r="H140" s="26">
        <f t="shared" si="60"/>
        <v>0.31</v>
      </c>
      <c r="I140" s="25">
        <f>18226.72-I141</f>
        <v>4091.04</v>
      </c>
      <c r="J140" s="36">
        <f>D140-I140</f>
        <v>0</v>
      </c>
      <c r="K140" s="189"/>
      <c r="L140" s="91"/>
    </row>
    <row r="141" spans="1:12" s="38" customFormat="1" ht="32.25" customHeight="1" x14ac:dyDescent="0.25">
      <c r="A141" s="51"/>
      <c r="B141" s="86" t="s">
        <v>13</v>
      </c>
      <c r="C141" s="25">
        <v>14135.68</v>
      </c>
      <c r="D141" s="25">
        <v>14135.68</v>
      </c>
      <c r="E141" s="25">
        <v>3459.92</v>
      </c>
      <c r="F141" s="26">
        <f t="shared" si="59"/>
        <v>0.24</v>
      </c>
      <c r="G141" s="25">
        <f>E141</f>
        <v>3459.92</v>
      </c>
      <c r="H141" s="26">
        <f t="shared" si="60"/>
        <v>0.24</v>
      </c>
      <c r="I141" s="25">
        <v>14135.68</v>
      </c>
      <c r="J141" s="36">
        <f>D141-I141</f>
        <v>0</v>
      </c>
      <c r="K141" s="189"/>
      <c r="L141" s="91"/>
    </row>
    <row r="142" spans="1:12" s="38" customFormat="1" ht="39.75" customHeight="1" x14ac:dyDescent="0.25">
      <c r="A142" s="51"/>
      <c r="B142" s="86" t="s">
        <v>5</v>
      </c>
      <c r="C142" s="25"/>
      <c r="D142" s="25"/>
      <c r="E142" s="25"/>
      <c r="F142" s="26"/>
      <c r="G142" s="25"/>
      <c r="H142" s="26"/>
      <c r="I142" s="25"/>
      <c r="J142" s="92"/>
      <c r="K142" s="189"/>
      <c r="L142" s="91"/>
    </row>
    <row r="143" spans="1:12" s="41" customFormat="1" ht="111" customHeight="1" x14ac:dyDescent="0.25">
      <c r="A143" s="67" t="s">
        <v>23</v>
      </c>
      <c r="B143" s="64" t="s">
        <v>78</v>
      </c>
      <c r="C143" s="152"/>
      <c r="D143" s="152"/>
      <c r="E143" s="152"/>
      <c r="F143" s="153"/>
      <c r="G143" s="152"/>
      <c r="H143" s="153"/>
      <c r="I143" s="153"/>
      <c r="J143" s="18"/>
      <c r="K143" s="244" t="s">
        <v>40</v>
      </c>
      <c r="L143" s="91"/>
    </row>
    <row r="144" spans="1:12" s="41" customFormat="1" x14ac:dyDescent="0.25">
      <c r="A144" s="67"/>
      <c r="B144" s="61" t="s">
        <v>4</v>
      </c>
      <c r="C144" s="152"/>
      <c r="D144" s="152"/>
      <c r="E144" s="152"/>
      <c r="F144" s="153"/>
      <c r="G144" s="152"/>
      <c r="H144" s="153"/>
      <c r="I144" s="153"/>
      <c r="J144" s="18"/>
      <c r="K144" s="242"/>
      <c r="L144" s="91"/>
    </row>
    <row r="145" spans="1:12" s="41" customFormat="1" x14ac:dyDescent="0.25">
      <c r="A145" s="67"/>
      <c r="B145" s="61" t="s">
        <v>16</v>
      </c>
      <c r="C145" s="152"/>
      <c r="D145" s="152"/>
      <c r="E145" s="152"/>
      <c r="F145" s="153"/>
      <c r="G145" s="152"/>
      <c r="H145" s="153"/>
      <c r="I145" s="153"/>
      <c r="J145" s="18"/>
      <c r="K145" s="242"/>
      <c r="L145" s="91"/>
    </row>
    <row r="146" spans="1:12" s="41" customFormat="1" x14ac:dyDescent="0.25">
      <c r="A146" s="67"/>
      <c r="B146" s="61" t="s">
        <v>11</v>
      </c>
      <c r="C146" s="152"/>
      <c r="D146" s="152"/>
      <c r="E146" s="152"/>
      <c r="F146" s="153"/>
      <c r="G146" s="152"/>
      <c r="H146" s="153"/>
      <c r="I146" s="153"/>
      <c r="J146" s="18"/>
      <c r="K146" s="242"/>
      <c r="L146" s="91"/>
    </row>
    <row r="147" spans="1:12" s="41" customFormat="1" x14ac:dyDescent="0.25">
      <c r="A147" s="67"/>
      <c r="B147" s="61" t="s">
        <v>13</v>
      </c>
      <c r="C147" s="152"/>
      <c r="D147" s="152"/>
      <c r="E147" s="152"/>
      <c r="F147" s="153"/>
      <c r="G147" s="152"/>
      <c r="H147" s="153"/>
      <c r="I147" s="153"/>
      <c r="J147" s="18"/>
      <c r="K147" s="242"/>
      <c r="L147" s="91"/>
    </row>
    <row r="148" spans="1:12" s="41" customFormat="1" x14ac:dyDescent="0.25">
      <c r="A148" s="67"/>
      <c r="B148" s="61" t="s">
        <v>5</v>
      </c>
      <c r="C148" s="152"/>
      <c r="D148" s="152"/>
      <c r="E148" s="152"/>
      <c r="F148" s="153"/>
      <c r="G148" s="152"/>
      <c r="H148" s="153"/>
      <c r="I148" s="153"/>
      <c r="J148" s="18"/>
      <c r="K148" s="243"/>
      <c r="L148" s="91"/>
    </row>
    <row r="149" spans="1:12" s="42" customFormat="1" ht="181.5" x14ac:dyDescent="0.25">
      <c r="A149" s="67" t="s">
        <v>24</v>
      </c>
      <c r="B149" s="106" t="s">
        <v>79</v>
      </c>
      <c r="C149" s="138">
        <f>SUM(C150:C154)</f>
        <v>84.1</v>
      </c>
      <c r="D149" s="138">
        <f t="shared" ref="D149:J149" si="61">SUM(D150:D154)</f>
        <v>84.1</v>
      </c>
      <c r="E149" s="138">
        <f t="shared" si="61"/>
        <v>0</v>
      </c>
      <c r="F149" s="138">
        <f t="shared" si="61"/>
        <v>0</v>
      </c>
      <c r="G149" s="138">
        <f t="shared" si="61"/>
        <v>0</v>
      </c>
      <c r="H149" s="138">
        <f t="shared" si="61"/>
        <v>0</v>
      </c>
      <c r="I149" s="138">
        <f t="shared" si="61"/>
        <v>84.1</v>
      </c>
      <c r="J149" s="138">
        <f t="shared" si="61"/>
        <v>0</v>
      </c>
      <c r="K149" s="241" t="s">
        <v>95</v>
      </c>
      <c r="L149" s="91"/>
    </row>
    <row r="150" spans="1:12" s="42" customFormat="1" x14ac:dyDescent="0.25">
      <c r="A150" s="67"/>
      <c r="B150" s="101" t="s">
        <v>4</v>
      </c>
      <c r="C150" s="107"/>
      <c r="D150" s="107"/>
      <c r="E150" s="107"/>
      <c r="F150" s="147"/>
      <c r="G150" s="107"/>
      <c r="H150" s="147"/>
      <c r="I150" s="107"/>
      <c r="J150" s="147"/>
      <c r="K150" s="242"/>
      <c r="L150" s="91"/>
    </row>
    <row r="151" spans="1:12" s="42" customFormat="1" x14ac:dyDescent="0.25">
      <c r="A151" s="67"/>
      <c r="B151" s="101" t="s">
        <v>16</v>
      </c>
      <c r="C151" s="107">
        <v>84.1</v>
      </c>
      <c r="D151" s="107">
        <v>84.1</v>
      </c>
      <c r="E151" s="107">
        <v>0</v>
      </c>
      <c r="F151" s="147"/>
      <c r="G151" s="107"/>
      <c r="H151" s="147"/>
      <c r="I151" s="107">
        <f>79.34+4.76</f>
        <v>84.1</v>
      </c>
      <c r="J151" s="147">
        <f>D151-I151</f>
        <v>0</v>
      </c>
      <c r="K151" s="242"/>
      <c r="L151" s="91"/>
    </row>
    <row r="152" spans="1:12" s="42" customFormat="1" x14ac:dyDescent="0.25">
      <c r="A152" s="67"/>
      <c r="B152" s="101" t="s">
        <v>11</v>
      </c>
      <c r="C152" s="107"/>
      <c r="D152" s="107"/>
      <c r="E152" s="107"/>
      <c r="F152" s="147"/>
      <c r="G152" s="107"/>
      <c r="H152" s="147"/>
      <c r="I152" s="107"/>
      <c r="J152" s="147">
        <f>D152-I152</f>
        <v>0</v>
      </c>
      <c r="K152" s="242"/>
      <c r="L152" s="91"/>
    </row>
    <row r="153" spans="1:12" s="42" customFormat="1" x14ac:dyDescent="0.25">
      <c r="A153" s="67"/>
      <c r="B153" s="101" t="s">
        <v>13</v>
      </c>
      <c r="C153" s="107"/>
      <c r="D153" s="107"/>
      <c r="E153" s="107"/>
      <c r="F153" s="147"/>
      <c r="G153" s="107"/>
      <c r="H153" s="147"/>
      <c r="I153" s="107"/>
      <c r="J153" s="147">
        <f>D153-I153</f>
        <v>0</v>
      </c>
      <c r="K153" s="242"/>
      <c r="L153" s="91"/>
    </row>
    <row r="154" spans="1:12" s="42" customFormat="1" x14ac:dyDescent="0.25">
      <c r="A154" s="67"/>
      <c r="B154" s="101" t="s">
        <v>5</v>
      </c>
      <c r="C154" s="107"/>
      <c r="D154" s="107"/>
      <c r="E154" s="107"/>
      <c r="F154" s="147"/>
      <c r="G154" s="107"/>
      <c r="H154" s="147"/>
      <c r="I154" s="107"/>
      <c r="J154" s="147">
        <f>D154-I154</f>
        <v>0</v>
      </c>
      <c r="K154" s="243"/>
      <c r="L154" s="91"/>
    </row>
    <row r="155" spans="1:12" s="82" customFormat="1" ht="408" customHeight="1" x14ac:dyDescent="0.25">
      <c r="A155" s="88" t="s">
        <v>25</v>
      </c>
      <c r="B155" s="117" t="s">
        <v>86</v>
      </c>
      <c r="C155" s="149">
        <f>C157+C156+C158+C159+C160</f>
        <v>171613.13</v>
      </c>
      <c r="D155" s="149">
        <f t="shared" ref="D155:J155" si="62">D157+D156+D158+D159+D160</f>
        <v>171536.96</v>
      </c>
      <c r="E155" s="149">
        <f t="shared" si="62"/>
        <v>60529.81</v>
      </c>
      <c r="F155" s="174">
        <f>E155/D155</f>
        <v>0.35</v>
      </c>
      <c r="G155" s="175">
        <f>G157+G156+G158+G159+G160</f>
        <v>60529.81</v>
      </c>
      <c r="H155" s="174">
        <f t="shared" ref="H155" si="63">G155/D155</f>
        <v>0.35</v>
      </c>
      <c r="I155" s="149">
        <f>I157+I156+I158+I159+I160</f>
        <v>171536.96</v>
      </c>
      <c r="J155" s="108">
        <f t="shared" si="62"/>
        <v>0</v>
      </c>
      <c r="K155" s="238" t="s">
        <v>108</v>
      </c>
      <c r="L155" s="91"/>
    </row>
    <row r="156" spans="1:12" s="38" customFormat="1" x14ac:dyDescent="0.25">
      <c r="A156" s="52"/>
      <c r="B156" s="61" t="s">
        <v>4</v>
      </c>
      <c r="C156" s="25"/>
      <c r="D156" s="25"/>
      <c r="E156" s="25"/>
      <c r="F156" s="26"/>
      <c r="G156" s="25"/>
      <c r="H156" s="26"/>
      <c r="I156" s="25"/>
      <c r="J156" s="110"/>
      <c r="K156" s="239"/>
      <c r="L156" s="91"/>
    </row>
    <row r="157" spans="1:12" s="38" customFormat="1" x14ac:dyDescent="0.25">
      <c r="A157" s="52"/>
      <c r="B157" s="61" t="s">
        <v>16</v>
      </c>
      <c r="C157" s="25">
        <v>155445.79999999999</v>
      </c>
      <c r="D157" s="25">
        <v>155445.79999999999</v>
      </c>
      <c r="E157" s="25">
        <v>55869.38</v>
      </c>
      <c r="F157" s="26">
        <f>E157/D157</f>
        <v>0.36</v>
      </c>
      <c r="G157" s="25">
        <v>55869.38</v>
      </c>
      <c r="H157" s="26">
        <f>G157/D157</f>
        <v>0.36</v>
      </c>
      <c r="I157" s="25">
        <f>142344.9+13100.9</f>
        <v>155445.79999999999</v>
      </c>
      <c r="J157" s="110">
        <f>D157-I157</f>
        <v>0</v>
      </c>
      <c r="K157" s="239"/>
      <c r="L157" s="91"/>
    </row>
    <row r="158" spans="1:12" s="38" customFormat="1" x14ac:dyDescent="0.25">
      <c r="A158" s="52"/>
      <c r="B158" s="61" t="s">
        <v>11</v>
      </c>
      <c r="C158" s="25">
        <f>16167.33-C159</f>
        <v>16162.4</v>
      </c>
      <c r="D158" s="25">
        <f>16091.16-D159</f>
        <v>16086.23</v>
      </c>
      <c r="E158" s="25">
        <v>4660.43</v>
      </c>
      <c r="F158" s="26">
        <f>E158/D158</f>
        <v>0.28999999999999998</v>
      </c>
      <c r="G158" s="25">
        <v>4660.43</v>
      </c>
      <c r="H158" s="26">
        <f>G158/D158</f>
        <v>0.28999999999999998</v>
      </c>
      <c r="I158" s="25">
        <f>5697.93+10388.3</f>
        <v>16086.23</v>
      </c>
      <c r="J158" s="110">
        <f>D158-I158</f>
        <v>0</v>
      </c>
      <c r="K158" s="239"/>
      <c r="L158" s="91"/>
    </row>
    <row r="159" spans="1:12" s="38" customFormat="1" x14ac:dyDescent="0.25">
      <c r="A159" s="52"/>
      <c r="B159" s="61" t="s">
        <v>13</v>
      </c>
      <c r="C159" s="25">
        <v>4.93</v>
      </c>
      <c r="D159" s="25">
        <f>C159</f>
        <v>4.93</v>
      </c>
      <c r="E159" s="25">
        <f>G159</f>
        <v>0</v>
      </c>
      <c r="F159" s="26"/>
      <c r="G159" s="25">
        <v>0</v>
      </c>
      <c r="H159" s="26"/>
      <c r="I159" s="25">
        <f>D159</f>
        <v>4.93</v>
      </c>
      <c r="J159" s="110">
        <f>D159-I159</f>
        <v>0</v>
      </c>
      <c r="K159" s="239"/>
      <c r="L159" s="91"/>
    </row>
    <row r="160" spans="1:12" s="38" customFormat="1" x14ac:dyDescent="0.25">
      <c r="A160" s="52"/>
      <c r="B160" s="61" t="s">
        <v>5</v>
      </c>
      <c r="C160" s="110"/>
      <c r="D160" s="110"/>
      <c r="E160" s="110"/>
      <c r="F160" s="109"/>
      <c r="G160" s="110"/>
      <c r="H160" s="109"/>
      <c r="I160" s="110"/>
      <c r="J160" s="110"/>
      <c r="K160" s="240"/>
      <c r="L160" s="91"/>
    </row>
    <row r="161" spans="1:12" s="14" customFormat="1" ht="63.75" customHeight="1" x14ac:dyDescent="0.25">
      <c r="A161" s="67" t="s">
        <v>26</v>
      </c>
      <c r="B161" s="64" t="s">
        <v>80</v>
      </c>
      <c r="C161" s="152"/>
      <c r="D161" s="152"/>
      <c r="E161" s="154"/>
      <c r="F161" s="155"/>
      <c r="G161" s="156"/>
      <c r="H161" s="155"/>
      <c r="I161" s="155"/>
      <c r="J161" s="18"/>
      <c r="K161" s="112" t="s">
        <v>40</v>
      </c>
      <c r="L161" s="91"/>
    </row>
    <row r="162" spans="1:12" ht="180" customHeight="1" x14ac:dyDescent="0.4">
      <c r="A162" s="67" t="s">
        <v>27</v>
      </c>
      <c r="B162" s="64" t="s">
        <v>119</v>
      </c>
      <c r="C162" s="15">
        <f>SUM(C163:C167)</f>
        <v>463233.57</v>
      </c>
      <c r="D162" s="15">
        <f t="shared" ref="D162:G162" si="64">SUM(D163:D167)</f>
        <v>463233.57</v>
      </c>
      <c r="E162" s="15">
        <f t="shared" si="64"/>
        <v>0</v>
      </c>
      <c r="F162" s="136">
        <f>E162/D162</f>
        <v>0</v>
      </c>
      <c r="G162" s="15">
        <f t="shared" si="64"/>
        <v>0</v>
      </c>
      <c r="H162" s="136">
        <f>G162/D162</f>
        <v>0</v>
      </c>
      <c r="I162" s="15">
        <f>SUM(I163:I167)</f>
        <v>463233.57</v>
      </c>
      <c r="J162" s="16">
        <f>D162-I162</f>
        <v>0</v>
      </c>
      <c r="K162" s="189" t="s">
        <v>98</v>
      </c>
      <c r="L162" s="91"/>
    </row>
    <row r="163" spans="1:12" x14ac:dyDescent="0.4">
      <c r="A163" s="67"/>
      <c r="B163" s="61" t="s">
        <v>4</v>
      </c>
      <c r="C163" s="35"/>
      <c r="D163" s="35"/>
      <c r="E163" s="35"/>
      <c r="F163" s="142"/>
      <c r="G163" s="35"/>
      <c r="H163" s="142"/>
      <c r="I163" s="35"/>
      <c r="J163" s="16">
        <f>D163-G163</f>
        <v>0</v>
      </c>
      <c r="K163" s="190"/>
      <c r="L163" s="91"/>
    </row>
    <row r="164" spans="1:12" s="104" customFormat="1" x14ac:dyDescent="0.4">
      <c r="A164" s="103"/>
      <c r="B164" s="101" t="s">
        <v>16</v>
      </c>
      <c r="C164" s="35">
        <v>440071.1</v>
      </c>
      <c r="D164" s="35">
        <v>440071.1</v>
      </c>
      <c r="E164" s="35">
        <v>0</v>
      </c>
      <c r="F164" s="142">
        <f>E164/D164</f>
        <v>0</v>
      </c>
      <c r="G164" s="35">
        <v>0</v>
      </c>
      <c r="H164" s="142">
        <f>G164/D164</f>
        <v>0</v>
      </c>
      <c r="I164" s="35">
        <v>440071.1</v>
      </c>
      <c r="J164" s="35">
        <f>D164-I164</f>
        <v>0</v>
      </c>
      <c r="K164" s="190"/>
      <c r="L164" s="95"/>
    </row>
    <row r="165" spans="1:12" s="104" customFormat="1" x14ac:dyDescent="0.4">
      <c r="A165" s="103"/>
      <c r="B165" s="101" t="s">
        <v>11</v>
      </c>
      <c r="C165" s="35">
        <v>23162.47</v>
      </c>
      <c r="D165" s="35">
        <v>23162.47</v>
      </c>
      <c r="E165" s="35">
        <f>G165</f>
        <v>0</v>
      </c>
      <c r="F165" s="142">
        <f>E165/D165</f>
        <v>0</v>
      </c>
      <c r="G165" s="35">
        <v>0</v>
      </c>
      <c r="H165" s="142">
        <f>G165/D165</f>
        <v>0</v>
      </c>
      <c r="I165" s="35">
        <v>23162.47</v>
      </c>
      <c r="J165" s="35">
        <f>D165-I165</f>
        <v>0</v>
      </c>
      <c r="K165" s="190"/>
      <c r="L165" s="95"/>
    </row>
    <row r="166" spans="1:12" x14ac:dyDescent="0.4">
      <c r="A166" s="67"/>
      <c r="B166" s="61" t="s">
        <v>13</v>
      </c>
      <c r="C166" s="35">
        <v>0</v>
      </c>
      <c r="D166" s="35">
        <v>0</v>
      </c>
      <c r="E166" s="35">
        <v>0</v>
      </c>
      <c r="F166" s="145"/>
      <c r="G166" s="146">
        <v>0</v>
      </c>
      <c r="H166" s="145"/>
      <c r="I166" s="35">
        <v>0</v>
      </c>
      <c r="J166" s="79">
        <f>D166-I166</f>
        <v>0</v>
      </c>
      <c r="K166" s="190"/>
      <c r="L166" s="91"/>
    </row>
    <row r="167" spans="1:12" x14ac:dyDescent="0.4">
      <c r="A167" s="67"/>
      <c r="B167" s="61" t="s">
        <v>5</v>
      </c>
      <c r="C167" s="17"/>
      <c r="D167" s="17"/>
      <c r="E167" s="17"/>
      <c r="F167" s="19"/>
      <c r="G167" s="17"/>
      <c r="H167" s="19"/>
      <c r="I167" s="17"/>
      <c r="J167" s="17"/>
      <c r="K167" s="190"/>
      <c r="L167" s="91"/>
    </row>
    <row r="168" spans="1:12" s="47" customFormat="1" ht="87" customHeight="1" x14ac:dyDescent="0.25">
      <c r="A168" s="67" t="s">
        <v>28</v>
      </c>
      <c r="B168" s="64" t="s">
        <v>81</v>
      </c>
      <c r="C168" s="152"/>
      <c r="D168" s="152"/>
      <c r="E168" s="154"/>
      <c r="F168" s="155"/>
      <c r="G168" s="156"/>
      <c r="H168" s="155"/>
      <c r="I168" s="155"/>
      <c r="J168" s="18"/>
      <c r="K168" s="112" t="s">
        <v>40</v>
      </c>
      <c r="L168" s="91"/>
    </row>
    <row r="169" spans="1:12" s="157" customFormat="1" ht="285.75" customHeight="1" x14ac:dyDescent="0.25">
      <c r="A169" s="103" t="s">
        <v>31</v>
      </c>
      <c r="B169" s="106" t="s">
        <v>87</v>
      </c>
      <c r="C169" s="15">
        <f>C170+C171+C172</f>
        <v>73836.490000000005</v>
      </c>
      <c r="D169" s="15">
        <f t="shared" ref="D169:E169" si="65">D170+D171+D172</f>
        <v>73836.490000000005</v>
      </c>
      <c r="E169" s="15">
        <f t="shared" si="65"/>
        <v>39281.839999999997</v>
      </c>
      <c r="F169" s="15">
        <f t="shared" ref="F169" si="66">E169/D169*100</f>
        <v>53.2</v>
      </c>
      <c r="G169" s="15">
        <f>G170+G171+G172</f>
        <v>39281.839999999997</v>
      </c>
      <c r="H169" s="15">
        <f t="shared" ref="H169" si="67">G169/D169*100</f>
        <v>53.2</v>
      </c>
      <c r="I169" s="15">
        <f>I170+I171+I172</f>
        <v>73836.490000000005</v>
      </c>
      <c r="J169" s="15">
        <f>J170+J171+J172</f>
        <v>0</v>
      </c>
      <c r="K169" s="185" t="s">
        <v>109</v>
      </c>
      <c r="L169" s="95"/>
    </row>
    <row r="170" spans="1:12" s="102" customFormat="1" x14ac:dyDescent="0.25">
      <c r="A170" s="158"/>
      <c r="B170" s="101" t="s">
        <v>4</v>
      </c>
      <c r="C170" s="35"/>
      <c r="D170" s="35"/>
      <c r="E170" s="35"/>
      <c r="F170" s="142"/>
      <c r="G170" s="35"/>
      <c r="H170" s="142"/>
      <c r="I170" s="35"/>
      <c r="J170" s="35">
        <f>E170-I170</f>
        <v>0</v>
      </c>
      <c r="K170" s="186"/>
      <c r="L170" s="95"/>
    </row>
    <row r="171" spans="1:12" s="102" customFormat="1" x14ac:dyDescent="0.25">
      <c r="A171" s="158"/>
      <c r="B171" s="101" t="s">
        <v>16</v>
      </c>
      <c r="C171" s="35">
        <v>70144.7</v>
      </c>
      <c r="D171" s="35">
        <v>70144.7</v>
      </c>
      <c r="E171" s="35">
        <v>37460.1</v>
      </c>
      <c r="F171" s="142">
        <f>E171/D171</f>
        <v>0.53</v>
      </c>
      <c r="G171" s="35">
        <v>37460.1</v>
      </c>
      <c r="H171" s="142">
        <f>G171/D171</f>
        <v>0.53</v>
      </c>
      <c r="I171" s="35">
        <f>23906.4+8000.1+38238.2</f>
        <v>70144.7</v>
      </c>
      <c r="J171" s="35">
        <f>D171-I171</f>
        <v>0</v>
      </c>
      <c r="K171" s="186"/>
      <c r="L171" s="95"/>
    </row>
    <row r="172" spans="1:12" s="102" customFormat="1" x14ac:dyDescent="0.25">
      <c r="A172" s="158"/>
      <c r="B172" s="101" t="s">
        <v>11</v>
      </c>
      <c r="C172" s="35">
        <v>3691.79</v>
      </c>
      <c r="D172" s="35">
        <v>3691.79</v>
      </c>
      <c r="E172" s="35">
        <f>G172</f>
        <v>1821.74</v>
      </c>
      <c r="F172" s="142">
        <f>E172/D172</f>
        <v>0.49</v>
      </c>
      <c r="G172" s="35">
        <v>1821.74</v>
      </c>
      <c r="H172" s="142">
        <f>G172/D172</f>
        <v>0.49</v>
      </c>
      <c r="I172" s="35">
        <f>1258.23+421.022+2012.535</f>
        <v>3691.79</v>
      </c>
      <c r="J172" s="35">
        <f>D172-I172</f>
        <v>0</v>
      </c>
      <c r="K172" s="186"/>
      <c r="L172" s="95"/>
    </row>
    <row r="173" spans="1:12" s="102" customFormat="1" x14ac:dyDescent="0.25">
      <c r="A173" s="158"/>
      <c r="B173" s="101" t="s">
        <v>13</v>
      </c>
      <c r="C173" s="35"/>
      <c r="D173" s="35"/>
      <c r="E173" s="35"/>
      <c r="F173" s="142"/>
      <c r="G173" s="35"/>
      <c r="H173" s="142"/>
      <c r="I173" s="35"/>
      <c r="J173" s="35">
        <f>E173-I173</f>
        <v>0</v>
      </c>
      <c r="K173" s="186"/>
      <c r="L173" s="95"/>
    </row>
    <row r="174" spans="1:12" s="102" customFormat="1" x14ac:dyDescent="0.25">
      <c r="A174" s="158"/>
      <c r="B174" s="101" t="s">
        <v>5</v>
      </c>
      <c r="C174" s="35"/>
      <c r="D174" s="35"/>
      <c r="E174" s="35"/>
      <c r="F174" s="142"/>
      <c r="G174" s="35"/>
      <c r="H174" s="142"/>
      <c r="I174" s="35"/>
      <c r="J174" s="35">
        <f>E174-I174</f>
        <v>0</v>
      </c>
      <c r="K174" s="187"/>
      <c r="L174" s="95"/>
    </row>
    <row r="175" spans="1:12" s="40" customFormat="1" ht="74.25" customHeight="1" x14ac:dyDescent="0.25">
      <c r="A175" s="67" t="s">
        <v>30</v>
      </c>
      <c r="B175" s="64" t="s">
        <v>82</v>
      </c>
      <c r="C175" s="167"/>
      <c r="D175" s="167"/>
      <c r="E175" s="167"/>
      <c r="F175" s="168"/>
      <c r="G175" s="167"/>
      <c r="H175" s="168"/>
      <c r="I175" s="168"/>
      <c r="J175" s="18"/>
      <c r="K175" s="112" t="s">
        <v>40</v>
      </c>
      <c r="L175" s="91"/>
    </row>
    <row r="176" spans="1:12" s="40" customFormat="1" ht="72.75" customHeight="1" x14ac:dyDescent="0.25">
      <c r="A176" s="67" t="s">
        <v>29</v>
      </c>
      <c r="B176" s="64" t="s">
        <v>83</v>
      </c>
      <c r="C176" s="167"/>
      <c r="D176" s="167"/>
      <c r="E176" s="167"/>
      <c r="F176" s="168"/>
      <c r="G176" s="167"/>
      <c r="H176" s="168"/>
      <c r="I176" s="168"/>
      <c r="J176" s="18"/>
      <c r="K176" s="112" t="s">
        <v>40</v>
      </c>
      <c r="L176" s="91"/>
    </row>
    <row r="177" spans="1:12" s="40" customFormat="1" ht="69" customHeight="1" x14ac:dyDescent="0.25">
      <c r="A177" s="67" t="s">
        <v>38</v>
      </c>
      <c r="B177" s="64" t="s">
        <v>84</v>
      </c>
      <c r="C177" s="167"/>
      <c r="D177" s="167"/>
      <c r="E177" s="169"/>
      <c r="F177" s="168"/>
      <c r="G177" s="167"/>
      <c r="H177" s="168"/>
      <c r="I177" s="168"/>
      <c r="J177" s="18"/>
      <c r="K177" s="112" t="s">
        <v>40</v>
      </c>
      <c r="L177" s="91"/>
    </row>
    <row r="178" spans="1:12" ht="94.5" customHeight="1" x14ac:dyDescent="0.4">
      <c r="A178" s="67" t="s">
        <v>37</v>
      </c>
      <c r="B178" s="64" t="s">
        <v>85</v>
      </c>
      <c r="C178" s="167"/>
      <c r="D178" s="167"/>
      <c r="E178" s="169"/>
      <c r="F178" s="168"/>
      <c r="G178" s="167"/>
      <c r="H178" s="168"/>
      <c r="I178" s="168"/>
      <c r="J178" s="18"/>
      <c r="K178" s="112" t="s">
        <v>40</v>
      </c>
      <c r="L178" s="91"/>
    </row>
    <row r="179" spans="1:12" ht="265.5" customHeight="1" x14ac:dyDescent="0.4">
      <c r="A179" s="67" t="s">
        <v>72</v>
      </c>
      <c r="B179" s="64" t="s">
        <v>93</v>
      </c>
      <c r="C179" s="149">
        <f>SUM(C180:C183)</f>
        <v>30315</v>
      </c>
      <c r="D179" s="149">
        <f>SUM(D180:D183)</f>
        <v>30315</v>
      </c>
      <c r="E179" s="149">
        <f>SUM(E180:E183)</f>
        <v>13355.6</v>
      </c>
      <c r="F179" s="174">
        <f>E179/D179</f>
        <v>0.44</v>
      </c>
      <c r="G179" s="175">
        <f>SUM(G180:G183)</f>
        <v>11739.06</v>
      </c>
      <c r="H179" s="174">
        <f>G179/D179</f>
        <v>0.39</v>
      </c>
      <c r="I179" s="149">
        <f>SUM(I180:I183)</f>
        <v>30315</v>
      </c>
      <c r="J179" s="123">
        <f>SUM(J180:J183)</f>
        <v>0</v>
      </c>
      <c r="K179" s="127" t="s">
        <v>101</v>
      </c>
      <c r="L179" s="91"/>
    </row>
    <row r="180" spans="1:12" s="111" customFormat="1" ht="33.75" customHeight="1" x14ac:dyDescent="0.4">
      <c r="A180" s="98"/>
      <c r="B180" s="99" t="s">
        <v>4</v>
      </c>
      <c r="C180" s="25">
        <v>23499.1</v>
      </c>
      <c r="D180" s="25">
        <v>23499.1</v>
      </c>
      <c r="E180" s="25">
        <v>10075.6</v>
      </c>
      <c r="F180" s="26">
        <f>E180/D180</f>
        <v>0.43</v>
      </c>
      <c r="G180" s="25">
        <v>8459.14</v>
      </c>
      <c r="H180" s="26">
        <f t="shared" ref="H180:H181" si="68">G180/D180</f>
        <v>0.36</v>
      </c>
      <c r="I180" s="25">
        <v>23499.1</v>
      </c>
      <c r="J180" s="36">
        <f>D180-I180</f>
        <v>0</v>
      </c>
      <c r="K180" s="125"/>
      <c r="L180" s="91"/>
    </row>
    <row r="181" spans="1:12" s="111" customFormat="1" ht="33.75" customHeight="1" x14ac:dyDescent="0.4">
      <c r="A181" s="98"/>
      <c r="B181" s="99" t="s">
        <v>16</v>
      </c>
      <c r="C181" s="25">
        <v>6815.9</v>
      </c>
      <c r="D181" s="25">
        <v>6815.9</v>
      </c>
      <c r="E181" s="25">
        <v>3280</v>
      </c>
      <c r="F181" s="26">
        <f>E181/D181</f>
        <v>0.48</v>
      </c>
      <c r="G181" s="25">
        <v>3279.92</v>
      </c>
      <c r="H181" s="26">
        <f t="shared" si="68"/>
        <v>0.48</v>
      </c>
      <c r="I181" s="25">
        <v>6815.9</v>
      </c>
      <c r="J181" s="36">
        <f>D181-I181</f>
        <v>0</v>
      </c>
      <c r="K181" s="125"/>
      <c r="L181" s="91"/>
    </row>
    <row r="182" spans="1:12" s="111" customFormat="1" ht="33.75" customHeight="1" x14ac:dyDescent="0.4">
      <c r="A182" s="98"/>
      <c r="B182" s="99" t="s">
        <v>11</v>
      </c>
      <c r="C182" s="25"/>
      <c r="D182" s="25"/>
      <c r="E182" s="25"/>
      <c r="F182" s="26"/>
      <c r="G182" s="25"/>
      <c r="H182" s="26"/>
      <c r="I182" s="25"/>
      <c r="J182" s="36">
        <f>D182-I182</f>
        <v>0</v>
      </c>
      <c r="K182" s="125"/>
      <c r="L182" s="91"/>
    </row>
    <row r="183" spans="1:12" s="111" customFormat="1" ht="33.75" customHeight="1" x14ac:dyDescent="0.4">
      <c r="A183" s="98"/>
      <c r="B183" s="99" t="s">
        <v>13</v>
      </c>
      <c r="C183" s="110"/>
      <c r="D183" s="110"/>
      <c r="E183" s="110"/>
      <c r="F183" s="109"/>
      <c r="G183" s="110"/>
      <c r="H183" s="109"/>
      <c r="I183" s="110"/>
      <c r="J183" s="110">
        <f>E183-I183</f>
        <v>0</v>
      </c>
      <c r="K183" s="126"/>
      <c r="L183" s="91"/>
    </row>
    <row r="398" spans="9:10" x14ac:dyDescent="0.4">
      <c r="I398" s="6"/>
      <c r="J398" s="6"/>
    </row>
    <row r="399" spans="9:10" x14ac:dyDescent="0.4">
      <c r="I399" s="6"/>
      <c r="J399" s="6"/>
    </row>
    <row r="400" spans="9:10" x14ac:dyDescent="0.4">
      <c r="I400" s="6"/>
      <c r="J400" s="6"/>
    </row>
  </sheetData>
  <autoFilter ref="A7:K385"/>
  <customSheetViews>
    <customSheetView guid="{D95852A1-B0FC-4AC5-B62B-5CCBE05B0D15}" scale="40" showPageBreaks="1" outlineSymbols="0" zeroValues="0" fitToPage="1" printArea="1" showAutoFilter="1" view="pageBreakPreview" topLeftCell="A5">
      <pane xSplit="4" ySplit="4" topLeftCell="E9" activePane="bottomRight" state="frozen"/>
      <selection pane="bottomRight" activeCell="B105" sqref="B105"/>
      <rowBreaks count="29" manualBreakCount="29">
        <brk id="24" max="11" man="1"/>
        <brk id="33" max="11" man="1"/>
        <brk id="214" max="18" man="1"/>
        <brk id="264" max="18" man="1"/>
        <brk id="321" max="18" man="1"/>
        <brk id="392" max="18" man="1"/>
        <brk id="447" max="14" man="1"/>
        <brk id="462" max="10" man="1"/>
        <brk id="498" max="10" man="1"/>
        <brk id="538" max="10" man="1"/>
        <brk id="577" max="10" man="1"/>
        <brk id="615" max="10" man="1"/>
        <brk id="651" max="10" man="1"/>
        <brk id="688" max="10" man="1"/>
        <brk id="726" max="10" man="1"/>
        <brk id="761" max="10" man="1"/>
        <brk id="797" max="10" man="1"/>
        <brk id="837" max="10" man="1"/>
        <brk id="876" max="10" man="1"/>
        <brk id="915" max="10" man="1"/>
        <brk id="955" max="10" man="1"/>
        <brk id="993" max="10" man="1"/>
        <brk id="1028" max="10" man="1"/>
        <brk id="1058" max="10" man="1"/>
        <brk id="1095" max="10" man="1"/>
        <brk id="1132" max="10" man="1"/>
        <brk id="1167" max="10" man="1"/>
        <brk id="1209" max="10" man="1"/>
        <brk id="1263" max="10" man="1"/>
      </rowBreaks>
      <pageMargins left="0" right="0" top="0.9055118110236221" bottom="0" header="0" footer="0"/>
      <printOptions horizontalCentered="1"/>
      <pageSetup paperSize="9" scale="30" fitToHeight="0" orientation="landscape" r:id="rId1"/>
      <autoFilter ref="A7:K385"/>
    </customSheetView>
    <customSheetView guid="{649E5CE3-4976-49D9-83DA-4E57FFC714BF}" scale="40" showPageBreaks="1" outlineSymbols="0" zeroValues="0" fitToPage="1" printArea="1" showAutoFilter="1" view="pageBreakPreview" topLeftCell="A5">
      <pane xSplit="4" ySplit="10" topLeftCell="I15" activePane="bottomRight" state="frozen"/>
      <selection pane="bottomRight" activeCell="K15" sqref="K15"/>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0" fitToHeight="0" orientation="landscape" horizontalDpi="4294967293" r:id="rId2"/>
      <autoFilter ref="A7:L386"/>
    </customSheetView>
    <customSheetView guid="{BEA0FDBA-BB07-4C19-8BBD-5E57EE395C09}" scale="50" showPageBreaks="1" outlineSymbols="0" zeroValues="0" printArea="1" showAutoFilter="1" hiddenColumns="1" view="pageBreakPreview" topLeftCell="D40">
      <selection activeCell="K49" sqref="K49"/>
      <rowBreaks count="34" manualBreakCount="34">
        <brk id="20" max="11" man="1"/>
        <brk id="28" max="11" man="1"/>
        <brk id="83" max="11" man="1"/>
        <brk id="117" max="11" man="1"/>
        <brk id="141" max="11" man="1"/>
        <brk id="161"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2" fitToHeight="0" orientation="landscape" r:id="rId3"/>
      <autoFilter ref="A7:L386"/>
    </customSheetView>
    <customSheetView guid="{72C0943B-A5D5-4B80-AD54-166C5CDC74DE}" scale="40" showPageBreaks="1" outlineSymbols="0" zeroValues="0" fitToPage="1" printArea="1" showAutoFilter="1" view="pageBreakPreview" topLeftCell="A5">
      <pane xSplit="4" ySplit="10" topLeftCell="E42" activePane="bottomRight" state="frozen"/>
      <selection pane="bottomRight" activeCell="B43" sqref="B43"/>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0" fitToHeight="0" orientation="landscape" horizontalDpi="4294967293" r:id="rId4"/>
      <autoFilter ref="A7:L386"/>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5"/>
      <autoFilter ref="A7:K386"/>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6"/>
      <autoFilter ref="A7:P398"/>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7"/>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8"/>
      <autoFilter ref="A7:P401"/>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9"/>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0"/>
      <autoFilter ref="A9:S1185"/>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1"/>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2"/>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3"/>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4"/>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5"/>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7"/>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9"/>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20"/>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21"/>
      <autoFilter ref="A9:S1185"/>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22"/>
      <autoFilter ref="A7:P404"/>
    </customSheetView>
    <customSheetView guid="{A0A3CD9B-2436-40D7-91DB-589A95FBBF00}" scale="40" showPageBreaks="1" outlineSymbols="0" zeroValues="0" fitToPage="1" printArea="1" showAutoFilter="1" view="pageBreakPreview" topLeftCell="A4">
      <pane xSplit="4" ySplit="4" topLeftCell="F8" activePane="bottomRight" state="frozen"/>
      <selection pane="bottomRight" activeCell="B21" sqref="B21:B23"/>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9" scale="37" fitToHeight="0" orientation="landscape" r:id="rId23"/>
      <autoFilter ref="A7:L386"/>
    </customSheetView>
    <customSheetView guid="{99950613-28E7-4EC2-B918-559A2757B0A9}" scale="50" showPageBreaks="1" outlineSymbols="0" zeroValues="0" fitToPage="1" printArea="1" showAutoFilter="1" view="pageBreakPreview" topLeftCell="A3">
      <pane xSplit="2" ySplit="5" topLeftCell="C53" activePane="bottomRight" state="frozen"/>
      <selection pane="bottomRight" activeCell="E46" sqref="E46"/>
      <rowBreaks count="33" manualBreakCount="33">
        <brk id="42" max="10" man="1"/>
        <brk id="87" max="10" man="1"/>
        <brk id="129" max="10" man="1"/>
        <brk id="149" max="10" man="1"/>
        <brk id="175" max="10"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1" max="182" man="1"/>
      </colBreaks>
      <pageMargins left="0" right="0" top="0.9055118110236221" bottom="0" header="0" footer="0"/>
      <printOptions horizontalCentered="1"/>
      <pageSetup paperSize="8" scale="27" fitToHeight="0" orientation="landscape" horizontalDpi="4294967293" r:id="rId24"/>
      <autoFilter ref="A7:L386"/>
    </customSheetView>
    <customSheetView guid="{3EEA7E1A-5F2B-4408-A34C-1F0223B5B245}" scale="40" showPageBreaks="1" outlineSymbols="0" zeroValues="0" fitToPage="1" printArea="1" showAutoFilter="1" view="pageBreakPreview" topLeftCell="A5">
      <pane xSplit="4" ySplit="10" topLeftCell="E21" activePane="bottomRight" state="frozen"/>
      <selection pane="bottomRight" activeCell="C26" sqref="C26"/>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0" fitToHeight="0" orientation="landscape" horizontalDpi="4294967293" r:id="rId25"/>
      <autoFilter ref="A7:L386"/>
    </customSheetView>
    <customSheetView guid="{CA384592-0CFD-4322-A4EB-34EC04693944}" scale="33" showPageBreaks="1" outlineSymbols="0" zeroValues="0" fitToPage="1" printArea="1" showAutoFilter="1" view="pageBreakPreview" topLeftCell="B34">
      <selection activeCell="B44" sqref="A44:XFD48"/>
      <rowBreaks count="31" manualBreakCount="31">
        <brk id="28" max="10" man="1"/>
        <brk id="147" max="10" man="1"/>
        <brk id="171" max="10"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0" fitToHeight="0" orientation="landscape" r:id="rId26"/>
      <autoFilter ref="A7:L386"/>
    </customSheetView>
    <customSheetView guid="{0CCCFAED-79CE-4449-BC23-D60C794B65C2}" scale="50" showPageBreaks="1" outlineSymbols="0" zeroValues="0" fitToPage="1" printArea="1" showAutoFilter="1" view="pageBreakPreview" topLeftCell="A5">
      <pane xSplit="2" ySplit="4" topLeftCell="K29" activePane="bottomRight" state="frozen"/>
      <selection pane="bottomRight" activeCell="L29" sqref="L29:L35"/>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0" fitToHeight="0" orientation="landscape" horizontalDpi="4294967293" r:id="rId27"/>
      <autoFilter ref="A7:L386"/>
    </customSheetView>
    <customSheetView guid="{45DE1976-7F07-4EB4-8A9C-FB72D060BEFA}" scale="40" showPageBreaks="1" outlineSymbols="0" zeroValues="0" fitToPage="1" printArea="1" showAutoFilter="1" hiddenRows="1" hiddenColumns="1" view="pageBreakPreview">
      <selection activeCell="L136" sqref="L136:L142"/>
      <rowBreaks count="31" manualBreakCount="31">
        <brk id="128" max="11" man="1"/>
        <brk id="147" max="11" man="1"/>
        <brk id="171" max="11" man="1"/>
        <brk id="206" max="18"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3" fitToHeight="0" orientation="landscape" r:id="rId28"/>
      <autoFilter ref="A7:L386"/>
    </customSheetView>
    <customSheetView guid="{67ADFAE6-A9AF-44D7-8539-93CD0F6B7849}" scale="40" showPageBreaks="1" outlineSymbols="0" zeroValues="0" fitToPage="1" printArea="1" showAutoFilter="1" hiddenColumns="1" view="pageBreakPreview" topLeftCell="A4">
      <pane xSplit="4" ySplit="7" topLeftCell="H155" activePane="bottomRight" state="frozen"/>
      <selection pane="bottomRight" activeCell="K162" sqref="K162"/>
      <rowBreaks count="33" manualBreakCount="33">
        <brk id="28" max="11" man="1"/>
        <brk id="42" max="11" man="1"/>
        <brk id="62" max="11" man="1"/>
        <brk id="98" max="11" man="1"/>
        <brk id="128" max="11" man="1"/>
        <brk id="207" max="18" man="1"/>
        <brk id="1030" max="18" man="1"/>
        <brk id="1080" max="18" man="1"/>
        <brk id="1137" max="18" man="1"/>
        <brk id="1208" max="18" man="1"/>
        <brk id="1263" max="14" man="1"/>
        <brk id="1278" max="10" man="1"/>
        <brk id="1314" max="10" man="1"/>
        <brk id="1354" max="10" man="1"/>
        <brk id="1393" max="10" man="1"/>
        <brk id="1431" max="10" man="1"/>
        <brk id="1467" max="10" man="1"/>
        <brk id="1504" max="10" man="1"/>
        <brk id="1542" max="10" man="1"/>
        <brk id="1577" max="10" man="1"/>
        <brk id="1613" max="10" man="1"/>
        <brk id="1653" max="10" man="1"/>
        <brk id="1692" max="10" man="1"/>
        <brk id="1731" max="10" man="1"/>
        <brk id="1771" max="10" man="1"/>
        <brk id="1809" max="10" man="1"/>
        <brk id="1844" max="10" man="1"/>
        <brk id="1874" max="10" man="1"/>
        <brk id="1911" max="10" man="1"/>
        <brk id="1948" max="10" man="1"/>
        <brk id="1983" max="10" man="1"/>
        <brk id="2025" max="10" man="1"/>
        <brk id="2079" max="10" man="1"/>
      </rowBreaks>
      <pageMargins left="0" right="0" top="0.9055118110236221" bottom="0" header="0" footer="0"/>
      <printOptions horizontalCentered="1"/>
      <pageSetup paperSize="8" scale="43" fitToHeight="0" orientation="landscape" horizontalDpi="4294967293" r:id="rId29"/>
      <autoFilter ref="A7:L386"/>
    </customSheetView>
  </customSheetViews>
  <mergeCells count="80">
    <mergeCell ref="H21:H23"/>
    <mergeCell ref="K155:K160"/>
    <mergeCell ref="K149:K154"/>
    <mergeCell ref="K143:K148"/>
    <mergeCell ref="K105:K110"/>
    <mergeCell ref="K111:K116"/>
    <mergeCell ref="K81:K86"/>
    <mergeCell ref="K75:K80"/>
    <mergeCell ref="K69:K74"/>
    <mergeCell ref="K123:K128"/>
    <mergeCell ref="K93:K98"/>
    <mergeCell ref="K117:K122"/>
    <mergeCell ref="K99:K104"/>
    <mergeCell ref="E5:H5"/>
    <mergeCell ref="K9:K14"/>
    <mergeCell ref="K15:K20"/>
    <mergeCell ref="K37:K42"/>
    <mergeCell ref="K21:K28"/>
    <mergeCell ref="K29:K35"/>
    <mergeCell ref="F21:F23"/>
    <mergeCell ref="G21:G23"/>
    <mergeCell ref="I21:I23"/>
    <mergeCell ref="J29:J30"/>
    <mergeCell ref="G29:G30"/>
    <mergeCell ref="H29:H30"/>
    <mergeCell ref="I29:I30"/>
    <mergeCell ref="J21:J23"/>
    <mergeCell ref="F29:F30"/>
    <mergeCell ref="B29:B30"/>
    <mergeCell ref="A29:A30"/>
    <mergeCell ref="C29:C30"/>
    <mergeCell ref="D29:D30"/>
    <mergeCell ref="A3:K3"/>
    <mergeCell ref="G6:H6"/>
    <mergeCell ref="A9:A14"/>
    <mergeCell ref="A5:A7"/>
    <mergeCell ref="E6:F6"/>
    <mergeCell ref="D6:D7"/>
    <mergeCell ref="C5:D5"/>
    <mergeCell ref="C6:C7"/>
    <mergeCell ref="B5:B7"/>
    <mergeCell ref="I5:I7"/>
    <mergeCell ref="J5:J7"/>
    <mergeCell ref="K5:K7"/>
    <mergeCell ref="A15:A20"/>
    <mergeCell ref="B21:B23"/>
    <mergeCell ref="C21:C23"/>
    <mergeCell ref="D21:D23"/>
    <mergeCell ref="E21:E23"/>
    <mergeCell ref="A21:A22"/>
    <mergeCell ref="E29:E30"/>
    <mergeCell ref="K49:K54"/>
    <mergeCell ref="K43:K48"/>
    <mergeCell ref="K55:K60"/>
    <mergeCell ref="K63:K68"/>
    <mergeCell ref="E129:E130"/>
    <mergeCell ref="F129:F130"/>
    <mergeCell ref="J136:J137"/>
    <mergeCell ref="G136:G137"/>
    <mergeCell ref="G129:G130"/>
    <mergeCell ref="H129:H130"/>
    <mergeCell ref="I129:I130"/>
    <mergeCell ref="I136:I137"/>
    <mergeCell ref="F136:F137"/>
    <mergeCell ref="E136:E137"/>
    <mergeCell ref="A129:A135"/>
    <mergeCell ref="K129:K135"/>
    <mergeCell ref="A136:A137"/>
    <mergeCell ref="B136:B137"/>
    <mergeCell ref="D129:D130"/>
    <mergeCell ref="D136:D137"/>
    <mergeCell ref="J129:J130"/>
    <mergeCell ref="H136:H137"/>
    <mergeCell ref="C136:C137"/>
    <mergeCell ref="B129:B130"/>
    <mergeCell ref="C129:C130"/>
    <mergeCell ref="K87:K92"/>
    <mergeCell ref="K169:K174"/>
    <mergeCell ref="K136:K142"/>
    <mergeCell ref="K162:K167"/>
  </mergeCells>
  <phoneticPr fontId="4" type="noConversion"/>
  <printOptions horizontalCentered="1"/>
  <pageMargins left="0" right="0" top="0.9055118110236221" bottom="0" header="0" footer="0"/>
  <pageSetup paperSize="9" scale="30" fitToHeight="0" orientation="landscape" r:id="rId30"/>
  <rowBreaks count="29" manualBreakCount="29">
    <brk id="24" max="11" man="1"/>
    <brk id="33" max="11" man="1"/>
    <brk id="214" max="18" man="1"/>
    <brk id="264" max="18" man="1"/>
    <brk id="321" max="18" man="1"/>
    <brk id="392" max="18" man="1"/>
    <brk id="447" max="14" man="1"/>
    <brk id="462" max="10" man="1"/>
    <brk id="498" max="10" man="1"/>
    <brk id="538" max="10" man="1"/>
    <brk id="577" max="10" man="1"/>
    <brk id="615" max="10" man="1"/>
    <brk id="651" max="10" man="1"/>
    <brk id="688" max="10" man="1"/>
    <brk id="726" max="10" man="1"/>
    <brk id="761" max="10" man="1"/>
    <brk id="797" max="10" man="1"/>
    <brk id="837" max="10" man="1"/>
    <brk id="876" max="10" man="1"/>
    <brk id="915" max="10" man="1"/>
    <brk id="955" max="10" man="1"/>
    <brk id="993" max="10" man="1"/>
    <brk id="1028" max="10" man="1"/>
    <brk id="1058" max="10" man="1"/>
    <brk id="1095" max="10" man="1"/>
    <brk id="1132" max="10" man="1"/>
    <brk id="1167" max="10" man="1"/>
    <brk id="1209" max="10" man="1"/>
    <brk id="126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01.06.2017</vt:lpstr>
      <vt:lpstr>'на 01.06.2017'!Область_печати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Залецкая Ольга Геннадьевна</cp:lastModifiedBy>
  <cp:lastPrinted>2017-06-07T10:17:29Z</cp:lastPrinted>
  <dcterms:created xsi:type="dcterms:W3CDTF">2011-12-13T05:34:09Z</dcterms:created>
  <dcterms:modified xsi:type="dcterms:W3CDTF">2017-06-09T06:26:22Z</dcterms:modified>
</cp:coreProperties>
</file>