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0985" yWindow="5850" windowWidth="9885" windowHeight="7500" tabRatio="714"/>
  </bookViews>
  <sheets>
    <sheet name="на 01.04.16" sheetId="1" r:id="rId1"/>
  </sheets>
  <definedNames>
    <definedName name="_xlnm._FilterDatabase" localSheetId="0" hidden="1">'на 01.04.16'!$A$5:$CT$2643</definedName>
    <definedName name="Z_02E10328_83D9_446E_A04B_CCC596E3DDDD_.wvu.FilterData" localSheetId="0" hidden="1">'на 01.04.16'!$A$5:$CT$2643</definedName>
    <definedName name="Z_0BE9AF98_BA88_4321_9283_1EA99B41BFC4_.wvu.FilterData" localSheetId="0" hidden="1">'на 01.04.16'!$A$1:$CT$2263</definedName>
    <definedName name="Z_0E64C8DB_6016_4261_834D_5A1E5F34BA3B_.wvu.Cols" localSheetId="0" hidden="1">'на 01.04.16'!$L:$L,'на 01.04.16'!#REF!</definedName>
    <definedName name="Z_0E64C8DB_6016_4261_834D_5A1E5F34BA3B_.wvu.FilterData" localSheetId="0" hidden="1">'на 01.04.16'!$A$1:$CT$2263</definedName>
    <definedName name="Z_0E64C8DB_6016_4261_834D_5A1E5F34BA3B_.wvu.PrintArea" localSheetId="0" hidden="1">'на 01.04.16'!$A$1:$N$2263</definedName>
    <definedName name="Z_0E64C8DB_6016_4261_834D_5A1E5F34BA3B_.wvu.PrintTitles" localSheetId="0" hidden="1">'на 01.04.16'!$3:$6</definedName>
    <definedName name="Z_0E64C8DB_6016_4261_834D_5A1E5F34BA3B_.wvu.Rows" localSheetId="0" hidden="1">'на 01.04.16'!#REF!,'на 01.04.16'!#REF!,'на 01.04.16'!#REF!,'на 01.04.16'!#REF!,'на 01.04.16'!#REF!,'на 01.04.16'!#REF!,'на 01.04.16'!#REF!</definedName>
    <definedName name="Z_0F347635_AF46_422A_8E46_3D9973F40105_.wvu.FilterData" localSheetId="0" hidden="1">'на 01.04.16'!$A$1:$CT$2263</definedName>
    <definedName name="Z_17C74AE1_5FF6_4EC7_A4A6_F32126F0B55B_.wvu.FilterData" localSheetId="0" hidden="1">'на 01.04.16'!$A$5:$CT$2383</definedName>
    <definedName name="Z_17D5D914_C7C0_4390_81EF_B88F3FD352F0_.wvu.FilterData" localSheetId="0" hidden="1">'на 01.04.16'!$A$5:$CT$2643</definedName>
    <definedName name="Z_18F89436_B41B_4E45_A61C_FB23ED426D24_.wvu.FilterData" localSheetId="0" hidden="1">'на 01.04.16'!$A$5:$CT$2643</definedName>
    <definedName name="Z_195F9FA8_20B5_4425_81DB_AC89E84F5A6E_.wvu.FilterData" localSheetId="0" hidden="1">'на 01.04.16'!$A$5:$CT$2383</definedName>
    <definedName name="Z_1AA8C41E_6783_4CEC_9059_6D5B65C0F1AB_.wvu.FilterData" localSheetId="0" hidden="1">'на 01.04.16'!$A$5:$CT$2643</definedName>
    <definedName name="Z_2200844F_322A_4F37_82CD_78EC4659D1B0_.wvu.FilterData" localSheetId="0" hidden="1">'на 01.04.16'!$A$5:$CT$2643</definedName>
    <definedName name="Z_2BC5B056_7261_4B07_9236_7DBB54AEAE66_.wvu.FilterData" localSheetId="0" hidden="1">'на 01.04.16'!$A$1:$CT$2263</definedName>
    <definedName name="Z_2EBD5681_8D5A_48FC_A4E5_1409B99F0CB5_.wvu.FilterData" localSheetId="0" hidden="1">'на 01.04.16'!$A$1:$CT$2263</definedName>
    <definedName name="Z_305A1B41_D979_46CD_9729_7629EA5AF632_.wvu.FilterData" localSheetId="0" hidden="1">'на 01.04.16'!$A$5:$CT$2643</definedName>
    <definedName name="Z_31D0117C_168A_4259_9FF2_6E36D2ADC259_.wvu.Cols" localSheetId="0" hidden="1">'на 01.04.16'!#REF!</definedName>
    <definedName name="Z_31D0117C_168A_4259_9FF2_6E36D2ADC259_.wvu.FilterData" localSheetId="0" hidden="1">'на 01.04.16'!$A$5:$CT$2643</definedName>
    <definedName name="Z_31D0117C_168A_4259_9FF2_6E36D2ADC259_.wvu.PrintArea" localSheetId="0" hidden="1">'на 01.04.16'!$A$1:$N$2383</definedName>
    <definedName name="Z_31D0117C_168A_4259_9FF2_6E36D2ADC259_.wvu.PrintTitles" localSheetId="0" hidden="1">'на 01.04.16'!$3:$6</definedName>
    <definedName name="Z_37F8CE32_8CE8_4D95_9C0E_63112E6EFFE9_.wvu.Cols" localSheetId="0" hidden="1">'на 01.04.16'!$L:$L,'на 01.04.16'!#REF!</definedName>
    <definedName name="Z_37F8CE32_8CE8_4D95_9C0E_63112E6EFFE9_.wvu.FilterData" localSheetId="0" hidden="1">'на 01.04.16'!$A$1:$CT$2263</definedName>
    <definedName name="Z_37F8CE32_8CE8_4D95_9C0E_63112E6EFFE9_.wvu.PrintTitles" localSheetId="0" hidden="1">'на 01.04.16'!$3:$6</definedName>
    <definedName name="Z_37F8CE32_8CE8_4D95_9C0E_63112E6EFFE9_.wvu.Rows" localSheetId="0" hidden="1">'на 01.04.16'!#REF!,'на 01.04.16'!#REF!,'на 01.04.16'!#REF!,'на 01.04.16'!#REF!,'на 01.04.16'!#REF!,'на 01.04.16'!#REF!,'на 01.04.16'!#REF!,'на 01.04.16'!#REF!,'на 01.04.16'!#REF!,'на 01.04.16'!#REF!,'на 01.04.16'!#REF!</definedName>
    <definedName name="Z_38DCC845_62DC_47CE_9EAE_A1571586343A_.wvu.FilterData" localSheetId="0" hidden="1">'на 01.04.16'!$A$5:$CT$2383</definedName>
    <definedName name="Z_3A6ABBD8_D48E_4C23_9B12_171F8CC57157_.wvu.FilterData" localSheetId="0" hidden="1">'на 01.04.16'!$A$1:$CT$2263</definedName>
    <definedName name="Z_3B73093C_A7A9_4C63_8630_5782ED6DB1A6_.wvu.FilterData" localSheetId="0" hidden="1">'на 01.04.16'!$A$5:$CT$2643</definedName>
    <definedName name="Z_3D8E1CB4_5BF5_4C2E_9629_41E87AE8D0C3_.wvu.FilterData" localSheetId="0" hidden="1">'на 01.04.16'!$A$5:$CT$2383</definedName>
    <definedName name="Z_3F27E14A_308E_4816_B18E_E083048FDF75_.wvu.Cols" localSheetId="0" hidden="1">'на 01.04.16'!#REF!</definedName>
    <definedName name="Z_3F27E14A_308E_4816_B18E_E083048FDF75_.wvu.FilterData" localSheetId="0" hidden="1">'на 01.04.16'!$A$5:$CT$2643</definedName>
    <definedName name="Z_3F27E14A_308E_4816_B18E_E083048FDF75_.wvu.PrintArea" localSheetId="0" hidden="1">'на 01.04.16'!$A$1:$N$2383</definedName>
    <definedName name="Z_3F27E14A_308E_4816_B18E_E083048FDF75_.wvu.PrintTitles" localSheetId="0" hidden="1">'на 01.04.16'!$3:$6</definedName>
    <definedName name="Z_3F503AA2_2C63_410E_ABE2_9BBC8F566C3B_.wvu.FilterData" localSheetId="0" hidden="1">'на 01.04.16'!$A$5:$CT$2383</definedName>
    <definedName name="Z_47C76EC7_D243_48E3_9C6F_C617E363BEF2_.wvu.FilterData" localSheetId="0" hidden="1">'на 01.04.16'!$A$5:$CT$2643</definedName>
    <definedName name="Z_491A33EE_7656_4451_B080_CF7FFEA1C66C_.wvu.FilterData" localSheetId="0" hidden="1">'на 01.04.16'!$A$5:$CT$2643</definedName>
    <definedName name="Z_4D94645D_E694_4D20_B718_5C189BCD33E6_.wvu.FilterData" localSheetId="0" hidden="1">'на 01.04.16'!$A$5:$CT$2383</definedName>
    <definedName name="Z_4EE97FD3_F879_4A7C_A082_48F1F84D11C8_.wvu.Cols" localSheetId="0" hidden="1">'на 01.04.16'!#REF!</definedName>
    <definedName name="Z_4EE97FD3_F879_4A7C_A082_48F1F84D11C8_.wvu.FilterData" localSheetId="0" hidden="1">'на 01.04.16'!$A$5:$CT$2643</definedName>
    <definedName name="Z_4EE97FD3_F879_4A7C_A082_48F1F84D11C8_.wvu.PrintArea" localSheetId="0" hidden="1">'на 01.04.16'!$A$1:$N$2383</definedName>
    <definedName name="Z_4EE97FD3_F879_4A7C_A082_48F1F84D11C8_.wvu.PrintTitles" localSheetId="0" hidden="1">'на 01.04.16'!$3:$6</definedName>
    <definedName name="Z_4F0D2885_2E9C_4BF9_8327_7140A82EA2CE_.wvu.FilterData" localSheetId="0" hidden="1">'на 01.04.16'!$A$5:$CT$2643</definedName>
    <definedName name="Z_4F9CFFFF_9C61_4D0B_A1A5_1941694247A4_.wvu.FilterData" localSheetId="0" hidden="1">'на 01.04.16'!$A$5:$CT$2643</definedName>
    <definedName name="Z_50A8F372_EC7B_40D8_BB5D_99E75FE3CE53_.wvu.FilterData" localSheetId="0" hidden="1">'на 01.04.16'!$A$5:$CT$2643</definedName>
    <definedName name="Z_5102D12C_D1FA_4E52_A3CA_626E5CCFA0A1_.wvu.Cols" localSheetId="0" hidden="1">'на 01.04.16'!$L:$L,'на 01.04.16'!#REF!</definedName>
    <definedName name="Z_5102D12C_D1FA_4E52_A3CA_626E5CCFA0A1_.wvu.FilterData" localSheetId="0" hidden="1">'на 01.04.16'!$A$1:$CT$2263</definedName>
    <definedName name="Z_5102D12C_D1FA_4E52_A3CA_626E5CCFA0A1_.wvu.PrintArea" localSheetId="0" hidden="1">'на 01.04.16'!$A$1:$N$2263</definedName>
    <definedName name="Z_5102D12C_D1FA_4E52_A3CA_626E5CCFA0A1_.wvu.PrintTitles" localSheetId="0" hidden="1">'на 01.04.16'!$3:$6</definedName>
    <definedName name="Z_5102D12C_D1FA_4E52_A3CA_626E5CCFA0A1_.wvu.Rows" localSheetId="0" hidden="1">'на 01.04.16'!#REF!,'на 01.04.16'!#REF!,'на 01.04.16'!#REF!,'на 01.04.16'!#REF!,'на 01.04.16'!#REF!,'на 01.04.16'!#REF!,'на 01.04.16'!#REF!</definedName>
    <definedName name="Z_55976229_35EF_435E_8DFD_1001154B9B52_.wvu.FilterData" localSheetId="0" hidden="1">'на 01.04.16'!$A$5:$CT$2643</definedName>
    <definedName name="Z_5765586F_C5B2_493F_8FB7_FA91FBE8CDA7_.wvu.FilterData" localSheetId="0" hidden="1">'на 01.04.16'!$A$1:$CT$2263</definedName>
    <definedName name="Z_5ACEF3E7_457C_4A6F_BEEE_D7852CC61BC6_.wvu.FilterData" localSheetId="0" hidden="1">'на 01.04.16'!$A$1:$CT$2263</definedName>
    <definedName name="Z_5C5DCBC2_95DB_4E4C_8AF4_370EC8C28A06_.wvu.FilterData" localSheetId="0" hidden="1">'на 01.04.16'!$A$1:$CT$2263</definedName>
    <definedName name="Z_5F0F6772_CBD4_4CE8_BAC4_AF2CE31A14AA_.wvu.FilterData" localSheetId="0" hidden="1">'на 01.04.16'!$A$5:$CT$2643</definedName>
    <definedName name="Z_6274C716_07B4_47B1_B60B_06F62435EEF8_.wvu.FilterData" localSheetId="0" hidden="1">'на 01.04.16'!$A$1:$CT$2263</definedName>
    <definedName name="Z_6AA2CDFE_EA15_4876_8B89_01428EC8F24A_.wvu.FilterData" localSheetId="0" hidden="1">'на 01.04.16'!$A$1:$CT$2263</definedName>
    <definedName name="Z_6B06D0E0_99A0_4001_80F7_2C98CB300203_.wvu.FilterData" localSheetId="0" hidden="1">'на 01.04.16'!$A$1:$CT$2263</definedName>
    <definedName name="Z_71A7EC46_B819_41C9_937F_A1943CE3360C_.wvu.FilterData" localSheetId="0" hidden="1">'на 01.04.16'!$A$1:$CT$2263</definedName>
    <definedName name="Z_7D36E543_3B25_4C8D_A2FA_250EA9479489_.wvu.FilterData" localSheetId="0" hidden="1">'на 01.04.16'!$A$5:$CT$2643</definedName>
    <definedName name="Z_87689065_5D36_49C6_A107_57E87F0E8282_.wvu.Cols" localSheetId="0" hidden="1">'на 01.04.16'!#REF!</definedName>
    <definedName name="Z_87689065_5D36_49C6_A107_57E87F0E8282_.wvu.FilterData" localSheetId="0" hidden="1">'на 01.04.16'!$A$5:$CT$2643</definedName>
    <definedName name="Z_87689065_5D36_49C6_A107_57E87F0E8282_.wvu.PrintArea" localSheetId="0" hidden="1">'на 01.04.16'!$A$1:$N$2643</definedName>
    <definedName name="Z_87689065_5D36_49C6_A107_57E87F0E8282_.wvu.PrintTitles" localSheetId="0" hidden="1">'на 01.04.16'!$3:$6</definedName>
    <definedName name="Z_8C0AB6C2_EFFF_4F78_8224_95ABD5776C67_.wvu.Cols" localSheetId="0" hidden="1">'на 01.04.16'!#REF!</definedName>
    <definedName name="Z_8C0AB6C2_EFFF_4F78_8224_95ABD5776C67_.wvu.FilterData" localSheetId="0" hidden="1">'на 01.04.16'!$A$5:$CT$2643</definedName>
    <definedName name="Z_8C0AB6C2_EFFF_4F78_8224_95ABD5776C67_.wvu.PrintArea" localSheetId="0" hidden="1">'на 01.04.16'!$A$1:$N$2643</definedName>
    <definedName name="Z_8C0AB6C2_EFFF_4F78_8224_95ABD5776C67_.wvu.PrintTitles" localSheetId="0" hidden="1">'на 01.04.16'!$3:$6</definedName>
    <definedName name="Z_8C4A7156_F71D_4E75_B403_46D440B403C9_.wvu.FilterData" localSheetId="0" hidden="1">'на 01.04.16'!$A$5:$CT$2383</definedName>
    <definedName name="Z_93330F70_9732_468E_B285_7B95A5B7D796_.wvu.FilterData" localSheetId="0" hidden="1">'на 01.04.16'!$A$5:$CT$2643</definedName>
    <definedName name="Z_99B08CB0_EC3D_49BE_8440_B28A4CD241D8_.wvu.FilterData" localSheetId="0" hidden="1">'на 01.04.16'!$A$5:$CT$2383</definedName>
    <definedName name="Z_9C5626B6_1BF7_4434_8365_7B787F1FA3EC_.wvu.FilterData" localSheetId="0" hidden="1">'на 01.04.16'!$A$5:$CT$2383</definedName>
    <definedName name="Z_9DBF88CA_97BC_4C74_9000_9AA24E7C5D61_.wvu.FilterData" localSheetId="0" hidden="1">'на 01.04.16'!$A$5:$CT$2383</definedName>
    <definedName name="Z_9EA03913_D66C_49F7_A5BA_5F5FC735E626_.wvu.FilterData" localSheetId="0" hidden="1">'на 01.04.16'!$A$5:$CT$2383</definedName>
    <definedName name="Z_A0BEF664_8AF6_4F8A_85FB_02D27584A589_.wvu.FilterData" localSheetId="0" hidden="1">'на 01.04.16'!$A$1:$CT$2263</definedName>
    <definedName name="Z_A266E183_FF86_48AA_BB50_D4EA603547A7_.wvu.FilterData" localSheetId="0" hidden="1">'на 01.04.16'!$A$1:$CT$2263</definedName>
    <definedName name="Z_A48BFCAA_4A79_4A0E_BB31_A51578070AE8_.wvu.FilterData" localSheetId="0" hidden="1">'на 01.04.16'!$A$5:$CT$2643</definedName>
    <definedName name="Z_A71F42D4_0631_4E4A_B8B9_00375116036B_.wvu.FilterData" localSheetId="0" hidden="1">'на 01.04.16'!$A$1:$CT$2263</definedName>
    <definedName name="Z_B2EC0017_1EBA_42A0_8188_7A2A9EBC8AB2_.wvu.FilterData" localSheetId="0" hidden="1">'на 01.04.16'!$A$5:$CT$2383</definedName>
    <definedName name="Z_BE3E08A3_12F6_433C_B1DA_3940AA5B276C_.wvu.FilterData" localSheetId="0" hidden="1">'на 01.04.16'!$A$1:$CT$2263</definedName>
    <definedName name="Z_C8C7D91A_0101_429D_A7C4_25C2A366909A_.wvu.Cols" localSheetId="0" hidden="1">'на 01.04.16'!$L:$L,'на 01.04.16'!#REF!</definedName>
    <definedName name="Z_C8C7D91A_0101_429D_A7C4_25C2A366909A_.wvu.FilterData" localSheetId="0" hidden="1">'на 01.04.16'!$A$1:$CT$2263</definedName>
    <definedName name="Z_C8C7D91A_0101_429D_A7C4_25C2A366909A_.wvu.PrintArea" localSheetId="0" hidden="1">'на 01.04.16'!$A$1:$N$2263</definedName>
    <definedName name="Z_C8C7D91A_0101_429D_A7C4_25C2A366909A_.wvu.PrintTitles" localSheetId="0" hidden="1">'на 01.04.16'!$3:$6</definedName>
    <definedName name="Z_C8C7D91A_0101_429D_A7C4_25C2A366909A_.wvu.Rows" localSheetId="0" hidden="1">'на 01.04.16'!#REF!,'на 01.04.16'!#REF!,'на 01.04.16'!#REF!</definedName>
    <definedName name="Z_D2EDE974_FCD6_487A_8199_D87140B8470E_.wvu.FilterData" localSheetId="0" hidden="1">'на 01.04.16'!$A$1:$CT$2263</definedName>
    <definedName name="Z_DA995414_F028_4EDB_9084_2BD440F68FFA_.wvu.FilterData" localSheetId="0" hidden="1">'на 01.04.16'!$A$5:$CT$2383</definedName>
    <definedName name="Z_DD61242D_3386_473E_A414_2FD66B8815CB_.wvu.FilterData" localSheetId="0" hidden="1">'на 01.04.16'!$A$5:$CT$2643</definedName>
    <definedName name="Z_E193B052_B0C1_4C6C_86C5_5FA7403B98ED_.wvu.FilterData" localSheetId="0" hidden="1">'на 01.04.16'!$A$5:$CT$2643</definedName>
    <definedName name="Z_E493388E_B201_42A6_9B0D_61A7E4B791A7_.wvu.Cols" localSheetId="0" hidden="1">'на 01.04.16'!#REF!</definedName>
    <definedName name="Z_E493388E_B201_42A6_9B0D_61A7E4B791A7_.wvu.FilterData" localSheetId="0" hidden="1">'на 01.04.16'!$A$5:$CT$2643</definedName>
    <definedName name="Z_E493388E_B201_42A6_9B0D_61A7E4B791A7_.wvu.PrintArea" localSheetId="0" hidden="1">'на 01.04.16'!$A$1:$N$2383</definedName>
    <definedName name="Z_E493388E_B201_42A6_9B0D_61A7E4B791A7_.wvu.PrintTitles" localSheetId="0" hidden="1">'на 01.04.16'!$3:$6</definedName>
    <definedName name="Z_F0790916_24B1_4785_B007_9E4F00BAB137_.wvu.FilterData" localSheetId="0" hidden="1">'на 01.04.16'!$A$1:$CT$2263</definedName>
    <definedName name="Z_F19F173E_A5A5_47BF_9A6F_F8E6325F9D67_.wvu.FilterData" localSheetId="0" hidden="1">'на 01.04.16'!$A$1:$CT$2263</definedName>
    <definedName name="Z_F34A559E_C968_43EF_B8C4_E91824AE9FDC_.wvu.FilterData" localSheetId="0" hidden="1">'на 01.04.16'!$A$1:$CT$2263</definedName>
    <definedName name="Z_F42A744D_2B04_43FF_B3CB_51ECB41855F2_.wvu.FilterData" localSheetId="0" hidden="1">'на 01.04.16'!$A$5:$CT$2643</definedName>
    <definedName name="Z_F5C26A0C_D7BA_4F28_A1A8_3DB0FC9B0A3A_.wvu.Cols" localSheetId="0" hidden="1">'на 01.04.16'!#REF!</definedName>
    <definedName name="Z_F5C26A0C_D7BA_4F28_A1A8_3DB0FC9B0A3A_.wvu.FilterData" localSheetId="0" hidden="1">'на 01.04.16'!$A$5:$CT$2643</definedName>
    <definedName name="Z_F5C26A0C_D7BA_4F28_A1A8_3DB0FC9B0A3A_.wvu.PrintArea" localSheetId="0" hidden="1">'на 01.04.16'!$A$1:$N$2643</definedName>
    <definedName name="Z_F5C26A0C_D7BA_4F28_A1A8_3DB0FC9B0A3A_.wvu.PrintTitles" localSheetId="0" hidden="1">'на 01.04.16'!$3:$6</definedName>
    <definedName name="Z_FA1E759E_7EAD_416B_A6D8_F0CED597E913_.wvu.FilterData" localSheetId="0" hidden="1">'на 01.04.16'!$A$1:$CT$2263</definedName>
    <definedName name="Z_FC76F4AC_A369_463B_BDC8_1CA0A25DB4DB_.wvu.FilterData" localSheetId="0" hidden="1">'на 01.04.16'!$A$5:$CT$2643</definedName>
    <definedName name="Z_FCC33362_4BE7_4898_9F79_CAC713083011_.wvu.FilterData" localSheetId="0" hidden="1">'на 01.04.16'!$A$1:$CT$2263</definedName>
    <definedName name="Z_FF950377_AD7A_4748_A8D5_A6052E8F13FE_.wvu.FilterData" localSheetId="0" hidden="1">'на 01.04.16'!$A$1:$CT$2263</definedName>
    <definedName name="_xlnm.Print_Titles" localSheetId="0">'на 01.04.16'!$3:$6</definedName>
    <definedName name="_xlnm.Print_Area" localSheetId="0">'на 01.04.16'!$A$1:$N$2643</definedName>
  </definedNames>
  <calcPr calcId="145621" fullPrecision="0"/>
  <customWorkbookViews>
    <customWorkbookView name="Михальченко Светлана Николаевна - Личное представление" guid="{F5C26A0C-D7BA-4F28-A1A8-3DB0FC9B0A3A}" mergeInterval="0" personalView="1" maximized="1" windowWidth="1276" windowHeight="759" tabRatio="714" activeSheetId="1" showComments="commIndAndComment"/>
    <customWorkbookView name="Морычева Надежда Николаевна - Личное представление" guid="{3F27E14A-308E-4816-B18E-E083048FDF75}" mergeInterval="0" personalView="1" maximized="1" xWindow="-8" yWindow="-8" windowWidth="1296" windowHeight="1000" tabRatio="714" activeSheetId="1"/>
    <customWorkbookView name="Соловьёва Ольга Валерьевна - Личное представление" guid="{E493388E-B201-42A6-9B0D-61A7E4B791A7}" mergeInterval="0" personalView="1" maximized="1" windowWidth="1916" windowHeight="855" tabRatio="714" activeSheetId="1" showComments="commIndAndComment"/>
    <customWorkbookView name="User - Личное представление" guid="{87689065-5D36-49C6-A107-57E87F0E8282}" mergeInterval="0" personalView="1" maximized="1" xWindow="-8" yWindow="-8" windowWidth="1296" windowHeight="1000" tabRatio="713" activeSheetId="1"/>
    <customWorkbookView name="Пользователь - Личное представление" guid="{C8C7D91A-0101-429D-A7C4-25C2A366909A}" mergeInterval="0" personalView="1" maximized="1" windowWidth="1276" windowHeight="809" tabRatio="713" activeSheetId="1"/>
    <customWorkbookView name="BLACKGIRL - Личное представление" guid="{37F8CE32-8CE8-4D95-9C0E-63112E6EFFE9}" mergeInterval="0" personalView="1" maximized="1" windowWidth="1020" windowHeight="576" tabRatio="713" activeSheetId="1"/>
    <customWorkbookView name="Admin - Личное представление" guid="{0E64C8DB-6016-4261-834D-5A1E5F34BA3B}" mergeInterval="0" personalView="1" maximized="1" windowWidth="1276" windowHeight="699" tabRatio="714" activeSheetId="1"/>
    <customWorkbookView name="Михайлова Ирина Ивановна - Личное представление" guid="{5102D12C-D1FA-4E52-A3CA-626E5CCFA0A1}" mergeInterval="0" personalView="1" maximized="1" windowWidth="1276" windowHeight="887" tabRatio="714" activeSheetId="1"/>
    <customWorkbookView name="Арсланов Нил Нильевич - Личное представление" guid="{8C0AB6C2-EFFF-4F78-8224-95ABD5776C67}" mergeInterval="0" personalView="1" maximized="1" xWindow="-8" yWindow="-8" windowWidth="1936" windowHeight="1066" tabRatio="714" activeSheetId="1"/>
    <customWorkbookView name="Коптеева Елена Анатольевна - Личное представление" guid="{4EE97FD3-F879-4A7C-A082-48F1F84D11C8}" mergeInterval="0" personalView="1" maximized="1" windowWidth="1276" windowHeight="799" tabRatio="714" activeSheetId="1"/>
    <customWorkbookView name="Мурашова Юлия Анатольевна - Личное представление" guid="{31D0117C-168A-4259-9FF2-6E36D2ADC259}" mergeInterval="0" personalView="1" maximized="1" windowWidth="1276" windowHeight="799" tabRatio="714" activeSheetId="1"/>
  </customWorkbookViews>
  <fileRecoveryPr autoRecover="0"/>
</workbook>
</file>

<file path=xl/calcChain.xml><?xml version="1.0" encoding="utf-8"?>
<calcChain xmlns="http://schemas.openxmlformats.org/spreadsheetml/2006/main">
  <c r="J1408" i="1" l="1"/>
  <c r="I1408" i="1"/>
  <c r="K1409" i="1"/>
  <c r="K1410" i="1"/>
  <c r="K1411" i="1"/>
  <c r="K1408" i="1"/>
  <c r="H1408" i="1"/>
  <c r="L33" i="1" l="1"/>
  <c r="L34" i="1"/>
  <c r="L35" i="1"/>
  <c r="L36" i="1"/>
  <c r="K259" i="1"/>
  <c r="H1701" i="1" l="1"/>
  <c r="H1702" i="1"/>
  <c r="H1703" i="1"/>
  <c r="H1700" i="1"/>
  <c r="H1699" i="1" s="1"/>
  <c r="F1701" i="1"/>
  <c r="F1702" i="1"/>
  <c r="F1703" i="1"/>
  <c r="E1701" i="1"/>
  <c r="E1702" i="1"/>
  <c r="E1703" i="1"/>
  <c r="E1700" i="1"/>
  <c r="F1700" i="1"/>
  <c r="D1701" i="1"/>
  <c r="D1702" i="1"/>
  <c r="D1703" i="1"/>
  <c r="D1700" i="1"/>
  <c r="K165" i="1" l="1"/>
  <c r="H164" i="1"/>
  <c r="H165" i="1"/>
  <c r="H166" i="1"/>
  <c r="H163" i="1"/>
  <c r="F164" i="1"/>
  <c r="F165" i="1"/>
  <c r="F166" i="1"/>
  <c r="E164" i="1"/>
  <c r="E165" i="1"/>
  <c r="E166" i="1"/>
  <c r="E163" i="1"/>
  <c r="F163" i="1"/>
  <c r="D164" i="1"/>
  <c r="D165" i="1"/>
  <c r="D166" i="1"/>
  <c r="D163" i="1"/>
  <c r="J983" i="1" l="1"/>
  <c r="J986" i="1"/>
  <c r="J988" i="1"/>
  <c r="J989" i="1"/>
  <c r="J991" i="1"/>
  <c r="J981" i="1"/>
  <c r="D2370" i="1"/>
  <c r="D2560" i="1"/>
  <c r="K529" i="1"/>
  <c r="K530" i="1"/>
  <c r="K531" i="1"/>
  <c r="K528" i="1"/>
  <c r="H529" i="1"/>
  <c r="H530" i="1"/>
  <c r="H531" i="1"/>
  <c r="H528" i="1"/>
  <c r="F529" i="1"/>
  <c r="F530" i="1"/>
  <c r="F531" i="1"/>
  <c r="E529" i="1"/>
  <c r="E530" i="1"/>
  <c r="E531" i="1"/>
  <c r="E528" i="1"/>
  <c r="F528" i="1"/>
  <c r="D529" i="1"/>
  <c r="D530" i="1"/>
  <c r="D531" i="1"/>
  <c r="D528" i="1"/>
  <c r="M538" i="1"/>
  <c r="M539" i="1"/>
  <c r="M540" i="1"/>
  <c r="M541" i="1"/>
  <c r="E537" i="1"/>
  <c r="M537" i="1" s="1"/>
  <c r="D537" i="1"/>
  <c r="K509" i="1"/>
  <c r="K510" i="1"/>
  <c r="K511" i="1"/>
  <c r="H509" i="1"/>
  <c r="H510" i="1"/>
  <c r="H511" i="1"/>
  <c r="H508" i="1"/>
  <c r="K508" i="1"/>
  <c r="F509" i="1"/>
  <c r="F510" i="1"/>
  <c r="F511" i="1"/>
  <c r="E509" i="1"/>
  <c r="E510" i="1"/>
  <c r="E511" i="1"/>
  <c r="E508" i="1"/>
  <c r="F508" i="1"/>
  <c r="D509" i="1"/>
  <c r="D510" i="1"/>
  <c r="D511" i="1"/>
  <c r="D508" i="1"/>
  <c r="M523" i="1"/>
  <c r="M524" i="1"/>
  <c r="M525" i="1"/>
  <c r="M526" i="1"/>
  <c r="K522" i="1"/>
  <c r="G523" i="1"/>
  <c r="G524" i="1"/>
  <c r="G525" i="1"/>
  <c r="G526" i="1"/>
  <c r="E522" i="1"/>
  <c r="F522" i="1"/>
  <c r="D522" i="1"/>
  <c r="K400" i="1"/>
  <c r="H399" i="1"/>
  <c r="H400" i="1"/>
  <c r="H401" i="1"/>
  <c r="H396" i="1" s="1"/>
  <c r="H398" i="1"/>
  <c r="F399" i="1"/>
  <c r="F394" i="1" s="1"/>
  <c r="F400" i="1"/>
  <c r="F395" i="1" s="1"/>
  <c r="F401" i="1"/>
  <c r="F396" i="1" s="1"/>
  <c r="E399" i="1"/>
  <c r="E394" i="1" s="1"/>
  <c r="E400" i="1"/>
  <c r="E395" i="1" s="1"/>
  <c r="E401" i="1"/>
  <c r="E396" i="1" s="1"/>
  <c r="E398" i="1"/>
  <c r="E393" i="1" s="1"/>
  <c r="F398" i="1"/>
  <c r="F393" i="1" s="1"/>
  <c r="D399" i="1"/>
  <c r="D400" i="1"/>
  <c r="D395" i="1" s="1"/>
  <c r="D401" i="1"/>
  <c r="D396" i="1" s="1"/>
  <c r="D398" i="1"/>
  <c r="D393" i="1" s="1"/>
  <c r="H394" i="1"/>
  <c r="H393" i="1"/>
  <c r="D394" i="1"/>
  <c r="K402" i="1"/>
  <c r="H402" i="1"/>
  <c r="E402" i="1"/>
  <c r="F402" i="1"/>
  <c r="D402" i="1"/>
  <c r="M403" i="1"/>
  <c r="M404" i="1"/>
  <c r="M405" i="1"/>
  <c r="M406" i="1"/>
  <c r="J402" i="1"/>
  <c r="J403" i="1"/>
  <c r="J404" i="1"/>
  <c r="J405" i="1"/>
  <c r="J406" i="1"/>
  <c r="I403" i="1"/>
  <c r="I404" i="1"/>
  <c r="I405" i="1"/>
  <c r="I406" i="1"/>
  <c r="G403" i="1"/>
  <c r="G404" i="1"/>
  <c r="G405" i="1"/>
  <c r="G406" i="1"/>
  <c r="J409" i="1"/>
  <c r="J411" i="1"/>
  <c r="H424" i="1"/>
  <c r="H419" i="1" s="1"/>
  <c r="H426" i="1"/>
  <c r="H421" i="1" s="1"/>
  <c r="H423" i="1"/>
  <c r="H418" i="1" s="1"/>
  <c r="F424" i="1"/>
  <c r="F419" i="1" s="1"/>
  <c r="F425" i="1"/>
  <c r="F420" i="1" s="1"/>
  <c r="F426" i="1"/>
  <c r="F421" i="1" s="1"/>
  <c r="E424" i="1"/>
  <c r="E419" i="1" s="1"/>
  <c r="E425" i="1"/>
  <c r="E420" i="1" s="1"/>
  <c r="E426" i="1"/>
  <c r="E421" i="1" s="1"/>
  <c r="E423" i="1"/>
  <c r="E418" i="1" s="1"/>
  <c r="F423" i="1"/>
  <c r="F418" i="1" s="1"/>
  <c r="D424" i="1"/>
  <c r="D419" i="1" s="1"/>
  <c r="D425" i="1"/>
  <c r="D420" i="1" s="1"/>
  <c r="D426" i="1"/>
  <c r="D421" i="1" s="1"/>
  <c r="D423" i="1"/>
  <c r="D418" i="1" s="1"/>
  <c r="I393" i="1" l="1"/>
  <c r="G402" i="1"/>
  <c r="I402" i="1"/>
  <c r="M522" i="1"/>
  <c r="G522" i="1"/>
  <c r="I508" i="1"/>
  <c r="G398" i="1"/>
  <c r="I398" i="1"/>
  <c r="J508" i="1"/>
  <c r="G393" i="1"/>
  <c r="J393" i="1"/>
  <c r="J398" i="1"/>
  <c r="M402" i="1"/>
  <c r="F2338" i="1" l="1"/>
  <c r="F2333" i="1" s="1"/>
  <c r="E2338" i="1"/>
  <c r="E2333" i="1" s="1"/>
  <c r="D2338" i="1"/>
  <c r="D2333" i="1" s="1"/>
  <c r="F2337" i="1"/>
  <c r="F2332" i="1" s="1"/>
  <c r="E2337" i="1"/>
  <c r="E2332" i="1" s="1"/>
  <c r="D2337" i="1"/>
  <c r="D2332" i="1" s="1"/>
  <c r="F2336" i="1"/>
  <c r="F2331" i="1" s="1"/>
  <c r="E2336" i="1"/>
  <c r="E2331" i="1" s="1"/>
  <c r="D2336" i="1"/>
  <c r="D2331" i="1" s="1"/>
  <c r="F2335" i="1"/>
  <c r="F2330" i="1" s="1"/>
  <c r="E2335" i="1"/>
  <c r="E2330" i="1" s="1"/>
  <c r="D2335" i="1"/>
  <c r="D2330" i="1" s="1"/>
  <c r="L2318" i="1"/>
  <c r="K2318" i="1"/>
  <c r="L2317" i="1"/>
  <c r="K2317" i="1"/>
  <c r="L2316" i="1"/>
  <c r="K2316" i="1"/>
  <c r="L2315" i="1"/>
  <c r="H2318" i="1"/>
  <c r="H2317" i="1"/>
  <c r="H2316" i="1"/>
  <c r="H2315" i="1"/>
  <c r="F2318" i="1"/>
  <c r="E2318" i="1"/>
  <c r="D2318" i="1"/>
  <c r="D2278" i="1" s="1"/>
  <c r="F2317" i="1"/>
  <c r="F2277" i="1" s="1"/>
  <c r="E2317" i="1"/>
  <c r="E2277" i="1" s="1"/>
  <c r="D2317" i="1"/>
  <c r="D2277" i="1" s="1"/>
  <c r="F2316" i="1"/>
  <c r="E2316" i="1"/>
  <c r="E2276" i="1" s="1"/>
  <c r="D2316" i="1"/>
  <c r="D2276" i="1" s="1"/>
  <c r="F2315" i="1"/>
  <c r="E2315" i="1"/>
  <c r="E2275" i="1" s="1"/>
  <c r="D2315" i="1"/>
  <c r="D2275" i="1" s="1"/>
  <c r="M2323" i="1"/>
  <c r="J2323" i="1"/>
  <c r="I2323" i="1"/>
  <c r="G2323" i="1"/>
  <c r="M2322" i="1"/>
  <c r="J2322" i="1"/>
  <c r="I2322" i="1"/>
  <c r="G2322" i="1"/>
  <c r="M2321" i="1"/>
  <c r="J2321" i="1"/>
  <c r="I2321" i="1"/>
  <c r="G2321" i="1"/>
  <c r="K2320" i="1"/>
  <c r="J2320" i="1"/>
  <c r="I2320" i="1"/>
  <c r="G2320" i="1"/>
  <c r="L2319" i="1"/>
  <c r="J2319" i="1"/>
  <c r="F2319" i="1"/>
  <c r="E2319" i="1"/>
  <c r="I2319" i="1" s="1"/>
  <c r="D2319" i="1"/>
  <c r="K2272" i="1"/>
  <c r="H446" i="1"/>
  <c r="H443" i="1"/>
  <c r="F444" i="1"/>
  <c r="F439" i="1" s="1"/>
  <c r="F445" i="1"/>
  <c r="F440" i="1" s="1"/>
  <c r="F446" i="1"/>
  <c r="F441" i="1" s="1"/>
  <c r="E444" i="1"/>
  <c r="E439" i="1" s="1"/>
  <c r="E445" i="1"/>
  <c r="E440" i="1" s="1"/>
  <c r="E446" i="1"/>
  <c r="E441" i="1" s="1"/>
  <c r="E443" i="1"/>
  <c r="E438" i="1" s="1"/>
  <c r="F443" i="1"/>
  <c r="D444" i="1"/>
  <c r="D439" i="1" s="1"/>
  <c r="D445" i="1"/>
  <c r="D440" i="1" s="1"/>
  <c r="D446" i="1"/>
  <c r="D441" i="1" s="1"/>
  <c r="D443" i="1"/>
  <c r="D438" i="1" s="1"/>
  <c r="D462" i="1"/>
  <c r="E462" i="1"/>
  <c r="K462" i="1" s="1"/>
  <c r="F462" i="1"/>
  <c r="H462" i="1"/>
  <c r="G463" i="1"/>
  <c r="I463" i="1"/>
  <c r="J463" i="1"/>
  <c r="K463" i="1"/>
  <c r="G464" i="1"/>
  <c r="I464" i="1"/>
  <c r="J464" i="1"/>
  <c r="K464" i="1"/>
  <c r="G465" i="1"/>
  <c r="I465" i="1"/>
  <c r="J465" i="1"/>
  <c r="K465" i="1"/>
  <c r="G466" i="1"/>
  <c r="I466" i="1"/>
  <c r="J466" i="1"/>
  <c r="K466" i="1"/>
  <c r="K456" i="1"/>
  <c r="M456" i="1" s="1"/>
  <c r="J456" i="1"/>
  <c r="I456" i="1"/>
  <c r="G456" i="1"/>
  <c r="M455" i="1"/>
  <c r="L455" i="1"/>
  <c r="H455" i="1"/>
  <c r="J455" i="1" s="1"/>
  <c r="G455" i="1"/>
  <c r="K454" i="1"/>
  <c r="M454" i="1" s="1"/>
  <c r="J454" i="1"/>
  <c r="I454" i="1"/>
  <c r="G454" i="1"/>
  <c r="K453" i="1"/>
  <c r="M453" i="1" s="1"/>
  <c r="J453" i="1"/>
  <c r="I453" i="1"/>
  <c r="G453" i="1"/>
  <c r="K452" i="1"/>
  <c r="F452" i="1"/>
  <c r="E452" i="1"/>
  <c r="D452" i="1"/>
  <c r="H477" i="1"/>
  <c r="K475" i="1"/>
  <c r="K470" i="1" s="1"/>
  <c r="H474" i="1"/>
  <c r="H469" i="1" s="1"/>
  <c r="H475" i="1"/>
  <c r="H470" i="1" s="1"/>
  <c r="H476" i="1"/>
  <c r="H473" i="1"/>
  <c r="H468" i="1" s="1"/>
  <c r="F474" i="1"/>
  <c r="J474" i="1" s="1"/>
  <c r="F475" i="1"/>
  <c r="J475" i="1" s="1"/>
  <c r="F476" i="1"/>
  <c r="F471" i="1" s="1"/>
  <c r="E474" i="1"/>
  <c r="E469" i="1" s="1"/>
  <c r="E475" i="1"/>
  <c r="E470" i="1" s="1"/>
  <c r="E476" i="1"/>
  <c r="E471" i="1" s="1"/>
  <c r="E473" i="1"/>
  <c r="E468" i="1" s="1"/>
  <c r="F473" i="1"/>
  <c r="F468" i="1" s="1"/>
  <c r="D474" i="1"/>
  <c r="D469" i="1" s="1"/>
  <c r="D475" i="1"/>
  <c r="D470" i="1" s="1"/>
  <c r="D476" i="1"/>
  <c r="D471" i="1" s="1"/>
  <c r="D473" i="1"/>
  <c r="D468" i="1" s="1"/>
  <c r="L478" i="1"/>
  <c r="L479" i="1"/>
  <c r="L480" i="1"/>
  <c r="L481" i="1"/>
  <c r="L483" i="1"/>
  <c r="L484" i="1"/>
  <c r="L485" i="1"/>
  <c r="L486" i="1"/>
  <c r="L490" i="1"/>
  <c r="K477" i="1"/>
  <c r="E477" i="1"/>
  <c r="F477" i="1"/>
  <c r="D477" i="1"/>
  <c r="H482" i="1"/>
  <c r="F482" i="1"/>
  <c r="M478" i="1"/>
  <c r="M479" i="1"/>
  <c r="M480" i="1"/>
  <c r="M481" i="1"/>
  <c r="M483" i="1"/>
  <c r="M484" i="1"/>
  <c r="M485" i="1"/>
  <c r="M486" i="1"/>
  <c r="K482" i="1"/>
  <c r="J486" i="1"/>
  <c r="J478" i="1"/>
  <c r="J479" i="1"/>
  <c r="J480" i="1"/>
  <c r="J481" i="1"/>
  <c r="J483" i="1"/>
  <c r="J484" i="1"/>
  <c r="J485" i="1"/>
  <c r="I478" i="1"/>
  <c r="I479" i="1"/>
  <c r="I480" i="1"/>
  <c r="I481" i="1"/>
  <c r="I483" i="1"/>
  <c r="I484" i="1"/>
  <c r="I485" i="1"/>
  <c r="I486" i="1"/>
  <c r="G478" i="1"/>
  <c r="G479" i="1"/>
  <c r="G480" i="1"/>
  <c r="G481" i="1"/>
  <c r="G483" i="1"/>
  <c r="G484" i="1"/>
  <c r="G485" i="1"/>
  <c r="G486" i="1"/>
  <c r="G488" i="1"/>
  <c r="G489" i="1"/>
  <c r="G490" i="1"/>
  <c r="G491" i="1"/>
  <c r="G2257" i="1"/>
  <c r="E482" i="1"/>
  <c r="D482" i="1"/>
  <c r="K491" i="1"/>
  <c r="M491" i="1" s="1"/>
  <c r="J491" i="1"/>
  <c r="I491" i="1"/>
  <c r="M490" i="1"/>
  <c r="J490" i="1"/>
  <c r="I490" i="1"/>
  <c r="K489" i="1"/>
  <c r="M489" i="1" s="1"/>
  <c r="J489" i="1"/>
  <c r="I489" i="1"/>
  <c r="K488" i="1"/>
  <c r="M488" i="1" s="1"/>
  <c r="J488" i="1"/>
  <c r="I488" i="1"/>
  <c r="H487" i="1"/>
  <c r="F487" i="1"/>
  <c r="E487" i="1"/>
  <c r="D487" i="1"/>
  <c r="I498" i="1"/>
  <c r="I499" i="1"/>
  <c r="I500" i="1"/>
  <c r="I501" i="1"/>
  <c r="J498" i="1"/>
  <c r="J499" i="1"/>
  <c r="J500" i="1"/>
  <c r="J501" i="1"/>
  <c r="L498" i="1"/>
  <c r="L499" i="1"/>
  <c r="L500" i="1"/>
  <c r="L501" i="1"/>
  <c r="K497" i="1"/>
  <c r="M498" i="1"/>
  <c r="M499" i="1"/>
  <c r="M500" i="1"/>
  <c r="M501" i="1"/>
  <c r="H497" i="1"/>
  <c r="G498" i="1"/>
  <c r="G499" i="1"/>
  <c r="G500" i="1"/>
  <c r="G501" i="1"/>
  <c r="E497" i="1"/>
  <c r="L497" i="1" s="1"/>
  <c r="F497" i="1"/>
  <c r="D497" i="1"/>
  <c r="H547" i="1"/>
  <c r="K544" i="1"/>
  <c r="K545" i="1"/>
  <c r="K546" i="1"/>
  <c r="K543" i="1"/>
  <c r="H544" i="1"/>
  <c r="H545" i="1"/>
  <c r="H546" i="1"/>
  <c r="H543" i="1"/>
  <c r="F544" i="1"/>
  <c r="F545" i="1"/>
  <c r="F546" i="1"/>
  <c r="E544" i="1"/>
  <c r="E545" i="1"/>
  <c r="E546" i="1"/>
  <c r="E543" i="1"/>
  <c r="F543" i="1"/>
  <c r="D544" i="1"/>
  <c r="D545" i="1"/>
  <c r="D546" i="1"/>
  <c r="D543" i="1"/>
  <c r="D503" i="1" s="1"/>
  <c r="L548" i="1"/>
  <c r="L549" i="1"/>
  <c r="L550" i="1"/>
  <c r="L551" i="1"/>
  <c r="K547" i="1"/>
  <c r="E547" i="1"/>
  <c r="F547" i="1"/>
  <c r="D547" i="1"/>
  <c r="M548" i="1"/>
  <c r="M549" i="1"/>
  <c r="M550" i="1"/>
  <c r="M551" i="1"/>
  <c r="J548" i="1"/>
  <c r="J549" i="1"/>
  <c r="J550" i="1"/>
  <c r="J551" i="1"/>
  <c r="I548" i="1"/>
  <c r="I549" i="1"/>
  <c r="I550" i="1"/>
  <c r="I551" i="1"/>
  <c r="G548" i="1"/>
  <c r="G549" i="1"/>
  <c r="G550" i="1"/>
  <c r="G551" i="1"/>
  <c r="J477" i="1" l="1"/>
  <c r="J443" i="1"/>
  <c r="G443" i="1"/>
  <c r="J446" i="1"/>
  <c r="I446" i="1"/>
  <c r="F438" i="1"/>
  <c r="L466" i="1"/>
  <c r="M466" i="1"/>
  <c r="L465" i="1"/>
  <c r="L440" i="1" s="1"/>
  <c r="L464" i="1"/>
  <c r="L439" i="1" s="1"/>
  <c r="L463" i="1"/>
  <c r="L438" i="1" s="1"/>
  <c r="G438" i="1"/>
  <c r="H441" i="1"/>
  <c r="K2315" i="1"/>
  <c r="M2320" i="1"/>
  <c r="K2319" i="1"/>
  <c r="M465" i="1"/>
  <c r="M464" i="1"/>
  <c r="M463" i="1"/>
  <c r="M462" i="1"/>
  <c r="I462" i="1"/>
  <c r="J462" i="1"/>
  <c r="L462" i="1"/>
  <c r="G446" i="1"/>
  <c r="H438" i="1"/>
  <c r="I443" i="1"/>
  <c r="G2319" i="1"/>
  <c r="G452" i="1"/>
  <c r="G462" i="1"/>
  <c r="H445" i="1"/>
  <c r="G445" i="1"/>
  <c r="I445" i="1"/>
  <c r="F442" i="1"/>
  <c r="G444" i="1"/>
  <c r="E442" i="1"/>
  <c r="D442" i="1"/>
  <c r="M452" i="1"/>
  <c r="H452" i="1"/>
  <c r="L453" i="1"/>
  <c r="L454" i="1"/>
  <c r="I455" i="1"/>
  <c r="L456" i="1"/>
  <c r="I482" i="1"/>
  <c r="G468" i="1"/>
  <c r="G487" i="1"/>
  <c r="L482" i="1"/>
  <c r="G482" i="1"/>
  <c r="L477" i="1"/>
  <c r="J476" i="1"/>
  <c r="H471" i="1"/>
  <c r="G477" i="1"/>
  <c r="I477" i="1"/>
  <c r="M482" i="1"/>
  <c r="J482" i="1"/>
  <c r="L488" i="1"/>
  <c r="L473" i="1" s="1"/>
  <c r="L475" i="1"/>
  <c r="K473" i="1"/>
  <c r="G476" i="1"/>
  <c r="D472" i="1"/>
  <c r="I474" i="1"/>
  <c r="K476" i="1"/>
  <c r="K474" i="1"/>
  <c r="L491" i="1"/>
  <c r="L489" i="1"/>
  <c r="G473" i="1"/>
  <c r="E472" i="1"/>
  <c r="I476" i="1"/>
  <c r="I473" i="1"/>
  <c r="J473" i="1"/>
  <c r="M475" i="1"/>
  <c r="H472" i="1"/>
  <c r="I475" i="1"/>
  <c r="F470" i="1"/>
  <c r="G475" i="1"/>
  <c r="G474" i="1"/>
  <c r="F472" i="1"/>
  <c r="F469" i="1"/>
  <c r="M477" i="1"/>
  <c r="L547" i="1"/>
  <c r="G497" i="1"/>
  <c r="J530" i="1"/>
  <c r="J487" i="1"/>
  <c r="J497" i="1"/>
  <c r="I497" i="1"/>
  <c r="G528" i="1"/>
  <c r="M497" i="1"/>
  <c r="K487" i="1"/>
  <c r="I487" i="1"/>
  <c r="G547" i="1"/>
  <c r="M547" i="1"/>
  <c r="I528" i="1"/>
  <c r="J528" i="1"/>
  <c r="I547" i="1"/>
  <c r="J547" i="1"/>
  <c r="L546" i="1"/>
  <c r="L513" i="1"/>
  <c r="L514" i="1"/>
  <c r="L515" i="1"/>
  <c r="L516" i="1"/>
  <c r="L518" i="1"/>
  <c r="L508" i="1" l="1"/>
  <c r="H440" i="1"/>
  <c r="J445" i="1"/>
  <c r="I438" i="1"/>
  <c r="J438" i="1"/>
  <c r="L441" i="1"/>
  <c r="M2319" i="1"/>
  <c r="G442" i="1"/>
  <c r="L452" i="1"/>
  <c r="I452" i="1"/>
  <c r="J452" i="1"/>
  <c r="I472" i="1"/>
  <c r="L474" i="1"/>
  <c r="M474" i="1"/>
  <c r="L476" i="1"/>
  <c r="M476" i="1"/>
  <c r="M473" i="1"/>
  <c r="K472" i="1"/>
  <c r="J472" i="1"/>
  <c r="G472" i="1"/>
  <c r="M487" i="1"/>
  <c r="L487" i="1"/>
  <c r="L512" i="1"/>
  <c r="K1556" i="1"/>
  <c r="K1528" i="1"/>
  <c r="K1525" i="1"/>
  <c r="K1522" i="1" s="1"/>
  <c r="K1523" i="1"/>
  <c r="K1521" i="1"/>
  <c r="K1519" i="1"/>
  <c r="H1555" i="1"/>
  <c r="H1552" i="1" s="1"/>
  <c r="H1551" i="1"/>
  <c r="H1549" i="1"/>
  <c r="H1514" i="1" s="1"/>
  <c r="H1548" i="1"/>
  <c r="H1545" i="1"/>
  <c r="H1542" i="1" s="1"/>
  <c r="H1540" i="1"/>
  <c r="H1537" i="1" s="1"/>
  <c r="H1535" i="1"/>
  <c r="H1532" i="1" s="1"/>
  <c r="H1527" i="1"/>
  <c r="H1525" i="1"/>
  <c r="H1522" i="1" s="1"/>
  <c r="H1521" i="1"/>
  <c r="H1516" i="1" s="1"/>
  <c r="H1518" i="1"/>
  <c r="E1555" i="1"/>
  <c r="E1552" i="1" s="1"/>
  <c r="F1552" i="1"/>
  <c r="D1552" i="1"/>
  <c r="F1551" i="1"/>
  <c r="E1551" i="1"/>
  <c r="K1551" i="1" s="1"/>
  <c r="D1551" i="1"/>
  <c r="F1550" i="1"/>
  <c r="D1550" i="1"/>
  <c r="F1549" i="1"/>
  <c r="F1514" i="1" s="1"/>
  <c r="E1549" i="1"/>
  <c r="K1549" i="1" s="1"/>
  <c r="D1549" i="1"/>
  <c r="D1514" i="1" s="1"/>
  <c r="F1548" i="1"/>
  <c r="E1548" i="1"/>
  <c r="D1548" i="1"/>
  <c r="D1513" i="1" s="1"/>
  <c r="E1545" i="1"/>
  <c r="K1545" i="1" s="1"/>
  <c r="K1542" i="1" s="1"/>
  <c r="F1542" i="1"/>
  <c r="D1542" i="1"/>
  <c r="E1540" i="1"/>
  <c r="E1537" i="1" s="1"/>
  <c r="F1537" i="1"/>
  <c r="D1537" i="1"/>
  <c r="E1535" i="1"/>
  <c r="K1535" i="1" s="1"/>
  <c r="K1532" i="1" s="1"/>
  <c r="F1532" i="1"/>
  <c r="D1532" i="1"/>
  <c r="E1530" i="1"/>
  <c r="E1527" i="1" s="1"/>
  <c r="K1527" i="1" s="1"/>
  <c r="F1527" i="1"/>
  <c r="D1527" i="1"/>
  <c r="F1522" i="1"/>
  <c r="E1522" i="1"/>
  <c r="F1521" i="1"/>
  <c r="E1521" i="1"/>
  <c r="D1521" i="1"/>
  <c r="F1520" i="1"/>
  <c r="D1520" i="1"/>
  <c r="D1517" i="1" s="1"/>
  <c r="F1518" i="1"/>
  <c r="E1518" i="1"/>
  <c r="E1514" i="1"/>
  <c r="K1514" i="1" s="1"/>
  <c r="D1522" i="1"/>
  <c r="F2243" i="1"/>
  <c r="E2243" i="1"/>
  <c r="D2243" i="1"/>
  <c r="F2242" i="1"/>
  <c r="E2242" i="1"/>
  <c r="D2242" i="1"/>
  <c r="F2241" i="1"/>
  <c r="E2241" i="1"/>
  <c r="D2241" i="1"/>
  <c r="F2240" i="1"/>
  <c r="E2240" i="1"/>
  <c r="D2240" i="1"/>
  <c r="F586" i="1"/>
  <c r="J586" i="1" s="1"/>
  <c r="F585" i="1"/>
  <c r="F584" i="1"/>
  <c r="E586" i="1"/>
  <c r="E585" i="1"/>
  <c r="E584" i="1"/>
  <c r="F583" i="1"/>
  <c r="E583" i="1"/>
  <c r="D586" i="1"/>
  <c r="D585" i="1"/>
  <c r="D584" i="1"/>
  <c r="D583" i="1"/>
  <c r="G591" i="1"/>
  <c r="G590" i="1"/>
  <c r="G589" i="1"/>
  <c r="G588" i="1"/>
  <c r="J591" i="1"/>
  <c r="J590" i="1"/>
  <c r="J589" i="1"/>
  <c r="J588" i="1"/>
  <c r="M591" i="1"/>
  <c r="M590" i="1"/>
  <c r="M589" i="1"/>
  <c r="M588" i="1"/>
  <c r="L591" i="1"/>
  <c r="L590" i="1"/>
  <c r="L589" i="1"/>
  <c r="L588" i="1"/>
  <c r="K587" i="1"/>
  <c r="H587" i="1"/>
  <c r="I591" i="1"/>
  <c r="I590" i="1"/>
  <c r="I589" i="1"/>
  <c r="I588" i="1"/>
  <c r="F587" i="1"/>
  <c r="E587" i="1"/>
  <c r="D587" i="1"/>
  <c r="H601" i="1"/>
  <c r="H598" i="1"/>
  <c r="F601" i="1"/>
  <c r="F600" i="1"/>
  <c r="F599" i="1"/>
  <c r="E601" i="1"/>
  <c r="E600" i="1"/>
  <c r="E599" i="1"/>
  <c r="F598" i="1"/>
  <c r="E598" i="1"/>
  <c r="D601" i="1"/>
  <c r="D600" i="1"/>
  <c r="D599" i="1"/>
  <c r="D598" i="1"/>
  <c r="K596" i="1"/>
  <c r="M596" i="1" s="1"/>
  <c r="J596" i="1"/>
  <c r="I596" i="1"/>
  <c r="G596" i="1"/>
  <c r="M595" i="1"/>
  <c r="L595" i="1"/>
  <c r="J595" i="1"/>
  <c r="I595" i="1"/>
  <c r="G595" i="1"/>
  <c r="K594" i="1"/>
  <c r="M594" i="1" s="1"/>
  <c r="J594" i="1"/>
  <c r="I594" i="1"/>
  <c r="G594" i="1"/>
  <c r="K593" i="1"/>
  <c r="L593" i="1" s="1"/>
  <c r="J593" i="1"/>
  <c r="I593" i="1"/>
  <c r="G593" i="1"/>
  <c r="H592" i="1"/>
  <c r="F592" i="1"/>
  <c r="E592" i="1"/>
  <c r="D592" i="1"/>
  <c r="H631" i="1"/>
  <c r="H629" i="1"/>
  <c r="H628" i="1"/>
  <c r="F631" i="1"/>
  <c r="F630" i="1"/>
  <c r="F629" i="1"/>
  <c r="E631" i="1"/>
  <c r="E630" i="1"/>
  <c r="E629" i="1"/>
  <c r="F628" i="1"/>
  <c r="E628" i="1"/>
  <c r="D631" i="1"/>
  <c r="D630" i="1"/>
  <c r="D629" i="1"/>
  <c r="D628" i="1"/>
  <c r="K650" i="1"/>
  <c r="K649" i="1"/>
  <c r="H651" i="1"/>
  <c r="H650" i="1"/>
  <c r="H649" i="1"/>
  <c r="H648" i="1"/>
  <c r="F651" i="1"/>
  <c r="F650" i="1"/>
  <c r="F649" i="1"/>
  <c r="E651" i="1"/>
  <c r="E650" i="1"/>
  <c r="E649" i="1"/>
  <c r="F648" i="1"/>
  <c r="E648" i="1"/>
  <c r="D651" i="1"/>
  <c r="D650" i="1"/>
  <c r="D649" i="1"/>
  <c r="D648" i="1"/>
  <c r="M1380" i="1"/>
  <c r="M1375" i="1"/>
  <c r="M1370" i="1"/>
  <c r="M1360" i="1"/>
  <c r="M1335" i="1"/>
  <c r="M1330" i="1"/>
  <c r="M1320" i="1"/>
  <c r="M472" i="1" l="1"/>
  <c r="L472" i="1"/>
  <c r="D1516" i="1"/>
  <c r="G586" i="1"/>
  <c r="J628" i="1"/>
  <c r="G592" i="1"/>
  <c r="M593" i="1"/>
  <c r="L596" i="1"/>
  <c r="L587" i="1"/>
  <c r="F1515" i="1"/>
  <c r="E1516" i="1"/>
  <c r="F1547" i="1"/>
  <c r="F1516" i="1"/>
  <c r="K1516" i="1"/>
  <c r="I592" i="1"/>
  <c r="G587" i="1"/>
  <c r="M587" i="1"/>
  <c r="I628" i="1"/>
  <c r="K592" i="1"/>
  <c r="M592" i="1" s="1"/>
  <c r="I587" i="1"/>
  <c r="F1517" i="1"/>
  <c r="D1547" i="1"/>
  <c r="E1550" i="1"/>
  <c r="E1547" i="1" s="1"/>
  <c r="K1547" i="1" s="1"/>
  <c r="H1520" i="1"/>
  <c r="H1517" i="1" s="1"/>
  <c r="H1513" i="1"/>
  <c r="H1550" i="1"/>
  <c r="H1547" i="1" s="1"/>
  <c r="K1530" i="1"/>
  <c r="K1548" i="1"/>
  <c r="K1513" i="1" s="1"/>
  <c r="K1540" i="1"/>
  <c r="K1537" i="1" s="1"/>
  <c r="J592" i="1"/>
  <c r="J587" i="1"/>
  <c r="F1513" i="1"/>
  <c r="D1515" i="1"/>
  <c r="D1512" i="1" s="1"/>
  <c r="E1520" i="1"/>
  <c r="E1532" i="1"/>
  <c r="E1542" i="1"/>
  <c r="L594" i="1"/>
  <c r="K1555" i="1"/>
  <c r="E1513" i="1"/>
  <c r="E1095" i="1"/>
  <c r="H1515" i="1" l="1"/>
  <c r="H1512" i="1" s="1"/>
  <c r="L592" i="1"/>
  <c r="F1512" i="1"/>
  <c r="K1550" i="1"/>
  <c r="K1552" i="1"/>
  <c r="K1520" i="1"/>
  <c r="K1517" i="1" s="1"/>
  <c r="E1515" i="1"/>
  <c r="K1515" i="1" s="1"/>
  <c r="K1512" i="1" s="1"/>
  <c r="E1517" i="1"/>
  <c r="L1078" i="1"/>
  <c r="K1079" i="1"/>
  <c r="L1500" i="1"/>
  <c r="L1416" i="1"/>
  <c r="L1413" i="1"/>
  <c r="L1404" i="1"/>
  <c r="L1381" i="1"/>
  <c r="L1380" i="1"/>
  <c r="L1379" i="1"/>
  <c r="L1378" i="1"/>
  <c r="L1376" i="1"/>
  <c r="L1375" i="1"/>
  <c r="L1374" i="1"/>
  <c r="L1373" i="1"/>
  <c r="L1371" i="1"/>
  <c r="L1370" i="1"/>
  <c r="L1369" i="1"/>
  <c r="L1368" i="1"/>
  <c r="L1366" i="1"/>
  <c r="L1364" i="1"/>
  <c r="L1363" i="1"/>
  <c r="L1361" i="1"/>
  <c r="L1359" i="1"/>
  <c r="L1358" i="1"/>
  <c r="L1335" i="1"/>
  <c r="L1330" i="1"/>
  <c r="L1321" i="1"/>
  <c r="L1320" i="1"/>
  <c r="L1319" i="1"/>
  <c r="L1318" i="1"/>
  <c r="L1316" i="1"/>
  <c r="L1314" i="1"/>
  <c r="L1313" i="1"/>
  <c r="L1311" i="1"/>
  <c r="L1309" i="1"/>
  <c r="L1308" i="1"/>
  <c r="L1306" i="1"/>
  <c r="L1304" i="1"/>
  <c r="L1303" i="1"/>
  <c r="L1490" i="1" l="1"/>
  <c r="L1497" i="1"/>
  <c r="E1512" i="1"/>
  <c r="K675" i="1"/>
  <c r="H674" i="1"/>
  <c r="H675" i="1"/>
  <c r="H676" i="1"/>
  <c r="H673" i="1"/>
  <c r="F674" i="1"/>
  <c r="F675" i="1"/>
  <c r="F676" i="1"/>
  <c r="E674" i="1"/>
  <c r="E675" i="1"/>
  <c r="E676" i="1"/>
  <c r="E673" i="1"/>
  <c r="F673" i="1"/>
  <c r="D674" i="1"/>
  <c r="D675" i="1"/>
  <c r="D676" i="1"/>
  <c r="L685" i="1"/>
  <c r="L688" i="1"/>
  <c r="L689" i="1"/>
  <c r="L690" i="1"/>
  <c r="L691" i="1"/>
  <c r="K694" i="1"/>
  <c r="K695" i="1"/>
  <c r="K696" i="1"/>
  <c r="K693" i="1"/>
  <c r="H694" i="1"/>
  <c r="H695" i="1"/>
  <c r="H696" i="1"/>
  <c r="H693" i="1"/>
  <c r="F694" i="1"/>
  <c r="F695" i="1"/>
  <c r="F696" i="1"/>
  <c r="F693" i="1"/>
  <c r="E694" i="1"/>
  <c r="E695" i="1"/>
  <c r="E696" i="1"/>
  <c r="E693" i="1"/>
  <c r="D694" i="1"/>
  <c r="D695" i="1"/>
  <c r="D696" i="1"/>
  <c r="D693" i="1"/>
  <c r="H714" i="1"/>
  <c r="H716" i="1"/>
  <c r="H713" i="1"/>
  <c r="F714" i="1"/>
  <c r="F715" i="1"/>
  <c r="F716" i="1"/>
  <c r="E714" i="1"/>
  <c r="E715" i="1"/>
  <c r="E716" i="1"/>
  <c r="E713" i="1"/>
  <c r="F713" i="1"/>
  <c r="D714" i="1"/>
  <c r="D715" i="1"/>
  <c r="D716" i="1"/>
  <c r="D713" i="1"/>
  <c r="H1136" i="1"/>
  <c r="H1134" i="1"/>
  <c r="H1133" i="1"/>
  <c r="F1136" i="1"/>
  <c r="E1136" i="1"/>
  <c r="F1135" i="1"/>
  <c r="F1134" i="1"/>
  <c r="E1134" i="1"/>
  <c r="F1133" i="1"/>
  <c r="E1133" i="1"/>
  <c r="D1136" i="1"/>
  <c r="D1135" i="1"/>
  <c r="D1134" i="1"/>
  <c r="D1133" i="1"/>
  <c r="H1145" i="1"/>
  <c r="K1150" i="1"/>
  <c r="K1135" i="1" s="1"/>
  <c r="H1150" i="1"/>
  <c r="H1155" i="1"/>
  <c r="H1165" i="1"/>
  <c r="L1171" i="1"/>
  <c r="K1171" i="1"/>
  <c r="L1169" i="1"/>
  <c r="K1169" i="1"/>
  <c r="L1168" i="1"/>
  <c r="K1168" i="1"/>
  <c r="H1171" i="1"/>
  <c r="H1169" i="1"/>
  <c r="H1168" i="1"/>
  <c r="F1171" i="1"/>
  <c r="E1171" i="1"/>
  <c r="F1170" i="1"/>
  <c r="E1170" i="1"/>
  <c r="F1169" i="1"/>
  <c r="E1169" i="1"/>
  <c r="F1168" i="1"/>
  <c r="E1168" i="1"/>
  <c r="D1171" i="1"/>
  <c r="D1170" i="1"/>
  <c r="D1169" i="1"/>
  <c r="D1168" i="1"/>
  <c r="H1175" i="1"/>
  <c r="K1175" i="1"/>
  <c r="H1180" i="1"/>
  <c r="J1180" i="1" s="1"/>
  <c r="K1180" i="1"/>
  <c r="L1180" i="1" s="1"/>
  <c r="K1191" i="1"/>
  <c r="M1191" i="1" s="1"/>
  <c r="K2382" i="1"/>
  <c r="K2381" i="1"/>
  <c r="K2377" i="1"/>
  <c r="H2161" i="1"/>
  <c r="H2163" i="1"/>
  <c r="H2160" i="1"/>
  <c r="F2161" i="1"/>
  <c r="F2163" i="1"/>
  <c r="F2160" i="1"/>
  <c r="H2196" i="1"/>
  <c r="H2198" i="1"/>
  <c r="H2195" i="1"/>
  <c r="F2196" i="1"/>
  <c r="F2197" i="1"/>
  <c r="F2198" i="1"/>
  <c r="E2196" i="1"/>
  <c r="E2197" i="1"/>
  <c r="E2198" i="1"/>
  <c r="E2195" i="1"/>
  <c r="F2195" i="1"/>
  <c r="D2196" i="1"/>
  <c r="D2197" i="1"/>
  <c r="D2198" i="1"/>
  <c r="D2195" i="1"/>
  <c r="M2205" i="1"/>
  <c r="M2206" i="1"/>
  <c r="M2207" i="1"/>
  <c r="M2208" i="1"/>
  <c r="L2204" i="1"/>
  <c r="K2204" i="1"/>
  <c r="H2204" i="1"/>
  <c r="E2204" i="1"/>
  <c r="F2204" i="1"/>
  <c r="J2204" i="1" s="1"/>
  <c r="D2204" i="1"/>
  <c r="J2205" i="1"/>
  <c r="J2206" i="1"/>
  <c r="J2207" i="1"/>
  <c r="J2208" i="1"/>
  <c r="I2205" i="1"/>
  <c r="I2206" i="1"/>
  <c r="I2207" i="1"/>
  <c r="I2208" i="1"/>
  <c r="G2205" i="1"/>
  <c r="G2206" i="1"/>
  <c r="G2207" i="1"/>
  <c r="G2208" i="1"/>
  <c r="K1195" i="1"/>
  <c r="H1195" i="1"/>
  <c r="L1201" i="1"/>
  <c r="K1201" i="1"/>
  <c r="L1199" i="1"/>
  <c r="L1184" i="1" s="1"/>
  <c r="K1199" i="1"/>
  <c r="K1184" i="1" s="1"/>
  <c r="L1198" i="1"/>
  <c r="L1183" i="1" s="1"/>
  <c r="K1198" i="1"/>
  <c r="K1183" i="1" s="1"/>
  <c r="H1201" i="1"/>
  <c r="H1186" i="1" s="1"/>
  <c r="H1199" i="1"/>
  <c r="H1184" i="1" s="1"/>
  <c r="H1198" i="1"/>
  <c r="H1183" i="1" s="1"/>
  <c r="F1201" i="1"/>
  <c r="E1201" i="1"/>
  <c r="E1186" i="1" s="1"/>
  <c r="F1200" i="1"/>
  <c r="F1185" i="1" s="1"/>
  <c r="E1200" i="1"/>
  <c r="E1185" i="1" s="1"/>
  <c r="F1199" i="1"/>
  <c r="F1184" i="1" s="1"/>
  <c r="E1199" i="1"/>
  <c r="E1184" i="1" s="1"/>
  <c r="F1198" i="1"/>
  <c r="F1183" i="1" s="1"/>
  <c r="E1198" i="1"/>
  <c r="E1183" i="1" s="1"/>
  <c r="D1201" i="1"/>
  <c r="D1186" i="1" s="1"/>
  <c r="D1200" i="1"/>
  <c r="D1185" i="1" s="1"/>
  <c r="D1199" i="1"/>
  <c r="D1184" i="1" s="1"/>
  <c r="D1198" i="1"/>
  <c r="D1183" i="1" s="1"/>
  <c r="K1205" i="1"/>
  <c r="L1205" i="1" s="1"/>
  <c r="H1205" i="1"/>
  <c r="K1210" i="1"/>
  <c r="H1210" i="1"/>
  <c r="H1225" i="1"/>
  <c r="K1225" i="1"/>
  <c r="M1181" i="1"/>
  <c r="I1181" i="1"/>
  <c r="M1180" i="1"/>
  <c r="G1180" i="1"/>
  <c r="M1179" i="1"/>
  <c r="M1178" i="1"/>
  <c r="I1178" i="1"/>
  <c r="F1177" i="1"/>
  <c r="E1177" i="1"/>
  <c r="D1177" i="1"/>
  <c r="H1758" i="1"/>
  <c r="H1757" i="1"/>
  <c r="H1756" i="1"/>
  <c r="H1755" i="1"/>
  <c r="F1755" i="1"/>
  <c r="K1782" i="1"/>
  <c r="K1762" i="1"/>
  <c r="K1757" i="1" s="1"/>
  <c r="F1758" i="1"/>
  <c r="E1758" i="1"/>
  <c r="D1758" i="1"/>
  <c r="F1757" i="1"/>
  <c r="E1757" i="1"/>
  <c r="D1757" i="1"/>
  <c r="F1756" i="1"/>
  <c r="E1756" i="1"/>
  <c r="D1756" i="1"/>
  <c r="E1755" i="1"/>
  <c r="D1755" i="1"/>
  <c r="H1738" i="1"/>
  <c r="H1735" i="1"/>
  <c r="F1738" i="1"/>
  <c r="E1738" i="1"/>
  <c r="D1738" i="1"/>
  <c r="F1737" i="1"/>
  <c r="E1737" i="1"/>
  <c r="D1737" i="1"/>
  <c r="F1736" i="1"/>
  <c r="E1736" i="1"/>
  <c r="D1736" i="1"/>
  <c r="F1735" i="1"/>
  <c r="E1735" i="1"/>
  <c r="D1735" i="1"/>
  <c r="K1752" i="1"/>
  <c r="L1752" i="1" s="1"/>
  <c r="K1747" i="1"/>
  <c r="K1742" i="1"/>
  <c r="K1753" i="1"/>
  <c r="M1753" i="1" s="1"/>
  <c r="J1753" i="1"/>
  <c r="I1753" i="1"/>
  <c r="G1753" i="1"/>
  <c r="J1752" i="1"/>
  <c r="I1752" i="1"/>
  <c r="G1752" i="1"/>
  <c r="K1751" i="1"/>
  <c r="M1751" i="1" s="1"/>
  <c r="J1751" i="1"/>
  <c r="I1751" i="1"/>
  <c r="G1751" i="1"/>
  <c r="K1750" i="1"/>
  <c r="M1750" i="1" s="1"/>
  <c r="J1750" i="1"/>
  <c r="I1750" i="1"/>
  <c r="G1750" i="1"/>
  <c r="H1749" i="1"/>
  <c r="F1749" i="1"/>
  <c r="E1749" i="1"/>
  <c r="D1749" i="1"/>
  <c r="L1475" i="1" l="1"/>
  <c r="L1472" i="1" s="1"/>
  <c r="L1487" i="1"/>
  <c r="I1180" i="1"/>
  <c r="H1177" i="1"/>
  <c r="I1177" i="1" s="1"/>
  <c r="J674" i="1"/>
  <c r="G673" i="1"/>
  <c r="I673" i="1"/>
  <c r="J673" i="1"/>
  <c r="I1749" i="1"/>
  <c r="G2195" i="1"/>
  <c r="I2195" i="1"/>
  <c r="G2204" i="1"/>
  <c r="I2204" i="1"/>
  <c r="K1170" i="1"/>
  <c r="D1128" i="1"/>
  <c r="D1130" i="1"/>
  <c r="E1128" i="1"/>
  <c r="E1129" i="1"/>
  <c r="F1130" i="1"/>
  <c r="F1131" i="1"/>
  <c r="H1129" i="1"/>
  <c r="M2204" i="1"/>
  <c r="H1170" i="1"/>
  <c r="D1129" i="1"/>
  <c r="D1131" i="1"/>
  <c r="F1128" i="1"/>
  <c r="F1129" i="1"/>
  <c r="E1131" i="1"/>
  <c r="H1128" i="1"/>
  <c r="H1131" i="1"/>
  <c r="G1183" i="1"/>
  <c r="K1130" i="1"/>
  <c r="J2195" i="1"/>
  <c r="J2160" i="1"/>
  <c r="L1191" i="1"/>
  <c r="L1186" i="1" s="1"/>
  <c r="K1186" i="1"/>
  <c r="M1752" i="1"/>
  <c r="D1754" i="1"/>
  <c r="F1754" i="1"/>
  <c r="E1754" i="1"/>
  <c r="K1177" i="1"/>
  <c r="M1177" i="1" s="1"/>
  <c r="K1749" i="1"/>
  <c r="M1749" i="1" s="1"/>
  <c r="L1753" i="1"/>
  <c r="K1737" i="1"/>
  <c r="E1734" i="1"/>
  <c r="J1749" i="1"/>
  <c r="D1734" i="1"/>
  <c r="F1734" i="1"/>
  <c r="H1200" i="1"/>
  <c r="K1200" i="1"/>
  <c r="G1749" i="1"/>
  <c r="L1750" i="1"/>
  <c r="L1751" i="1"/>
  <c r="G1177" i="1"/>
  <c r="D343" i="1"/>
  <c r="M218" i="1"/>
  <c r="M219" i="1"/>
  <c r="M220" i="1"/>
  <c r="M221" i="1"/>
  <c r="K217" i="1"/>
  <c r="J218" i="1"/>
  <c r="J219" i="1"/>
  <c r="J220" i="1"/>
  <c r="J221" i="1"/>
  <c r="I218" i="1"/>
  <c r="I219" i="1"/>
  <c r="I220" i="1"/>
  <c r="I221" i="1"/>
  <c r="H217" i="1"/>
  <c r="G218" i="1"/>
  <c r="G219" i="1"/>
  <c r="G220" i="1"/>
  <c r="G221" i="1"/>
  <c r="E217" i="1"/>
  <c r="F217" i="1"/>
  <c r="D217" i="1"/>
  <c r="K1356" i="1"/>
  <c r="K1354" i="1"/>
  <c r="K1353" i="1"/>
  <c r="H1356" i="1"/>
  <c r="H1354" i="1"/>
  <c r="H1353" i="1"/>
  <c r="F1356" i="1"/>
  <c r="E1356" i="1"/>
  <c r="F1355" i="1"/>
  <c r="E1355" i="1"/>
  <c r="F1354" i="1"/>
  <c r="E1354" i="1"/>
  <c r="F1353" i="1"/>
  <c r="E1353" i="1"/>
  <c r="D1356" i="1"/>
  <c r="D1355" i="1"/>
  <c r="D1354" i="1"/>
  <c r="D1353" i="1"/>
  <c r="K1385" i="1"/>
  <c r="H1385" i="1"/>
  <c r="H1382" i="1" s="1"/>
  <c r="G1385" i="1"/>
  <c r="F1382" i="1"/>
  <c r="E1382" i="1"/>
  <c r="D1382" i="1"/>
  <c r="H1375" i="1"/>
  <c r="G1375" i="1"/>
  <c r="F1372" i="1"/>
  <c r="E1372" i="1"/>
  <c r="D1372" i="1"/>
  <c r="H1380" i="1"/>
  <c r="G1380" i="1"/>
  <c r="F1377" i="1"/>
  <c r="E1377" i="1"/>
  <c r="D1377" i="1"/>
  <c r="H1370" i="1"/>
  <c r="G1370" i="1"/>
  <c r="F1367" i="1"/>
  <c r="E1367" i="1"/>
  <c r="D1367" i="1"/>
  <c r="K210" i="1"/>
  <c r="K231" i="1"/>
  <c r="F229" i="1"/>
  <c r="F230" i="1"/>
  <c r="F231" i="1"/>
  <c r="J231" i="1" s="1"/>
  <c r="E229" i="1"/>
  <c r="I229" i="1" s="1"/>
  <c r="E230" i="1"/>
  <c r="E231" i="1"/>
  <c r="I231" i="1" s="1"/>
  <c r="E228" i="1"/>
  <c r="F228" i="1"/>
  <c r="D229" i="1"/>
  <c r="D230" i="1"/>
  <c r="D231" i="1"/>
  <c r="D228" i="1"/>
  <c r="L241" i="1"/>
  <c r="L226" i="1" s="1"/>
  <c r="L238" i="1"/>
  <c r="L223" i="1" s="1"/>
  <c r="K239" i="1"/>
  <c r="K240" i="1"/>
  <c r="K241" i="1"/>
  <c r="K238" i="1"/>
  <c r="H239" i="1"/>
  <c r="H224" i="1" s="1"/>
  <c r="H240" i="1"/>
  <c r="H225" i="1" s="1"/>
  <c r="H241" i="1"/>
  <c r="H226" i="1" s="1"/>
  <c r="H201" i="1" s="1"/>
  <c r="H238" i="1"/>
  <c r="H223" i="1" s="1"/>
  <c r="H198" i="1" s="1"/>
  <c r="F239" i="1"/>
  <c r="F240" i="1"/>
  <c r="F241" i="1"/>
  <c r="E239" i="1"/>
  <c r="E240" i="1"/>
  <c r="E241" i="1"/>
  <c r="E238" i="1"/>
  <c r="F238" i="1"/>
  <c r="D239" i="1"/>
  <c r="D240" i="1"/>
  <c r="D241" i="1"/>
  <c r="D238" i="1"/>
  <c r="L1079" i="1"/>
  <c r="L1074" i="1" s="1"/>
  <c r="H1036" i="1"/>
  <c r="H1031" i="1" s="1"/>
  <c r="H1034" i="1"/>
  <c r="H1033" i="1"/>
  <c r="H1028" i="1" s="1"/>
  <c r="F1036" i="1"/>
  <c r="F1031" i="1" s="1"/>
  <c r="E1036" i="1"/>
  <c r="E1031" i="1" s="1"/>
  <c r="F1035" i="1"/>
  <c r="F1034" i="1"/>
  <c r="E1034" i="1"/>
  <c r="F1033" i="1"/>
  <c r="F1028" i="1" s="1"/>
  <c r="E1033" i="1"/>
  <c r="E1028" i="1" s="1"/>
  <c r="D1036" i="1"/>
  <c r="D1031" i="1" s="1"/>
  <c r="D1035" i="1"/>
  <c r="D1034" i="1"/>
  <c r="D1033" i="1"/>
  <c r="D1028" i="1" s="1"/>
  <c r="H1045" i="1"/>
  <c r="K1041" i="1"/>
  <c r="K1040" i="1"/>
  <c r="K1039" i="1"/>
  <c r="K1038" i="1"/>
  <c r="F1037" i="1"/>
  <c r="H1040" i="1"/>
  <c r="K1050" i="1"/>
  <c r="K1065" i="1"/>
  <c r="K1064" i="1"/>
  <c r="H1065" i="1"/>
  <c r="M1706" i="1"/>
  <c r="L1706" i="1"/>
  <c r="J1706" i="1"/>
  <c r="I1706" i="1"/>
  <c r="G1706" i="1"/>
  <c r="K1705" i="1"/>
  <c r="M1705" i="1" s="1"/>
  <c r="G1705" i="1"/>
  <c r="F1704" i="1"/>
  <c r="J1704" i="1" s="1"/>
  <c r="E1704" i="1"/>
  <c r="I1704" i="1" s="1"/>
  <c r="D1704" i="1"/>
  <c r="H1070" i="1"/>
  <c r="K1070" i="1"/>
  <c r="L1070" i="1" s="1"/>
  <c r="K1069" i="1"/>
  <c r="L1069" i="1" s="1"/>
  <c r="K1071" i="1"/>
  <c r="M1071" i="1" s="1"/>
  <c r="I1071" i="1"/>
  <c r="G1071" i="1"/>
  <c r="G1070" i="1"/>
  <c r="J1069" i="1"/>
  <c r="I1069" i="1"/>
  <c r="G1069" i="1"/>
  <c r="K1068" i="1"/>
  <c r="I1068" i="1"/>
  <c r="F1067" i="1"/>
  <c r="E1067" i="1"/>
  <c r="D1067" i="1"/>
  <c r="K1732" i="1"/>
  <c r="L1723" i="1"/>
  <c r="K1723" i="1"/>
  <c r="L1721" i="1"/>
  <c r="K1721" i="1"/>
  <c r="L1720" i="1"/>
  <c r="K1720" i="1"/>
  <c r="H1723" i="1"/>
  <c r="H1721" i="1"/>
  <c r="H1720" i="1"/>
  <c r="F1723" i="1"/>
  <c r="E1723" i="1"/>
  <c r="D1723" i="1"/>
  <c r="F1722" i="1"/>
  <c r="E1722" i="1"/>
  <c r="D1722" i="1"/>
  <c r="F1721" i="1"/>
  <c r="E1721" i="1"/>
  <c r="D1721" i="1"/>
  <c r="F1720" i="1"/>
  <c r="E1720" i="1"/>
  <c r="D1720" i="1"/>
  <c r="L1554" i="1"/>
  <c r="L1553" i="1"/>
  <c r="M1554" i="1"/>
  <c r="M1553" i="1"/>
  <c r="M1546" i="1"/>
  <c r="L1546" i="1"/>
  <c r="J1545" i="1"/>
  <c r="M1544" i="1"/>
  <c r="L1544" i="1"/>
  <c r="M1543" i="1"/>
  <c r="L1543" i="1"/>
  <c r="D1110" i="1"/>
  <c r="K1121" i="1"/>
  <c r="M1121" i="1" s="1"/>
  <c r="J1121" i="1"/>
  <c r="I1121" i="1"/>
  <c r="G1121" i="1"/>
  <c r="K1120" i="1"/>
  <c r="M1120" i="1" s="1"/>
  <c r="J1120" i="1"/>
  <c r="I1120" i="1"/>
  <c r="G1120" i="1"/>
  <c r="K1119" i="1"/>
  <c r="M1119" i="1" s="1"/>
  <c r="J1119" i="1"/>
  <c r="I1119" i="1"/>
  <c r="G1119" i="1"/>
  <c r="M1118" i="1"/>
  <c r="J1118" i="1"/>
  <c r="I1118" i="1"/>
  <c r="G1118" i="1"/>
  <c r="K1114" i="1"/>
  <c r="M1114" i="1" s="1"/>
  <c r="F1094" i="1"/>
  <c r="K1115" i="1"/>
  <c r="L1115" i="1" s="1"/>
  <c r="K1105" i="1"/>
  <c r="M1105" i="1" s="1"/>
  <c r="K1104" i="1"/>
  <c r="M1104" i="1" s="1"/>
  <c r="L1111" i="1"/>
  <c r="H1111" i="1"/>
  <c r="F1111" i="1"/>
  <c r="E1111" i="1"/>
  <c r="D1111" i="1"/>
  <c r="H1110" i="1"/>
  <c r="F1110" i="1"/>
  <c r="E1110" i="1"/>
  <c r="E1090" i="1" s="1"/>
  <c r="H1109" i="1"/>
  <c r="F1109" i="1"/>
  <c r="E1109" i="1"/>
  <c r="D1109" i="1"/>
  <c r="L1108" i="1"/>
  <c r="K1108" i="1"/>
  <c r="H1108" i="1"/>
  <c r="F1108" i="1"/>
  <c r="E1108" i="1"/>
  <c r="D1108" i="1"/>
  <c r="H1105" i="1"/>
  <c r="L1104" i="1"/>
  <c r="K1100" i="1"/>
  <c r="H1100" i="1"/>
  <c r="H1097" i="1" s="1"/>
  <c r="L1093" i="1"/>
  <c r="K1093" i="1"/>
  <c r="H1096" i="1"/>
  <c r="H1094" i="1"/>
  <c r="H1093" i="1"/>
  <c r="F1096" i="1"/>
  <c r="E1096" i="1"/>
  <c r="F1095" i="1"/>
  <c r="E1094" i="1"/>
  <c r="F1093" i="1"/>
  <c r="E1093" i="1"/>
  <c r="D1096" i="1"/>
  <c r="D1095" i="1"/>
  <c r="D1094" i="1"/>
  <c r="D1093" i="1"/>
  <c r="L1076" i="1"/>
  <c r="K1076" i="1"/>
  <c r="L1075" i="1"/>
  <c r="K1075" i="1"/>
  <c r="L1073" i="1"/>
  <c r="K1073" i="1"/>
  <c r="H1076" i="1"/>
  <c r="H1075" i="1"/>
  <c r="H1074" i="1"/>
  <c r="H1073" i="1"/>
  <c r="F1076" i="1"/>
  <c r="E1076" i="1"/>
  <c r="F1075" i="1"/>
  <c r="E1075" i="1"/>
  <c r="F1074" i="1"/>
  <c r="E1074" i="1"/>
  <c r="F1073" i="1"/>
  <c r="E1073" i="1"/>
  <c r="D1076" i="1"/>
  <c r="D1075" i="1"/>
  <c r="D1074" i="1"/>
  <c r="D1073" i="1"/>
  <c r="H1873" i="1"/>
  <c r="H1870" i="1"/>
  <c r="F1873" i="1"/>
  <c r="F1872" i="1"/>
  <c r="F1871" i="1"/>
  <c r="F1870" i="1"/>
  <c r="E1873" i="1"/>
  <c r="E1872" i="1"/>
  <c r="E1871" i="1"/>
  <c r="E1870" i="1"/>
  <c r="D1873" i="1"/>
  <c r="D1872" i="1"/>
  <c r="D1871" i="1"/>
  <c r="D1870" i="1"/>
  <c r="K1727" i="1"/>
  <c r="M1541" i="1"/>
  <c r="L1541" i="1"/>
  <c r="G1540" i="1"/>
  <c r="M1539" i="1"/>
  <c r="L1539" i="1"/>
  <c r="M1538" i="1"/>
  <c r="L1538" i="1"/>
  <c r="L1536" i="1"/>
  <c r="L1524" i="1"/>
  <c r="L1531" i="1"/>
  <c r="L1529" i="1"/>
  <c r="L1526" i="1"/>
  <c r="L1534" i="1"/>
  <c r="L1533" i="1"/>
  <c r="I1550" i="1"/>
  <c r="K1722" i="1" l="1"/>
  <c r="L1177" i="1"/>
  <c r="L1353" i="1"/>
  <c r="D1088" i="1"/>
  <c r="J1382" i="1"/>
  <c r="L1356" i="1"/>
  <c r="D1091" i="1"/>
  <c r="D1086" i="1" s="1"/>
  <c r="D1026" i="1" s="1"/>
  <c r="H1377" i="1"/>
  <c r="M1385" i="1"/>
  <c r="I1109" i="1"/>
  <c r="L1354" i="1"/>
  <c r="J1177" i="1"/>
  <c r="J1385" i="1"/>
  <c r="M217" i="1"/>
  <c r="I1108" i="1"/>
  <c r="I1111" i="1"/>
  <c r="K1704" i="1"/>
  <c r="K1088" i="1"/>
  <c r="K1083" i="1" s="1"/>
  <c r="D1090" i="1"/>
  <c r="D1085" i="1" s="1"/>
  <c r="D1089" i="1"/>
  <c r="D1084" i="1" s="1"/>
  <c r="F1088" i="1"/>
  <c r="F1083" i="1" s="1"/>
  <c r="F1023" i="1" s="1"/>
  <c r="E1085" i="1"/>
  <c r="E1091" i="1"/>
  <c r="E1086" i="1" s="1"/>
  <c r="E1026" i="1" s="1"/>
  <c r="H1091" i="1"/>
  <c r="H1086" i="1" s="1"/>
  <c r="H1026" i="1" s="1"/>
  <c r="K1367" i="1"/>
  <c r="K1372" i="1"/>
  <c r="M1372" i="1" s="1"/>
  <c r="G217" i="1"/>
  <c r="H1367" i="1"/>
  <c r="I1370" i="1"/>
  <c r="M1069" i="1"/>
  <c r="H1372" i="1"/>
  <c r="I1372" i="1" s="1"/>
  <c r="I1375" i="1"/>
  <c r="J217" i="1"/>
  <c r="L1088" i="1"/>
  <c r="L1083" i="1" s="1"/>
  <c r="L1105" i="1"/>
  <c r="H1067" i="1"/>
  <c r="I1067" i="1" s="1"/>
  <c r="J1070" i="1"/>
  <c r="K1037" i="1"/>
  <c r="D227" i="1"/>
  <c r="D225" i="1"/>
  <c r="D200" i="1" s="1"/>
  <c r="G228" i="1"/>
  <c r="M231" i="1"/>
  <c r="K1377" i="1"/>
  <c r="M1377" i="1" s="1"/>
  <c r="K1382" i="1"/>
  <c r="M1382" i="1" s="1"/>
  <c r="I217" i="1"/>
  <c r="D226" i="1"/>
  <c r="D201" i="1" s="1"/>
  <c r="D224" i="1"/>
  <c r="D199" i="1" s="1"/>
  <c r="E223" i="1"/>
  <c r="E198" i="1" s="1"/>
  <c r="I198" i="1" s="1"/>
  <c r="E225" i="1"/>
  <c r="E200" i="1" s="1"/>
  <c r="F226" i="1"/>
  <c r="F201" i="1" s="1"/>
  <c r="F224" i="1"/>
  <c r="F199" i="1" s="1"/>
  <c r="J229" i="1"/>
  <c r="I1382" i="1"/>
  <c r="L1749" i="1"/>
  <c r="G230" i="1"/>
  <c r="I1070" i="1"/>
  <c r="F227" i="1"/>
  <c r="G231" i="1"/>
  <c r="G229" i="1"/>
  <c r="I230" i="1"/>
  <c r="I228" i="1"/>
  <c r="J230" i="1"/>
  <c r="J228" i="1"/>
  <c r="D223" i="1"/>
  <c r="D198" i="1" s="1"/>
  <c r="F223" i="1"/>
  <c r="E226" i="1"/>
  <c r="E224" i="1"/>
  <c r="E199" i="1" s="1"/>
  <c r="F225" i="1"/>
  <c r="F200" i="1" s="1"/>
  <c r="K226" i="1"/>
  <c r="G1377" i="1"/>
  <c r="I1380" i="1"/>
  <c r="G1382" i="1"/>
  <c r="I1385" i="1"/>
  <c r="E227" i="1"/>
  <c r="I227" i="1" s="1"/>
  <c r="G1367" i="1"/>
  <c r="G1372" i="1"/>
  <c r="E1107" i="1"/>
  <c r="J1108" i="1"/>
  <c r="J1109" i="1"/>
  <c r="D1107" i="1"/>
  <c r="L1119" i="1"/>
  <c r="K1074" i="1"/>
  <c r="E1088" i="1"/>
  <c r="E1089" i="1"/>
  <c r="E1084" i="1" s="1"/>
  <c r="F1090" i="1"/>
  <c r="F1085" i="1" s="1"/>
  <c r="F1091" i="1"/>
  <c r="F1086" i="1" s="1"/>
  <c r="F1026" i="1" s="1"/>
  <c r="H1089" i="1"/>
  <c r="H1084" i="1" s="1"/>
  <c r="K1095" i="1"/>
  <c r="J1552" i="1"/>
  <c r="I1535" i="1"/>
  <c r="I1537" i="1"/>
  <c r="J1111" i="1"/>
  <c r="M1070" i="1"/>
  <c r="J1535" i="1"/>
  <c r="L1537" i="1"/>
  <c r="G1535" i="1"/>
  <c r="M1535" i="1"/>
  <c r="I1540" i="1"/>
  <c r="H1088" i="1"/>
  <c r="H1083" i="1" s="1"/>
  <c r="H1023" i="1" s="1"/>
  <c r="H1095" i="1"/>
  <c r="H1090" i="1" s="1"/>
  <c r="H1085" i="1" s="1"/>
  <c r="M1108" i="1"/>
  <c r="K1109" i="1"/>
  <c r="M1109" i="1" s="1"/>
  <c r="G1110" i="1"/>
  <c r="F1089" i="1"/>
  <c r="F1084" i="1" s="1"/>
  <c r="L1114" i="1"/>
  <c r="L1120" i="1"/>
  <c r="L1110" i="1" s="1"/>
  <c r="J1542" i="1"/>
  <c r="G1552" i="1"/>
  <c r="L1071" i="1"/>
  <c r="K1035" i="1"/>
  <c r="I1110" i="1"/>
  <c r="J1537" i="1"/>
  <c r="G1095" i="1"/>
  <c r="G1108" i="1"/>
  <c r="G1109" i="1"/>
  <c r="J1110" i="1"/>
  <c r="G1111" i="1"/>
  <c r="J1540" i="1"/>
  <c r="F1107" i="1"/>
  <c r="H1107" i="1"/>
  <c r="K1110" i="1"/>
  <c r="G1542" i="1"/>
  <c r="I1542" i="1"/>
  <c r="G1545" i="1"/>
  <c r="I1545" i="1"/>
  <c r="L1545" i="1"/>
  <c r="I1552" i="1"/>
  <c r="J1555" i="1"/>
  <c r="G1067" i="1"/>
  <c r="K1067" i="1"/>
  <c r="M1068" i="1"/>
  <c r="G1704" i="1"/>
  <c r="L1705" i="1"/>
  <c r="H1037" i="1"/>
  <c r="M1038" i="1"/>
  <c r="L1039" i="1"/>
  <c r="M1040" i="1"/>
  <c r="L1041" i="1"/>
  <c r="G1555" i="1"/>
  <c r="I1555" i="1"/>
  <c r="L1068" i="1"/>
  <c r="L1038" i="1"/>
  <c r="M1039" i="1"/>
  <c r="L1040" i="1"/>
  <c r="M1041" i="1"/>
  <c r="M1704" i="1" l="1"/>
  <c r="M1088" i="1"/>
  <c r="I1367" i="1"/>
  <c r="I1377" i="1"/>
  <c r="J1067" i="1"/>
  <c r="L1367" i="1"/>
  <c r="M1367" i="1"/>
  <c r="L1377" i="1"/>
  <c r="L1382" i="1"/>
  <c r="L1372" i="1"/>
  <c r="H1092" i="1"/>
  <c r="G1537" i="1"/>
  <c r="E1083" i="1"/>
  <c r="E1023" i="1" s="1"/>
  <c r="G1107" i="1"/>
  <c r="L1109" i="1"/>
  <c r="I223" i="1"/>
  <c r="I226" i="1"/>
  <c r="E201" i="1"/>
  <c r="G223" i="1"/>
  <c r="F198" i="1"/>
  <c r="J223" i="1"/>
  <c r="M1540" i="1"/>
  <c r="J227" i="1"/>
  <c r="G227" i="1"/>
  <c r="M1537" i="1"/>
  <c r="L1540" i="1"/>
  <c r="L1107" i="1"/>
  <c r="L1535" i="1"/>
  <c r="L1550" i="1"/>
  <c r="M1555" i="1"/>
  <c r="M1067" i="1"/>
  <c r="L1067" i="1"/>
  <c r="J1107" i="1"/>
  <c r="I1107" i="1"/>
  <c r="L1555" i="1"/>
  <c r="M1545" i="1"/>
  <c r="M1110" i="1"/>
  <c r="K1090" i="1"/>
  <c r="G198" i="1" l="1"/>
  <c r="J198" i="1"/>
  <c r="K1085" i="1"/>
  <c r="M1090" i="1"/>
  <c r="M1542" i="1"/>
  <c r="L1542" i="1"/>
  <c r="J273" i="1"/>
  <c r="J274" i="1"/>
  <c r="J275" i="1"/>
  <c r="J276" i="1"/>
  <c r="I273" i="1"/>
  <c r="I274" i="1"/>
  <c r="I275" i="1"/>
  <c r="I276" i="1"/>
  <c r="G273" i="1"/>
  <c r="G274" i="1"/>
  <c r="G275" i="1"/>
  <c r="G276" i="1"/>
  <c r="M273" i="1"/>
  <c r="M274" i="1"/>
  <c r="M275" i="1"/>
  <c r="M276" i="1"/>
  <c r="K272" i="1"/>
  <c r="H272" i="1"/>
  <c r="E272" i="1"/>
  <c r="F272" i="1"/>
  <c r="D272" i="1"/>
  <c r="K281" i="1"/>
  <c r="K278" i="1"/>
  <c r="H279" i="1"/>
  <c r="H281" i="1"/>
  <c r="H278" i="1"/>
  <c r="F279" i="1"/>
  <c r="F280" i="1"/>
  <c r="F281" i="1"/>
  <c r="E279" i="1"/>
  <c r="E280" i="1"/>
  <c r="E281" i="1"/>
  <c r="E278" i="1"/>
  <c r="F278" i="1"/>
  <c r="D279" i="1"/>
  <c r="D280" i="1"/>
  <c r="D281" i="1"/>
  <c r="D278" i="1"/>
  <c r="K304" i="1"/>
  <c r="K305" i="1"/>
  <c r="K306" i="1"/>
  <c r="K303" i="1"/>
  <c r="H304" i="1"/>
  <c r="H305" i="1"/>
  <c r="H306" i="1"/>
  <c r="H303" i="1"/>
  <c r="F304" i="1"/>
  <c r="F305" i="1"/>
  <c r="F306" i="1"/>
  <c r="E304" i="1"/>
  <c r="E305" i="1"/>
  <c r="E306" i="1"/>
  <c r="E303" i="1"/>
  <c r="F303" i="1"/>
  <c r="D304" i="1"/>
  <c r="D305" i="1"/>
  <c r="D306" i="1"/>
  <c r="D303" i="1"/>
  <c r="K312" i="1"/>
  <c r="H312" i="1"/>
  <c r="E312" i="1"/>
  <c r="F312" i="1"/>
  <c r="D312" i="1"/>
  <c r="M308" i="1"/>
  <c r="M309" i="1"/>
  <c r="M310" i="1"/>
  <c r="M311" i="1"/>
  <c r="M313" i="1"/>
  <c r="M314" i="1"/>
  <c r="M315" i="1"/>
  <c r="M316" i="1"/>
  <c r="K307" i="1"/>
  <c r="H307" i="1"/>
  <c r="J308" i="1"/>
  <c r="J309" i="1"/>
  <c r="J310" i="1"/>
  <c r="J311" i="1"/>
  <c r="J313" i="1"/>
  <c r="J314" i="1"/>
  <c r="J315" i="1"/>
  <c r="J316" i="1"/>
  <c r="I308" i="1"/>
  <c r="I309" i="1"/>
  <c r="I310" i="1"/>
  <c r="I311" i="1"/>
  <c r="I313" i="1"/>
  <c r="I314" i="1"/>
  <c r="I315" i="1"/>
  <c r="I316" i="1"/>
  <c r="G308" i="1"/>
  <c r="G309" i="1"/>
  <c r="G310" i="1"/>
  <c r="G311" i="1"/>
  <c r="G313" i="1"/>
  <c r="G314" i="1"/>
  <c r="G315" i="1"/>
  <c r="G316" i="1"/>
  <c r="E307" i="1"/>
  <c r="F307" i="1"/>
  <c r="D307" i="1"/>
  <c r="M293" i="1"/>
  <c r="M294" i="1"/>
  <c r="M295" i="1"/>
  <c r="M296" i="1"/>
  <c r="M298" i="1"/>
  <c r="M299" i="1"/>
  <c r="M300" i="1"/>
  <c r="M301" i="1"/>
  <c r="L296" i="1"/>
  <c r="L298" i="1"/>
  <c r="L299" i="1"/>
  <c r="L300" i="1"/>
  <c r="L301" i="1"/>
  <c r="K297" i="1"/>
  <c r="H297" i="1"/>
  <c r="E297" i="1"/>
  <c r="F297" i="1"/>
  <c r="D297" i="1"/>
  <c r="J298" i="1"/>
  <c r="J299" i="1"/>
  <c r="J300" i="1"/>
  <c r="J301" i="1"/>
  <c r="I298" i="1"/>
  <c r="I299" i="1"/>
  <c r="I300" i="1"/>
  <c r="I301" i="1"/>
  <c r="G298" i="1"/>
  <c r="G299" i="1"/>
  <c r="G300" i="1"/>
  <c r="G301" i="1"/>
  <c r="L297" i="1" l="1"/>
  <c r="J297" i="1"/>
  <c r="J312" i="1"/>
  <c r="D256" i="1"/>
  <c r="D254" i="1"/>
  <c r="E253" i="1"/>
  <c r="E255" i="1"/>
  <c r="F256" i="1"/>
  <c r="F254" i="1"/>
  <c r="H256" i="1"/>
  <c r="D253" i="1"/>
  <c r="D255" i="1"/>
  <c r="F253" i="1"/>
  <c r="E256" i="1"/>
  <c r="E254" i="1"/>
  <c r="F255" i="1"/>
  <c r="H253" i="1"/>
  <c r="M306" i="1"/>
  <c r="I306" i="1"/>
  <c r="I304" i="1"/>
  <c r="G304" i="1"/>
  <c r="J305" i="1"/>
  <c r="G306" i="1"/>
  <c r="G303" i="1"/>
  <c r="G305" i="1"/>
  <c r="J303" i="1"/>
  <c r="I305" i="1"/>
  <c r="I303" i="1"/>
  <c r="I312" i="1"/>
  <c r="E302" i="1"/>
  <c r="M305" i="1"/>
  <c r="M304" i="1"/>
  <c r="J307" i="1"/>
  <c r="G312" i="1"/>
  <c r="M307" i="1"/>
  <c r="D302" i="1"/>
  <c r="H302" i="1"/>
  <c r="G278" i="1"/>
  <c r="I278" i="1"/>
  <c r="G272" i="1"/>
  <c r="J272" i="1"/>
  <c r="F302" i="1"/>
  <c r="G302" i="1" s="1"/>
  <c r="M272" i="1"/>
  <c r="G297" i="1"/>
  <c r="I297" i="1"/>
  <c r="G307" i="1"/>
  <c r="I307" i="1"/>
  <c r="M303" i="1"/>
  <c r="K302" i="1"/>
  <c r="I272" i="1"/>
  <c r="M297" i="1"/>
  <c r="M312" i="1"/>
  <c r="J278" i="1"/>
  <c r="J306" i="1"/>
  <c r="J304" i="1"/>
  <c r="I302" i="1" l="1"/>
  <c r="G253" i="1"/>
  <c r="I253" i="1"/>
  <c r="J253" i="1"/>
  <c r="M302" i="1"/>
  <c r="J302" i="1"/>
  <c r="H321" i="1" l="1"/>
  <c r="H318" i="1"/>
  <c r="F319" i="1"/>
  <c r="F320" i="1"/>
  <c r="F321" i="1"/>
  <c r="E319" i="1"/>
  <c r="E320" i="1"/>
  <c r="E321" i="1"/>
  <c r="E318" i="1"/>
  <c r="F318" i="1"/>
  <c r="D319" i="1"/>
  <c r="D320" i="1"/>
  <c r="D321" i="1"/>
  <c r="D318" i="1"/>
  <c r="G1525" i="1"/>
  <c r="J1524" i="1"/>
  <c r="L1523" i="1"/>
  <c r="L1519" i="1"/>
  <c r="M1520" i="1" l="1"/>
  <c r="L1520" i="1"/>
  <c r="M1525" i="1"/>
  <c r="L1525" i="1"/>
  <c r="J1525" i="1"/>
  <c r="J1520" i="1"/>
  <c r="I1525" i="1"/>
  <c r="G1520" i="1"/>
  <c r="I1520" i="1" l="1"/>
  <c r="H374" i="1"/>
  <c r="K2153" i="1" l="1"/>
  <c r="J2153" i="1"/>
  <c r="I2153" i="1"/>
  <c r="G2153" i="1"/>
  <c r="K2152" i="1"/>
  <c r="L2152" i="1" s="1"/>
  <c r="J2152" i="1"/>
  <c r="I2152" i="1"/>
  <c r="G2152" i="1"/>
  <c r="K2151" i="1"/>
  <c r="J2151" i="1"/>
  <c r="I2151" i="1"/>
  <c r="G2151" i="1"/>
  <c r="K2150" i="1"/>
  <c r="L2150" i="1" s="1"/>
  <c r="J2150" i="1"/>
  <c r="I2150" i="1"/>
  <c r="G2150" i="1"/>
  <c r="H2149" i="1"/>
  <c r="F2149" i="1"/>
  <c r="E2149" i="1"/>
  <c r="D2149" i="1"/>
  <c r="K2148" i="1"/>
  <c r="L2148" i="1" s="1"/>
  <c r="J2148" i="1"/>
  <c r="I2148" i="1"/>
  <c r="G2148" i="1"/>
  <c r="K2147" i="1"/>
  <c r="J2147" i="1"/>
  <c r="I2147" i="1"/>
  <c r="G2147" i="1"/>
  <c r="K2146" i="1"/>
  <c r="L2146" i="1" s="1"/>
  <c r="J2146" i="1"/>
  <c r="I2146" i="1"/>
  <c r="G2146" i="1"/>
  <c r="K2145" i="1"/>
  <c r="J2145" i="1"/>
  <c r="I2145" i="1"/>
  <c r="G2145" i="1"/>
  <c r="H2144" i="1"/>
  <c r="F2144" i="1"/>
  <c r="E2144" i="1"/>
  <c r="D2144" i="1"/>
  <c r="K2143" i="1"/>
  <c r="J2143" i="1"/>
  <c r="I2143" i="1"/>
  <c r="G2143" i="1"/>
  <c r="K2142" i="1"/>
  <c r="L2142" i="1" s="1"/>
  <c r="H2142" i="1"/>
  <c r="J2142" i="1" s="1"/>
  <c r="G2142" i="1"/>
  <c r="K2141" i="1"/>
  <c r="M2141" i="1" s="1"/>
  <c r="J2141" i="1"/>
  <c r="I2141" i="1"/>
  <c r="G2141" i="1"/>
  <c r="K2140" i="1"/>
  <c r="L2140" i="1" s="1"/>
  <c r="J2140" i="1"/>
  <c r="I2140" i="1"/>
  <c r="G2140" i="1"/>
  <c r="H2139" i="1"/>
  <c r="F2139" i="1"/>
  <c r="E2139" i="1"/>
  <c r="D2139" i="1"/>
  <c r="K2138" i="1"/>
  <c r="L2138" i="1" s="1"/>
  <c r="J2138" i="1"/>
  <c r="I2138" i="1"/>
  <c r="G2138" i="1"/>
  <c r="K2137" i="1"/>
  <c r="M2137" i="1" s="1"/>
  <c r="J2137" i="1"/>
  <c r="I2137" i="1"/>
  <c r="G2137" i="1"/>
  <c r="K2136" i="1"/>
  <c r="M2136" i="1" s="1"/>
  <c r="J2136" i="1"/>
  <c r="I2136" i="1"/>
  <c r="G2136" i="1"/>
  <c r="K2135" i="1"/>
  <c r="J2135" i="1"/>
  <c r="I2135" i="1"/>
  <c r="G2135" i="1"/>
  <c r="H2134" i="1"/>
  <c r="F2134" i="1"/>
  <c r="E2134" i="1"/>
  <c r="D2134" i="1"/>
  <c r="K2133" i="1"/>
  <c r="J2133" i="1"/>
  <c r="I2133" i="1"/>
  <c r="G2133" i="1"/>
  <c r="K2132" i="1"/>
  <c r="M2132" i="1" s="1"/>
  <c r="J2132" i="1"/>
  <c r="I2132" i="1"/>
  <c r="G2132" i="1"/>
  <c r="K2131" i="1"/>
  <c r="M2131" i="1" s="1"/>
  <c r="H2131" i="1"/>
  <c r="J2131" i="1" s="1"/>
  <c r="G2131" i="1"/>
  <c r="K2130" i="1"/>
  <c r="M2130" i="1" s="1"/>
  <c r="J2130" i="1"/>
  <c r="I2130" i="1"/>
  <c r="G2130" i="1"/>
  <c r="F2129" i="1"/>
  <c r="E2129" i="1"/>
  <c r="K2129" i="1" s="1"/>
  <c r="D2129" i="1"/>
  <c r="K2128" i="1"/>
  <c r="M2128" i="1" s="1"/>
  <c r="J2128" i="1"/>
  <c r="I2128" i="1"/>
  <c r="G2128" i="1"/>
  <c r="K2127" i="1"/>
  <c r="J2127" i="1"/>
  <c r="I2127" i="1"/>
  <c r="G2127" i="1"/>
  <c r="K2126" i="1"/>
  <c r="M2126" i="1" s="1"/>
  <c r="J2126" i="1"/>
  <c r="I2126" i="1"/>
  <c r="G2126" i="1"/>
  <c r="K2125" i="1"/>
  <c r="L2125" i="1" s="1"/>
  <c r="J2125" i="1"/>
  <c r="I2125" i="1"/>
  <c r="G2125" i="1"/>
  <c r="H2124" i="1"/>
  <c r="F2124" i="1"/>
  <c r="E2124" i="1"/>
  <c r="K2124" i="1" s="1"/>
  <c r="M2124" i="1" s="1"/>
  <c r="D2124" i="1"/>
  <c r="K2123" i="1"/>
  <c r="L2123" i="1" s="1"/>
  <c r="J2123" i="1"/>
  <c r="I2123" i="1"/>
  <c r="G2123" i="1"/>
  <c r="K2122" i="1"/>
  <c r="M2122" i="1" s="1"/>
  <c r="J2122" i="1"/>
  <c r="I2122" i="1"/>
  <c r="G2122" i="1"/>
  <c r="K2121" i="1"/>
  <c r="M2121" i="1" s="1"/>
  <c r="K2120" i="1"/>
  <c r="M2120" i="1" s="1"/>
  <c r="J2120" i="1"/>
  <c r="I2120" i="1"/>
  <c r="G2120" i="1"/>
  <c r="H2119" i="1"/>
  <c r="F2119" i="1"/>
  <c r="E2119" i="1"/>
  <c r="K2119" i="1" s="1"/>
  <c r="M2119" i="1" s="1"/>
  <c r="D2119" i="1"/>
  <c r="K2118" i="1"/>
  <c r="M2118" i="1" s="1"/>
  <c r="J2118" i="1"/>
  <c r="I2118" i="1"/>
  <c r="G2118" i="1"/>
  <c r="K2117" i="1"/>
  <c r="L2117" i="1" s="1"/>
  <c r="J2117" i="1"/>
  <c r="I2117" i="1"/>
  <c r="G2117" i="1"/>
  <c r="K2116" i="1"/>
  <c r="J2116" i="1"/>
  <c r="I2116" i="1"/>
  <c r="G2116" i="1"/>
  <c r="K2115" i="1"/>
  <c r="L2115" i="1" s="1"/>
  <c r="J2115" i="1"/>
  <c r="I2115" i="1"/>
  <c r="G2115" i="1"/>
  <c r="H2114" i="1"/>
  <c r="F2114" i="1"/>
  <c r="E2114" i="1"/>
  <c r="K2114" i="1" s="1"/>
  <c r="D2114" i="1"/>
  <c r="K2113" i="1"/>
  <c r="L2113" i="1" s="1"/>
  <c r="J2113" i="1"/>
  <c r="I2113" i="1"/>
  <c r="G2113" i="1"/>
  <c r="K2112" i="1"/>
  <c r="J2112" i="1"/>
  <c r="I2112" i="1"/>
  <c r="G2112" i="1"/>
  <c r="K2111" i="1"/>
  <c r="L2111" i="1" s="1"/>
  <c r="J2111" i="1"/>
  <c r="I2111" i="1"/>
  <c r="G2111" i="1"/>
  <c r="K2110" i="1"/>
  <c r="J2110" i="1"/>
  <c r="I2110" i="1"/>
  <c r="G2110" i="1"/>
  <c r="H2109" i="1"/>
  <c r="F2109" i="1"/>
  <c r="E2109" i="1"/>
  <c r="D2109" i="1"/>
  <c r="H2108" i="1"/>
  <c r="H2088" i="1" s="1"/>
  <c r="F2108" i="1"/>
  <c r="F2088" i="1" s="1"/>
  <c r="E2108" i="1"/>
  <c r="E2088" i="1" s="1"/>
  <c r="D2108" i="1"/>
  <c r="D2088" i="1" s="1"/>
  <c r="F2107" i="1"/>
  <c r="F2087" i="1" s="1"/>
  <c r="E2107" i="1"/>
  <c r="D2107" i="1"/>
  <c r="D2087" i="1" s="1"/>
  <c r="F2106" i="1"/>
  <c r="E2106" i="1"/>
  <c r="E2086" i="1" s="1"/>
  <c r="D2106" i="1"/>
  <c r="D2086" i="1" s="1"/>
  <c r="H2105" i="1"/>
  <c r="F2105" i="1"/>
  <c r="E2105" i="1"/>
  <c r="D2105" i="1"/>
  <c r="K2103" i="1"/>
  <c r="M2103" i="1" s="1"/>
  <c r="J2103" i="1"/>
  <c r="I2103" i="1"/>
  <c r="G2103" i="1"/>
  <c r="M2102" i="1"/>
  <c r="L2102" i="1"/>
  <c r="J2102" i="1"/>
  <c r="I2102" i="1"/>
  <c r="G2102" i="1"/>
  <c r="M2101" i="1"/>
  <c r="L2101" i="1"/>
  <c r="H2101" i="1"/>
  <c r="I2101" i="1" s="1"/>
  <c r="G2101" i="1"/>
  <c r="K2100" i="1"/>
  <c r="L2100" i="1" s="1"/>
  <c r="J2100" i="1"/>
  <c r="I2100" i="1"/>
  <c r="G2100" i="1"/>
  <c r="F2099" i="1"/>
  <c r="E2099" i="1"/>
  <c r="D2099" i="1"/>
  <c r="K2098" i="1"/>
  <c r="L2098" i="1" s="1"/>
  <c r="J2098" i="1"/>
  <c r="I2098" i="1"/>
  <c r="G2098" i="1"/>
  <c r="M2097" i="1"/>
  <c r="L2097" i="1"/>
  <c r="J2097" i="1"/>
  <c r="I2097" i="1"/>
  <c r="G2097" i="1"/>
  <c r="M2096" i="1"/>
  <c r="L2096" i="1"/>
  <c r="J2096" i="1"/>
  <c r="I2096" i="1"/>
  <c r="G2096" i="1"/>
  <c r="K2095" i="1"/>
  <c r="L2095" i="1" s="1"/>
  <c r="J2095" i="1"/>
  <c r="I2095" i="1"/>
  <c r="G2095" i="1"/>
  <c r="H2094" i="1"/>
  <c r="F2094" i="1"/>
  <c r="E2094" i="1"/>
  <c r="D2094" i="1"/>
  <c r="K2093" i="1"/>
  <c r="L2093" i="1" s="1"/>
  <c r="J2093" i="1"/>
  <c r="I2093" i="1"/>
  <c r="G2093" i="1"/>
  <c r="M2092" i="1"/>
  <c r="L2092" i="1"/>
  <c r="H2092" i="1"/>
  <c r="I2092" i="1" s="1"/>
  <c r="G2092" i="1"/>
  <c r="M2091" i="1"/>
  <c r="L2091" i="1"/>
  <c r="H2091" i="1"/>
  <c r="J2091" i="1" s="1"/>
  <c r="G2091" i="1"/>
  <c r="K2090" i="1"/>
  <c r="M2090" i="1" s="1"/>
  <c r="J2090" i="1"/>
  <c r="I2090" i="1"/>
  <c r="G2090" i="1"/>
  <c r="F2089" i="1"/>
  <c r="E2089" i="1"/>
  <c r="D2089" i="1"/>
  <c r="H2085" i="1"/>
  <c r="K2643" i="1"/>
  <c r="L2643" i="1" s="1"/>
  <c r="H2643" i="1"/>
  <c r="I2643" i="1" s="1"/>
  <c r="G2643" i="1"/>
  <c r="K2642" i="1"/>
  <c r="L2642" i="1" s="1"/>
  <c r="J2642" i="1"/>
  <c r="I2642" i="1"/>
  <c r="G2642" i="1"/>
  <c r="K2641" i="1"/>
  <c r="J2641" i="1"/>
  <c r="I2641" i="1"/>
  <c r="G2641" i="1"/>
  <c r="K2640" i="1"/>
  <c r="L2640" i="1" s="1"/>
  <c r="J2640" i="1"/>
  <c r="I2640" i="1"/>
  <c r="G2640" i="1"/>
  <c r="F2639" i="1"/>
  <c r="E2639" i="1"/>
  <c r="K2639" i="1" s="1"/>
  <c r="D2639" i="1"/>
  <c r="K2638" i="1"/>
  <c r="L2638" i="1" s="1"/>
  <c r="J2638" i="1"/>
  <c r="I2638" i="1"/>
  <c r="G2638" i="1"/>
  <c r="K2637" i="1"/>
  <c r="J2637" i="1"/>
  <c r="I2637" i="1"/>
  <c r="G2637" i="1"/>
  <c r="K2636" i="1"/>
  <c r="L2636" i="1" s="1"/>
  <c r="J2636" i="1"/>
  <c r="I2636" i="1"/>
  <c r="G2636" i="1"/>
  <c r="K2635" i="1"/>
  <c r="J2635" i="1"/>
  <c r="I2635" i="1"/>
  <c r="G2635" i="1"/>
  <c r="H2634" i="1"/>
  <c r="F2634" i="1"/>
  <c r="E2634" i="1"/>
  <c r="D2634" i="1"/>
  <c r="M2633" i="1"/>
  <c r="J2633" i="1"/>
  <c r="I2633" i="1"/>
  <c r="G2633" i="1"/>
  <c r="M2632" i="1"/>
  <c r="J2632" i="1"/>
  <c r="I2632" i="1"/>
  <c r="G2632" i="1"/>
  <c r="M2631" i="1"/>
  <c r="J2631" i="1"/>
  <c r="I2631" i="1"/>
  <c r="G2631" i="1"/>
  <c r="M2630" i="1"/>
  <c r="J2630" i="1"/>
  <c r="I2630" i="1"/>
  <c r="G2630" i="1"/>
  <c r="K2629" i="1"/>
  <c r="H2629" i="1"/>
  <c r="F2629" i="1"/>
  <c r="E2629" i="1"/>
  <c r="D2629" i="1"/>
  <c r="H2628" i="1"/>
  <c r="F2628" i="1"/>
  <c r="E2628" i="1"/>
  <c r="D2628" i="1"/>
  <c r="H2627" i="1"/>
  <c r="F2627" i="1"/>
  <c r="E2627" i="1"/>
  <c r="D2627" i="1"/>
  <c r="H2626" i="1"/>
  <c r="F2626" i="1"/>
  <c r="E2626" i="1"/>
  <c r="D2626" i="1"/>
  <c r="H2625" i="1"/>
  <c r="F2625" i="1"/>
  <c r="E2625" i="1"/>
  <c r="D2625" i="1"/>
  <c r="M2623" i="1"/>
  <c r="L2623" i="1"/>
  <c r="H2623" i="1"/>
  <c r="J2623" i="1" s="1"/>
  <c r="G2623" i="1"/>
  <c r="K2622" i="1"/>
  <c r="M2622" i="1" s="1"/>
  <c r="J2622" i="1"/>
  <c r="I2622" i="1"/>
  <c r="G2622" i="1"/>
  <c r="K2621" i="1"/>
  <c r="L2621" i="1" s="1"/>
  <c r="J2621" i="1"/>
  <c r="I2621" i="1"/>
  <c r="G2621" i="1"/>
  <c r="K2620" i="1"/>
  <c r="M2620" i="1" s="1"/>
  <c r="J2620" i="1"/>
  <c r="I2620" i="1"/>
  <c r="G2620" i="1"/>
  <c r="F2619" i="1"/>
  <c r="E2619" i="1"/>
  <c r="K2619" i="1" s="1"/>
  <c r="M2619" i="1" s="1"/>
  <c r="D2619" i="1"/>
  <c r="K2618" i="1"/>
  <c r="F2618" i="1"/>
  <c r="E2618" i="1"/>
  <c r="D2618" i="1"/>
  <c r="F2617" i="1"/>
  <c r="J2617" i="1" s="1"/>
  <c r="E2617" i="1"/>
  <c r="D2617" i="1"/>
  <c r="F2616" i="1"/>
  <c r="E2616" i="1"/>
  <c r="I2616" i="1" s="1"/>
  <c r="D2616" i="1"/>
  <c r="F2615" i="1"/>
  <c r="J2615" i="1" s="1"/>
  <c r="E2615" i="1"/>
  <c r="K2615" i="1" s="1"/>
  <c r="M2615" i="1" s="1"/>
  <c r="D2615" i="1"/>
  <c r="K2613" i="1"/>
  <c r="M2613" i="1" s="1"/>
  <c r="J2613" i="1"/>
  <c r="I2613" i="1"/>
  <c r="G2613" i="1"/>
  <c r="K2612" i="1"/>
  <c r="M2612" i="1" s="1"/>
  <c r="J2612" i="1"/>
  <c r="I2612" i="1"/>
  <c r="G2612" i="1"/>
  <c r="K2611" i="1"/>
  <c r="M2611" i="1" s="1"/>
  <c r="J2611" i="1"/>
  <c r="I2611" i="1"/>
  <c r="G2611" i="1"/>
  <c r="K2610" i="1"/>
  <c r="M2610" i="1" s="1"/>
  <c r="J2610" i="1"/>
  <c r="I2610" i="1"/>
  <c r="G2610" i="1"/>
  <c r="H2609" i="1"/>
  <c r="F2609" i="1"/>
  <c r="E2609" i="1"/>
  <c r="D2609" i="1"/>
  <c r="M2608" i="1"/>
  <c r="L2608" i="1"/>
  <c r="J2608" i="1"/>
  <c r="I2608" i="1"/>
  <c r="G2608" i="1"/>
  <c r="M2607" i="1"/>
  <c r="L2607" i="1"/>
  <c r="J2607" i="1"/>
  <c r="I2607" i="1"/>
  <c r="G2607" i="1"/>
  <c r="K2606" i="1"/>
  <c r="M2606" i="1" s="1"/>
  <c r="J2606" i="1"/>
  <c r="I2606" i="1"/>
  <c r="G2606" i="1"/>
  <c r="K2605" i="1"/>
  <c r="M2605" i="1" s="1"/>
  <c r="J2605" i="1"/>
  <c r="I2605" i="1"/>
  <c r="G2605" i="1"/>
  <c r="H2604" i="1"/>
  <c r="F2604" i="1"/>
  <c r="E2604" i="1"/>
  <c r="I2604" i="1" s="1"/>
  <c r="D2604" i="1"/>
  <c r="H2603" i="1"/>
  <c r="F2603" i="1"/>
  <c r="E2603" i="1"/>
  <c r="D2603" i="1"/>
  <c r="K2602" i="1"/>
  <c r="H2602" i="1"/>
  <c r="F2602" i="1"/>
  <c r="E2602" i="1"/>
  <c r="D2602" i="1"/>
  <c r="H2601" i="1"/>
  <c r="F2601" i="1"/>
  <c r="E2601" i="1"/>
  <c r="D2601" i="1"/>
  <c r="H2600" i="1"/>
  <c r="F2600" i="1"/>
  <c r="E2600" i="1"/>
  <c r="D2600" i="1"/>
  <c r="M2598" i="1"/>
  <c r="J2598" i="1"/>
  <c r="I2598" i="1"/>
  <c r="G2598" i="1"/>
  <c r="M2597" i="1"/>
  <c r="J2597" i="1"/>
  <c r="I2597" i="1"/>
  <c r="G2597" i="1"/>
  <c r="M2596" i="1"/>
  <c r="J2596" i="1"/>
  <c r="I2596" i="1"/>
  <c r="G2596" i="1"/>
  <c r="M2595" i="1"/>
  <c r="J2595" i="1"/>
  <c r="I2595" i="1"/>
  <c r="G2595" i="1"/>
  <c r="K2594" i="1"/>
  <c r="F2594" i="1"/>
  <c r="J2594" i="1" s="1"/>
  <c r="E2594" i="1"/>
  <c r="D2594" i="1"/>
  <c r="M2593" i="1"/>
  <c r="J2593" i="1"/>
  <c r="I2593" i="1"/>
  <c r="G2593" i="1"/>
  <c r="M2592" i="1"/>
  <c r="L2592" i="1"/>
  <c r="L2589" i="1" s="1"/>
  <c r="H2592" i="1"/>
  <c r="J2592" i="1" s="1"/>
  <c r="G2592" i="1"/>
  <c r="M2591" i="1"/>
  <c r="J2591" i="1"/>
  <c r="I2591" i="1"/>
  <c r="G2591" i="1"/>
  <c r="M2590" i="1"/>
  <c r="J2590" i="1"/>
  <c r="I2590" i="1"/>
  <c r="G2590" i="1"/>
  <c r="K2589" i="1"/>
  <c r="F2589" i="1"/>
  <c r="E2589" i="1"/>
  <c r="D2589" i="1"/>
  <c r="M2588" i="1"/>
  <c r="L2588" i="1"/>
  <c r="J2588" i="1"/>
  <c r="I2588" i="1"/>
  <c r="G2588" i="1"/>
  <c r="M2587" i="1"/>
  <c r="L2587" i="1"/>
  <c r="J2587" i="1"/>
  <c r="I2587" i="1"/>
  <c r="G2587" i="1"/>
  <c r="M2586" i="1"/>
  <c r="L2586" i="1"/>
  <c r="J2586" i="1"/>
  <c r="I2586" i="1"/>
  <c r="G2586" i="1"/>
  <c r="M2585" i="1"/>
  <c r="L2585" i="1"/>
  <c r="J2585" i="1"/>
  <c r="I2585" i="1"/>
  <c r="G2585" i="1"/>
  <c r="K2584" i="1"/>
  <c r="H2584" i="1"/>
  <c r="F2584" i="1"/>
  <c r="E2584" i="1"/>
  <c r="D2584" i="1"/>
  <c r="K2583" i="1"/>
  <c r="M2583" i="1" s="1"/>
  <c r="J2583" i="1"/>
  <c r="I2583" i="1"/>
  <c r="G2583" i="1"/>
  <c r="M2582" i="1"/>
  <c r="L2582" i="1"/>
  <c r="J2582" i="1"/>
  <c r="I2582" i="1"/>
  <c r="G2582" i="1"/>
  <c r="K2581" i="1"/>
  <c r="J2581" i="1"/>
  <c r="I2581" i="1"/>
  <c r="G2581" i="1"/>
  <c r="K2580" i="1"/>
  <c r="M2580" i="1" s="1"/>
  <c r="J2580" i="1"/>
  <c r="I2580" i="1"/>
  <c r="G2580" i="1"/>
  <c r="H2579" i="1"/>
  <c r="F2579" i="1"/>
  <c r="E2579" i="1"/>
  <c r="D2579" i="1"/>
  <c r="K2578" i="1"/>
  <c r="M2578" i="1" s="1"/>
  <c r="J2578" i="1"/>
  <c r="I2578" i="1"/>
  <c r="G2578" i="1"/>
  <c r="M2577" i="1"/>
  <c r="L2577" i="1"/>
  <c r="J2577" i="1"/>
  <c r="I2577" i="1"/>
  <c r="G2577" i="1"/>
  <c r="K2576" i="1"/>
  <c r="M2576" i="1" s="1"/>
  <c r="J2576" i="1"/>
  <c r="I2576" i="1"/>
  <c r="G2576" i="1"/>
  <c r="K2575" i="1"/>
  <c r="M2575" i="1" s="1"/>
  <c r="J2575" i="1"/>
  <c r="I2575" i="1"/>
  <c r="G2575" i="1"/>
  <c r="H2574" i="1"/>
  <c r="F2574" i="1"/>
  <c r="E2574" i="1"/>
  <c r="D2574" i="1"/>
  <c r="K2573" i="1"/>
  <c r="M2573" i="1" s="1"/>
  <c r="J2573" i="1"/>
  <c r="I2573" i="1"/>
  <c r="G2573" i="1"/>
  <c r="K2572" i="1"/>
  <c r="J2572" i="1"/>
  <c r="I2572" i="1"/>
  <c r="G2572" i="1"/>
  <c r="K2571" i="1"/>
  <c r="M2571" i="1" s="1"/>
  <c r="J2571" i="1"/>
  <c r="I2571" i="1"/>
  <c r="G2571" i="1"/>
  <c r="K2570" i="1"/>
  <c r="L2570" i="1" s="1"/>
  <c r="J2570" i="1"/>
  <c r="I2570" i="1"/>
  <c r="G2570" i="1"/>
  <c r="H2569" i="1"/>
  <c r="F2569" i="1"/>
  <c r="E2569" i="1"/>
  <c r="D2569" i="1"/>
  <c r="K2568" i="1"/>
  <c r="M2568" i="1" s="1"/>
  <c r="J2568" i="1"/>
  <c r="I2568" i="1"/>
  <c r="G2568" i="1"/>
  <c r="M2567" i="1"/>
  <c r="L2567" i="1"/>
  <c r="J2567" i="1"/>
  <c r="I2567" i="1"/>
  <c r="G2567" i="1"/>
  <c r="K2566" i="1"/>
  <c r="J2566" i="1"/>
  <c r="I2566" i="1"/>
  <c r="G2566" i="1"/>
  <c r="K2565" i="1"/>
  <c r="M2565" i="1" s="1"/>
  <c r="J2565" i="1"/>
  <c r="I2565" i="1"/>
  <c r="G2565" i="1"/>
  <c r="H2564" i="1"/>
  <c r="F2564" i="1"/>
  <c r="E2564" i="1"/>
  <c r="D2564" i="1"/>
  <c r="H2563" i="1"/>
  <c r="F2563" i="1"/>
  <c r="E2563" i="1"/>
  <c r="D2563" i="1"/>
  <c r="H2562" i="1"/>
  <c r="F2562" i="1"/>
  <c r="E2562" i="1"/>
  <c r="D2562" i="1"/>
  <c r="H2561" i="1"/>
  <c r="F2561" i="1"/>
  <c r="E2561" i="1"/>
  <c r="D2561" i="1"/>
  <c r="H2560" i="1"/>
  <c r="F2560" i="1"/>
  <c r="E2560" i="1"/>
  <c r="E2559" i="1" s="1"/>
  <c r="M2558" i="1"/>
  <c r="J2558" i="1"/>
  <c r="I2558" i="1"/>
  <c r="G2558" i="1"/>
  <c r="M2557" i="1"/>
  <c r="L2557" i="1"/>
  <c r="H2557" i="1"/>
  <c r="J2557" i="1" s="1"/>
  <c r="G2557" i="1"/>
  <c r="M2556" i="1"/>
  <c r="L2556" i="1"/>
  <c r="J2556" i="1"/>
  <c r="I2556" i="1"/>
  <c r="G2556" i="1"/>
  <c r="M2555" i="1"/>
  <c r="L2555" i="1"/>
  <c r="J2555" i="1"/>
  <c r="I2555" i="1"/>
  <c r="G2555" i="1"/>
  <c r="K2554" i="1"/>
  <c r="F2554" i="1"/>
  <c r="E2554" i="1"/>
  <c r="D2554" i="1"/>
  <c r="M2553" i="1"/>
  <c r="J2553" i="1"/>
  <c r="I2553" i="1"/>
  <c r="G2553" i="1"/>
  <c r="M2552" i="1"/>
  <c r="L2552" i="1"/>
  <c r="L2549" i="1" s="1"/>
  <c r="H2552" i="1"/>
  <c r="G2552" i="1"/>
  <c r="M2551" i="1"/>
  <c r="J2551" i="1"/>
  <c r="I2551" i="1"/>
  <c r="G2551" i="1"/>
  <c r="M2550" i="1"/>
  <c r="J2550" i="1"/>
  <c r="I2550" i="1"/>
  <c r="G2550" i="1"/>
  <c r="K2549" i="1"/>
  <c r="F2549" i="1"/>
  <c r="E2549" i="1"/>
  <c r="D2549" i="1"/>
  <c r="M2548" i="1"/>
  <c r="J2548" i="1"/>
  <c r="I2548" i="1"/>
  <c r="G2548" i="1"/>
  <c r="M2547" i="1"/>
  <c r="H2547" i="1"/>
  <c r="J2547" i="1" s="1"/>
  <c r="G2547" i="1"/>
  <c r="M2546" i="1"/>
  <c r="J2546" i="1"/>
  <c r="I2546" i="1"/>
  <c r="G2546" i="1"/>
  <c r="M2545" i="1"/>
  <c r="J2545" i="1"/>
  <c r="I2545" i="1"/>
  <c r="G2545" i="1"/>
  <c r="L2544" i="1"/>
  <c r="K2544" i="1"/>
  <c r="F2544" i="1"/>
  <c r="E2544" i="1"/>
  <c r="D2544" i="1"/>
  <c r="K2543" i="1"/>
  <c r="L2543" i="1" s="1"/>
  <c r="J2543" i="1"/>
  <c r="I2543" i="1"/>
  <c r="G2543" i="1"/>
  <c r="M2542" i="1"/>
  <c r="L2542" i="1"/>
  <c r="J2542" i="1"/>
  <c r="I2542" i="1"/>
  <c r="G2542" i="1"/>
  <c r="K2541" i="1"/>
  <c r="J2541" i="1"/>
  <c r="I2541" i="1"/>
  <c r="G2541" i="1"/>
  <c r="K2540" i="1"/>
  <c r="M2540" i="1" s="1"/>
  <c r="J2540" i="1"/>
  <c r="I2540" i="1"/>
  <c r="G2540" i="1"/>
  <c r="L2539" i="1"/>
  <c r="K2539" i="1"/>
  <c r="H2539" i="1"/>
  <c r="F2539" i="1"/>
  <c r="E2539" i="1"/>
  <c r="D2539" i="1"/>
  <c r="L2538" i="1"/>
  <c r="J2538" i="1"/>
  <c r="I2538" i="1"/>
  <c r="G2538" i="1"/>
  <c r="K2536" i="1"/>
  <c r="J2536" i="1"/>
  <c r="I2536" i="1"/>
  <c r="G2536" i="1"/>
  <c r="K2535" i="1"/>
  <c r="L2535" i="1" s="1"/>
  <c r="J2535" i="1"/>
  <c r="I2535" i="1"/>
  <c r="G2535" i="1"/>
  <c r="K2534" i="1"/>
  <c r="H2534" i="1"/>
  <c r="F2534" i="1"/>
  <c r="E2534" i="1"/>
  <c r="D2534" i="1"/>
  <c r="K2533" i="1"/>
  <c r="L2533" i="1" s="1"/>
  <c r="J2533" i="1"/>
  <c r="I2533" i="1"/>
  <c r="G2533" i="1"/>
  <c r="M2532" i="1"/>
  <c r="L2532" i="1"/>
  <c r="J2532" i="1"/>
  <c r="I2532" i="1"/>
  <c r="G2532" i="1"/>
  <c r="K2531" i="1"/>
  <c r="M2531" i="1" s="1"/>
  <c r="J2531" i="1"/>
  <c r="I2531" i="1"/>
  <c r="G2531" i="1"/>
  <c r="K2530" i="1"/>
  <c r="J2530" i="1"/>
  <c r="I2530" i="1"/>
  <c r="G2530" i="1"/>
  <c r="K2529" i="1"/>
  <c r="H2529" i="1"/>
  <c r="F2529" i="1"/>
  <c r="E2529" i="1"/>
  <c r="D2529" i="1"/>
  <c r="K2528" i="1"/>
  <c r="J2528" i="1"/>
  <c r="I2528" i="1"/>
  <c r="G2528" i="1"/>
  <c r="K2527" i="1"/>
  <c r="L2527" i="1" s="1"/>
  <c r="J2527" i="1"/>
  <c r="I2527" i="1"/>
  <c r="G2527" i="1"/>
  <c r="K2526" i="1"/>
  <c r="J2526" i="1"/>
  <c r="I2526" i="1"/>
  <c r="G2526" i="1"/>
  <c r="K2525" i="1"/>
  <c r="L2525" i="1" s="1"/>
  <c r="J2525" i="1"/>
  <c r="I2525" i="1"/>
  <c r="G2525" i="1"/>
  <c r="J2524" i="1"/>
  <c r="E2524" i="1"/>
  <c r="D2524" i="1"/>
  <c r="M2523" i="1"/>
  <c r="J2523" i="1"/>
  <c r="I2523" i="1"/>
  <c r="G2523" i="1"/>
  <c r="M2522" i="1"/>
  <c r="J2522" i="1"/>
  <c r="I2522" i="1"/>
  <c r="G2522" i="1"/>
  <c r="M2521" i="1"/>
  <c r="J2521" i="1"/>
  <c r="I2521" i="1"/>
  <c r="G2521" i="1"/>
  <c r="M2520" i="1"/>
  <c r="J2520" i="1"/>
  <c r="I2520" i="1"/>
  <c r="G2520" i="1"/>
  <c r="K2519" i="1"/>
  <c r="J2519" i="1"/>
  <c r="E2519" i="1"/>
  <c r="G2519" i="1" s="1"/>
  <c r="D2519" i="1"/>
  <c r="K2518" i="1"/>
  <c r="L2518" i="1" s="1"/>
  <c r="J2518" i="1"/>
  <c r="I2518" i="1"/>
  <c r="G2518" i="1"/>
  <c r="K2517" i="1"/>
  <c r="L2517" i="1" s="1"/>
  <c r="J2517" i="1"/>
  <c r="I2517" i="1"/>
  <c r="G2517" i="1"/>
  <c r="K2516" i="1"/>
  <c r="M2516" i="1" s="1"/>
  <c r="J2516" i="1"/>
  <c r="I2516" i="1"/>
  <c r="G2516" i="1"/>
  <c r="K2515" i="1"/>
  <c r="J2515" i="1"/>
  <c r="I2515" i="1"/>
  <c r="G2515" i="1"/>
  <c r="H2514" i="1"/>
  <c r="F2514" i="1"/>
  <c r="E2514" i="1"/>
  <c r="D2514" i="1"/>
  <c r="H2513" i="1"/>
  <c r="F2513" i="1"/>
  <c r="E2513" i="1"/>
  <c r="D2513" i="1"/>
  <c r="F2512" i="1"/>
  <c r="E2512" i="1"/>
  <c r="D2512" i="1"/>
  <c r="H2511" i="1"/>
  <c r="F2511" i="1"/>
  <c r="E2511" i="1"/>
  <c r="D2511" i="1"/>
  <c r="H2510" i="1"/>
  <c r="F2510" i="1"/>
  <c r="E2510" i="1"/>
  <c r="D2510" i="1"/>
  <c r="M2508" i="1"/>
  <c r="J2508" i="1"/>
  <c r="I2508" i="1"/>
  <c r="G2508" i="1"/>
  <c r="M2507" i="1"/>
  <c r="J2507" i="1"/>
  <c r="I2507" i="1"/>
  <c r="G2507" i="1"/>
  <c r="M2506" i="1"/>
  <c r="J2506" i="1"/>
  <c r="I2506" i="1"/>
  <c r="G2506" i="1"/>
  <c r="M2505" i="1"/>
  <c r="J2505" i="1"/>
  <c r="I2505" i="1"/>
  <c r="G2505" i="1"/>
  <c r="K2504" i="1"/>
  <c r="J2504" i="1"/>
  <c r="E2504" i="1"/>
  <c r="I2504" i="1" s="1"/>
  <c r="D2504" i="1"/>
  <c r="M2503" i="1"/>
  <c r="J2503" i="1"/>
  <c r="I2503" i="1"/>
  <c r="G2503" i="1"/>
  <c r="M2502" i="1"/>
  <c r="J2502" i="1"/>
  <c r="I2502" i="1"/>
  <c r="G2502" i="1"/>
  <c r="M2501" i="1"/>
  <c r="J2501" i="1"/>
  <c r="I2501" i="1"/>
  <c r="G2501" i="1"/>
  <c r="M2500" i="1"/>
  <c r="J2500" i="1"/>
  <c r="I2500" i="1"/>
  <c r="G2500" i="1"/>
  <c r="L2499" i="1"/>
  <c r="K2499" i="1"/>
  <c r="H2499" i="1"/>
  <c r="F2499" i="1"/>
  <c r="E2499" i="1"/>
  <c r="D2499" i="1"/>
  <c r="M2498" i="1"/>
  <c r="J2498" i="1"/>
  <c r="I2498" i="1"/>
  <c r="G2498" i="1"/>
  <c r="M2497" i="1"/>
  <c r="J2497" i="1"/>
  <c r="I2497" i="1"/>
  <c r="G2497" i="1"/>
  <c r="M2496" i="1"/>
  <c r="J2496" i="1"/>
  <c r="I2496" i="1"/>
  <c r="G2496" i="1"/>
  <c r="M2495" i="1"/>
  <c r="J2495" i="1"/>
  <c r="I2495" i="1"/>
  <c r="G2495" i="1"/>
  <c r="L2494" i="1"/>
  <c r="K2494" i="1"/>
  <c r="H2494" i="1"/>
  <c r="F2494" i="1"/>
  <c r="E2494" i="1"/>
  <c r="D2494" i="1"/>
  <c r="M2493" i="1"/>
  <c r="J2493" i="1"/>
  <c r="I2493" i="1"/>
  <c r="G2493" i="1"/>
  <c r="M2492" i="1"/>
  <c r="L2492" i="1"/>
  <c r="L2489" i="1" s="1"/>
  <c r="J2492" i="1"/>
  <c r="I2492" i="1"/>
  <c r="G2492" i="1"/>
  <c r="M2491" i="1"/>
  <c r="J2491" i="1"/>
  <c r="I2491" i="1"/>
  <c r="G2491" i="1"/>
  <c r="M2490" i="1"/>
  <c r="J2490" i="1"/>
  <c r="I2490" i="1"/>
  <c r="G2490" i="1"/>
  <c r="K2489" i="1"/>
  <c r="H2489" i="1"/>
  <c r="F2489" i="1"/>
  <c r="E2489" i="1"/>
  <c r="D2489" i="1"/>
  <c r="M2488" i="1"/>
  <c r="J2488" i="1"/>
  <c r="I2488" i="1"/>
  <c r="G2488" i="1"/>
  <c r="M2487" i="1"/>
  <c r="L2487" i="1"/>
  <c r="J2487" i="1"/>
  <c r="I2487" i="1"/>
  <c r="G2487" i="1"/>
  <c r="M2486" i="1"/>
  <c r="J2486" i="1"/>
  <c r="I2486" i="1"/>
  <c r="G2486" i="1"/>
  <c r="M2485" i="1"/>
  <c r="J2485" i="1"/>
  <c r="I2485" i="1"/>
  <c r="G2485" i="1"/>
  <c r="L2484" i="1"/>
  <c r="K2484" i="1"/>
  <c r="H2484" i="1"/>
  <c r="F2484" i="1"/>
  <c r="E2484" i="1"/>
  <c r="D2484" i="1"/>
  <c r="M2483" i="1"/>
  <c r="L2483" i="1"/>
  <c r="J2483" i="1"/>
  <c r="I2483" i="1"/>
  <c r="G2483" i="1"/>
  <c r="K2481" i="1"/>
  <c r="J2481" i="1"/>
  <c r="I2481" i="1"/>
  <c r="G2481" i="1"/>
  <c r="K2480" i="1"/>
  <c r="L2480" i="1" s="1"/>
  <c r="J2480" i="1"/>
  <c r="I2480" i="1"/>
  <c r="G2480" i="1"/>
  <c r="K2479" i="1"/>
  <c r="H2479" i="1"/>
  <c r="F2479" i="1"/>
  <c r="E2479" i="1"/>
  <c r="D2479" i="1"/>
  <c r="K2478" i="1"/>
  <c r="L2478" i="1" s="1"/>
  <c r="J2478" i="1"/>
  <c r="I2478" i="1"/>
  <c r="G2478" i="1"/>
  <c r="M2477" i="1"/>
  <c r="L2477" i="1"/>
  <c r="H2477" i="1"/>
  <c r="I2477" i="1" s="1"/>
  <c r="G2477" i="1"/>
  <c r="K2476" i="1"/>
  <c r="L2476" i="1" s="1"/>
  <c r="J2476" i="1"/>
  <c r="I2476" i="1"/>
  <c r="G2476" i="1"/>
  <c r="K2475" i="1"/>
  <c r="J2475" i="1"/>
  <c r="I2475" i="1"/>
  <c r="G2475" i="1"/>
  <c r="F2474" i="1"/>
  <c r="E2474" i="1"/>
  <c r="D2474" i="1"/>
  <c r="K2473" i="1"/>
  <c r="J2473" i="1"/>
  <c r="I2473" i="1"/>
  <c r="G2473" i="1"/>
  <c r="M2472" i="1"/>
  <c r="L2472" i="1"/>
  <c r="H2472" i="1"/>
  <c r="G2472" i="1"/>
  <c r="K2471" i="1"/>
  <c r="J2471" i="1"/>
  <c r="I2471" i="1"/>
  <c r="G2471" i="1"/>
  <c r="K2470" i="1"/>
  <c r="L2470" i="1" s="1"/>
  <c r="J2470" i="1"/>
  <c r="I2470" i="1"/>
  <c r="G2470" i="1"/>
  <c r="K2469" i="1"/>
  <c r="F2469" i="1"/>
  <c r="E2469" i="1"/>
  <c r="D2469" i="1"/>
  <c r="H2468" i="1"/>
  <c r="F2468" i="1"/>
  <c r="E2468" i="1"/>
  <c r="D2468" i="1"/>
  <c r="K2467" i="1"/>
  <c r="F2467" i="1"/>
  <c r="E2467" i="1"/>
  <c r="D2467" i="1"/>
  <c r="H2466" i="1"/>
  <c r="F2466" i="1"/>
  <c r="E2466" i="1"/>
  <c r="D2466" i="1"/>
  <c r="H2465" i="1"/>
  <c r="F2465" i="1"/>
  <c r="E2465" i="1"/>
  <c r="D2465" i="1"/>
  <c r="M2463" i="1"/>
  <c r="J2463" i="1"/>
  <c r="I2463" i="1"/>
  <c r="G2463" i="1"/>
  <c r="M2462" i="1"/>
  <c r="J2462" i="1"/>
  <c r="I2462" i="1"/>
  <c r="G2462" i="1"/>
  <c r="M2461" i="1"/>
  <c r="J2461" i="1"/>
  <c r="I2461" i="1"/>
  <c r="G2461" i="1"/>
  <c r="M2460" i="1"/>
  <c r="J2460" i="1"/>
  <c r="I2460" i="1"/>
  <c r="G2460" i="1"/>
  <c r="K2459" i="1"/>
  <c r="H2459" i="1"/>
  <c r="F2459" i="1"/>
  <c r="E2459" i="1"/>
  <c r="D2459" i="1"/>
  <c r="M2458" i="1"/>
  <c r="J2458" i="1"/>
  <c r="I2458" i="1"/>
  <c r="G2458" i="1"/>
  <c r="M2457" i="1"/>
  <c r="H2457" i="1"/>
  <c r="I2457" i="1" s="1"/>
  <c r="G2457" i="1"/>
  <c r="M2456" i="1"/>
  <c r="J2456" i="1"/>
  <c r="I2456" i="1"/>
  <c r="G2456" i="1"/>
  <c r="M2455" i="1"/>
  <c r="J2455" i="1"/>
  <c r="I2455" i="1"/>
  <c r="G2455" i="1"/>
  <c r="L2454" i="1"/>
  <c r="K2454" i="1"/>
  <c r="F2454" i="1"/>
  <c r="E2454" i="1"/>
  <c r="D2454" i="1"/>
  <c r="K2453" i="1"/>
  <c r="J2453" i="1"/>
  <c r="I2453" i="1"/>
  <c r="G2453" i="1"/>
  <c r="M2452" i="1"/>
  <c r="L2452" i="1"/>
  <c r="J2452" i="1"/>
  <c r="I2452" i="1"/>
  <c r="G2452" i="1"/>
  <c r="K2451" i="1"/>
  <c r="M2451" i="1" s="1"/>
  <c r="J2451" i="1"/>
  <c r="I2451" i="1"/>
  <c r="K2450" i="1"/>
  <c r="J2450" i="1"/>
  <c r="I2450" i="1"/>
  <c r="H2449" i="1"/>
  <c r="F2449" i="1"/>
  <c r="E2449" i="1"/>
  <c r="D2449" i="1"/>
  <c r="K2448" i="1"/>
  <c r="M2448" i="1" s="1"/>
  <c r="J2448" i="1"/>
  <c r="I2448" i="1"/>
  <c r="G2448" i="1"/>
  <c r="K2447" i="1"/>
  <c r="J2447" i="1"/>
  <c r="I2447" i="1"/>
  <c r="G2447" i="1"/>
  <c r="K2446" i="1"/>
  <c r="M2446" i="1" s="1"/>
  <c r="J2446" i="1"/>
  <c r="I2446" i="1"/>
  <c r="G2446" i="1"/>
  <c r="K2445" i="1"/>
  <c r="M2445" i="1" s="1"/>
  <c r="J2445" i="1"/>
  <c r="I2445" i="1"/>
  <c r="G2445" i="1"/>
  <c r="H2444" i="1"/>
  <c r="F2444" i="1"/>
  <c r="E2444" i="1"/>
  <c r="D2444" i="1"/>
  <c r="K2443" i="1"/>
  <c r="M2443" i="1" s="1"/>
  <c r="J2443" i="1"/>
  <c r="I2443" i="1"/>
  <c r="G2443" i="1"/>
  <c r="K2442" i="1"/>
  <c r="M2442" i="1" s="1"/>
  <c r="H2442" i="1"/>
  <c r="I2442" i="1" s="1"/>
  <c r="G2442" i="1"/>
  <c r="K2441" i="1"/>
  <c r="J2441" i="1"/>
  <c r="I2441" i="1"/>
  <c r="G2441" i="1"/>
  <c r="K2440" i="1"/>
  <c r="J2440" i="1"/>
  <c r="I2440" i="1"/>
  <c r="G2440" i="1"/>
  <c r="F2439" i="1"/>
  <c r="E2439" i="1"/>
  <c r="D2439" i="1"/>
  <c r="H2438" i="1"/>
  <c r="F2438" i="1"/>
  <c r="E2438" i="1"/>
  <c r="D2438" i="1"/>
  <c r="F2437" i="1"/>
  <c r="E2437" i="1"/>
  <c r="D2437" i="1"/>
  <c r="H2436" i="1"/>
  <c r="F2436" i="1"/>
  <c r="E2436" i="1"/>
  <c r="D2436" i="1"/>
  <c r="H2435" i="1"/>
  <c r="F2435" i="1"/>
  <c r="E2435" i="1"/>
  <c r="D2435" i="1"/>
  <c r="K2433" i="1"/>
  <c r="L2433" i="1" s="1"/>
  <c r="H2433" i="1"/>
  <c r="J2433" i="1" s="1"/>
  <c r="G2433" i="1"/>
  <c r="K2432" i="1"/>
  <c r="L2432" i="1" s="1"/>
  <c r="J2432" i="1"/>
  <c r="I2432" i="1"/>
  <c r="G2432" i="1"/>
  <c r="K2431" i="1"/>
  <c r="M2431" i="1" s="1"/>
  <c r="J2431" i="1"/>
  <c r="I2431" i="1"/>
  <c r="G2431" i="1"/>
  <c r="K2430" i="1"/>
  <c r="M2430" i="1" s="1"/>
  <c r="J2430" i="1"/>
  <c r="I2430" i="1"/>
  <c r="G2430" i="1"/>
  <c r="F2429" i="1"/>
  <c r="E2429" i="1"/>
  <c r="D2429" i="1"/>
  <c r="F2428" i="1"/>
  <c r="E2428" i="1"/>
  <c r="D2428" i="1"/>
  <c r="F2427" i="1"/>
  <c r="E2427" i="1"/>
  <c r="D2427" i="1"/>
  <c r="F2426" i="1"/>
  <c r="E2426" i="1"/>
  <c r="D2426" i="1"/>
  <c r="F2425" i="1"/>
  <c r="E2425" i="1"/>
  <c r="D2425" i="1"/>
  <c r="H2424" i="1"/>
  <c r="M2418" i="1"/>
  <c r="J2418" i="1"/>
  <c r="I2418" i="1"/>
  <c r="G2418" i="1"/>
  <c r="M2417" i="1"/>
  <c r="J2417" i="1"/>
  <c r="I2417" i="1"/>
  <c r="G2417" i="1"/>
  <c r="M2416" i="1"/>
  <c r="J2416" i="1"/>
  <c r="I2416" i="1"/>
  <c r="G2416" i="1"/>
  <c r="M2415" i="1"/>
  <c r="J2415" i="1"/>
  <c r="I2415" i="1"/>
  <c r="G2415" i="1"/>
  <c r="K2414" i="1"/>
  <c r="H2414" i="1"/>
  <c r="F2414" i="1"/>
  <c r="E2414" i="1"/>
  <c r="D2414" i="1"/>
  <c r="M2413" i="1"/>
  <c r="J2413" i="1"/>
  <c r="I2413" i="1"/>
  <c r="G2413" i="1"/>
  <c r="M2412" i="1"/>
  <c r="J2412" i="1"/>
  <c r="I2412" i="1"/>
  <c r="G2412" i="1"/>
  <c r="M2411" i="1"/>
  <c r="J2411" i="1"/>
  <c r="I2411" i="1"/>
  <c r="G2411" i="1"/>
  <c r="M2410" i="1"/>
  <c r="J2410" i="1"/>
  <c r="I2410" i="1"/>
  <c r="G2410" i="1"/>
  <c r="L2409" i="1"/>
  <c r="K2409" i="1"/>
  <c r="H2409" i="1"/>
  <c r="F2409" i="1"/>
  <c r="E2409" i="1"/>
  <c r="D2409" i="1"/>
  <c r="M2408" i="1"/>
  <c r="J2408" i="1"/>
  <c r="I2408" i="1"/>
  <c r="G2408" i="1"/>
  <c r="M2407" i="1"/>
  <c r="J2407" i="1"/>
  <c r="I2407" i="1"/>
  <c r="G2407" i="1"/>
  <c r="M2406" i="1"/>
  <c r="J2406" i="1"/>
  <c r="I2406" i="1"/>
  <c r="G2406" i="1"/>
  <c r="M2405" i="1"/>
  <c r="J2405" i="1"/>
  <c r="I2405" i="1"/>
  <c r="G2405" i="1"/>
  <c r="K2404" i="1"/>
  <c r="H2404" i="1"/>
  <c r="F2404" i="1"/>
  <c r="E2404" i="1"/>
  <c r="D2404" i="1"/>
  <c r="M2403" i="1"/>
  <c r="J2403" i="1"/>
  <c r="I2403" i="1"/>
  <c r="G2403" i="1"/>
  <c r="M2402" i="1"/>
  <c r="J2402" i="1"/>
  <c r="I2402" i="1"/>
  <c r="G2402" i="1"/>
  <c r="M2401" i="1"/>
  <c r="J2401" i="1"/>
  <c r="I2401" i="1"/>
  <c r="G2401" i="1"/>
  <c r="M2400" i="1"/>
  <c r="J2400" i="1"/>
  <c r="I2400" i="1"/>
  <c r="G2400" i="1"/>
  <c r="K2399" i="1"/>
  <c r="H2399" i="1"/>
  <c r="F2399" i="1"/>
  <c r="E2399" i="1"/>
  <c r="D2399" i="1"/>
  <c r="K2398" i="1"/>
  <c r="M2398" i="1" s="1"/>
  <c r="J2398" i="1"/>
  <c r="I2398" i="1"/>
  <c r="G2398" i="1"/>
  <c r="K2397" i="1"/>
  <c r="M2397" i="1" s="1"/>
  <c r="J2397" i="1"/>
  <c r="I2397" i="1"/>
  <c r="G2397" i="1"/>
  <c r="M2396" i="1"/>
  <c r="L2396" i="1"/>
  <c r="J2396" i="1"/>
  <c r="I2396" i="1"/>
  <c r="G2396" i="1"/>
  <c r="K2395" i="1"/>
  <c r="L2395" i="1" s="1"/>
  <c r="L2390" i="1" s="1"/>
  <c r="J2395" i="1"/>
  <c r="I2395" i="1"/>
  <c r="G2395" i="1"/>
  <c r="H2394" i="1"/>
  <c r="F2394" i="1"/>
  <c r="E2394" i="1"/>
  <c r="D2394" i="1"/>
  <c r="H2393" i="1"/>
  <c r="F2393" i="1"/>
  <c r="E2393" i="1"/>
  <c r="D2393" i="1"/>
  <c r="H2392" i="1"/>
  <c r="F2392" i="1"/>
  <c r="E2392" i="1"/>
  <c r="D2392" i="1"/>
  <c r="K2391" i="1"/>
  <c r="H2391" i="1"/>
  <c r="F2391" i="1"/>
  <c r="E2391" i="1"/>
  <c r="D2391" i="1"/>
  <c r="H2390" i="1"/>
  <c r="F2390" i="1"/>
  <c r="E2390" i="1"/>
  <c r="D2390" i="1"/>
  <c r="L946" i="1"/>
  <c r="K946" i="1"/>
  <c r="L943" i="1"/>
  <c r="K943" i="1"/>
  <c r="H946" i="1"/>
  <c r="H944" i="1"/>
  <c r="H943" i="1"/>
  <c r="E943" i="1"/>
  <c r="F943" i="1"/>
  <c r="E944" i="1"/>
  <c r="F944" i="1"/>
  <c r="E945" i="1"/>
  <c r="F945" i="1"/>
  <c r="E946" i="1"/>
  <c r="F946" i="1"/>
  <c r="D944" i="1"/>
  <c r="D945" i="1"/>
  <c r="D946" i="1"/>
  <c r="D943" i="1"/>
  <c r="I949" i="1"/>
  <c r="J949" i="1"/>
  <c r="K949" i="1"/>
  <c r="L949" i="1" s="1"/>
  <c r="L944" i="1" s="1"/>
  <c r="G949" i="1"/>
  <c r="K955" i="1"/>
  <c r="H955" i="1"/>
  <c r="H945" i="1" s="1"/>
  <c r="L961" i="1"/>
  <c r="K961" i="1"/>
  <c r="L959" i="1"/>
  <c r="K959" i="1"/>
  <c r="L958" i="1"/>
  <c r="K958" i="1"/>
  <c r="H961" i="1"/>
  <c r="H959" i="1"/>
  <c r="H958" i="1"/>
  <c r="E958" i="1"/>
  <c r="F958" i="1"/>
  <c r="E959" i="1"/>
  <c r="F959" i="1"/>
  <c r="E960" i="1"/>
  <c r="F960" i="1"/>
  <c r="E961" i="1"/>
  <c r="F961" i="1"/>
  <c r="D959" i="1"/>
  <c r="D960" i="1"/>
  <c r="D961" i="1"/>
  <c r="D958" i="1"/>
  <c r="H965" i="1"/>
  <c r="H970" i="1"/>
  <c r="K979" i="1"/>
  <c r="M979" i="1" s="1"/>
  <c r="K980" i="1"/>
  <c r="G979" i="1"/>
  <c r="H979" i="1"/>
  <c r="I979" i="1" s="1"/>
  <c r="H980" i="1"/>
  <c r="K985" i="1"/>
  <c r="K984" i="1"/>
  <c r="M984" i="1" s="1"/>
  <c r="G984" i="1"/>
  <c r="H984" i="1"/>
  <c r="H985" i="1"/>
  <c r="J985" i="1" s="1"/>
  <c r="H990" i="1"/>
  <c r="J990" i="1" s="1"/>
  <c r="K990" i="1"/>
  <c r="I2569" i="1" l="1"/>
  <c r="I984" i="1"/>
  <c r="J984" i="1"/>
  <c r="K2089" i="1"/>
  <c r="H2099" i="1"/>
  <c r="I2099" i="1" s="1"/>
  <c r="H2106" i="1"/>
  <c r="H2129" i="1"/>
  <c r="I2129" i="1" s="1"/>
  <c r="I2144" i="1"/>
  <c r="I2634" i="1"/>
  <c r="E2389" i="1"/>
  <c r="L2622" i="1"/>
  <c r="K2428" i="1"/>
  <c r="M2428" i="1" s="1"/>
  <c r="L2430" i="1"/>
  <c r="D2422" i="1"/>
  <c r="D2387" i="1" s="1"/>
  <c r="D2599" i="1"/>
  <c r="G2602" i="1"/>
  <c r="M2602" i="1"/>
  <c r="G2105" i="1"/>
  <c r="G2106" i="1"/>
  <c r="G2603" i="1"/>
  <c r="E2423" i="1"/>
  <c r="E2388" i="1" s="1"/>
  <c r="L2467" i="1"/>
  <c r="I2468" i="1"/>
  <c r="I2584" i="1"/>
  <c r="I2609" i="1"/>
  <c r="F2420" i="1"/>
  <c r="F2385" i="1" s="1"/>
  <c r="G2513" i="1"/>
  <c r="M2594" i="1"/>
  <c r="I2600" i="1"/>
  <c r="I2602" i="1"/>
  <c r="D2104" i="1"/>
  <c r="I2109" i="1"/>
  <c r="L979" i="1"/>
  <c r="I2105" i="1"/>
  <c r="H2389" i="1"/>
  <c r="M2404" i="1"/>
  <c r="L2446" i="1"/>
  <c r="I2466" i="1"/>
  <c r="K2513" i="1"/>
  <c r="M2513" i="1" s="1"/>
  <c r="G2529" i="1"/>
  <c r="J2529" i="1"/>
  <c r="L2531" i="1"/>
  <c r="G2539" i="1"/>
  <c r="I2563" i="1"/>
  <c r="L2612" i="1"/>
  <c r="K2626" i="1"/>
  <c r="L2626" i="1" s="1"/>
  <c r="E2624" i="1"/>
  <c r="F2085" i="1"/>
  <c r="J2085" i="1" s="1"/>
  <c r="F2086" i="1"/>
  <c r="H2086" i="1"/>
  <c r="I2086" i="1" s="1"/>
  <c r="G2109" i="1"/>
  <c r="M2111" i="1"/>
  <c r="I2131" i="1"/>
  <c r="L2137" i="1"/>
  <c r="F2389" i="1"/>
  <c r="G2409" i="1"/>
  <c r="J2409" i="1"/>
  <c r="M2433" i="1"/>
  <c r="J2436" i="1"/>
  <c r="D2423" i="1"/>
  <c r="D2388" i="1" s="1"/>
  <c r="G2438" i="1"/>
  <c r="M2459" i="1"/>
  <c r="D2464" i="1"/>
  <c r="G2465" i="1"/>
  <c r="D2421" i="1"/>
  <c r="D2386" i="1" s="1"/>
  <c r="J2466" i="1"/>
  <c r="J2477" i="1"/>
  <c r="M2480" i="1"/>
  <c r="G2484" i="1"/>
  <c r="G2489" i="1"/>
  <c r="I2510" i="1"/>
  <c r="L2516" i="1"/>
  <c r="G2549" i="1"/>
  <c r="J2561" i="1"/>
  <c r="G2562" i="1"/>
  <c r="J2563" i="1"/>
  <c r="G2564" i="1"/>
  <c r="M2570" i="1"/>
  <c r="G2574" i="1"/>
  <c r="L2578" i="1"/>
  <c r="L2583" i="1"/>
  <c r="L2605" i="1"/>
  <c r="H2619" i="1"/>
  <c r="J2619" i="1" s="1"/>
  <c r="G2627" i="1"/>
  <c r="K2628" i="1"/>
  <c r="L2628" i="1" s="1"/>
  <c r="J2629" i="1"/>
  <c r="M2638" i="1"/>
  <c r="M2642" i="1"/>
  <c r="D2085" i="1"/>
  <c r="D2084" i="1" s="1"/>
  <c r="G2094" i="1"/>
  <c r="G2099" i="1"/>
  <c r="L2103" i="1"/>
  <c r="H2107" i="1"/>
  <c r="I2107" i="1" s="1"/>
  <c r="L2120" i="1"/>
  <c r="L2128" i="1"/>
  <c r="I2142" i="1"/>
  <c r="G2144" i="1"/>
  <c r="M2146" i="1"/>
  <c r="I2414" i="1"/>
  <c r="D2389" i="1"/>
  <c r="K2390" i="1"/>
  <c r="M2390" i="1" s="1"/>
  <c r="L2391" i="1"/>
  <c r="M2395" i="1"/>
  <c r="G2404" i="1"/>
  <c r="E2424" i="1"/>
  <c r="F2423" i="1"/>
  <c r="F2388" i="1" s="1"/>
  <c r="G2429" i="1"/>
  <c r="L2431" i="1"/>
  <c r="G2436" i="1"/>
  <c r="F2422" i="1"/>
  <c r="F2387" i="1" s="1"/>
  <c r="J2442" i="1"/>
  <c r="L2442" i="1"/>
  <c r="L2445" i="1"/>
  <c r="G2449" i="1"/>
  <c r="L2451" i="1"/>
  <c r="J2468" i="1"/>
  <c r="G2469" i="1"/>
  <c r="G2479" i="1"/>
  <c r="G2494" i="1"/>
  <c r="M2494" i="1"/>
  <c r="G2499" i="1"/>
  <c r="G2504" i="1"/>
  <c r="D2509" i="1"/>
  <c r="G2510" i="1"/>
  <c r="G2511" i="1"/>
  <c r="I2514" i="1"/>
  <c r="M2519" i="1"/>
  <c r="G2534" i="1"/>
  <c r="L2540" i="1"/>
  <c r="G2554" i="1"/>
  <c r="H2554" i="1"/>
  <c r="I2554" i="1" s="1"/>
  <c r="L2554" i="1"/>
  <c r="I2557" i="1"/>
  <c r="D2559" i="1"/>
  <c r="G2560" i="1"/>
  <c r="K2560" i="1"/>
  <c r="M2560" i="1" s="1"/>
  <c r="L2565" i="1"/>
  <c r="J2569" i="1"/>
  <c r="G2579" i="1"/>
  <c r="G2584" i="1"/>
  <c r="H2589" i="1"/>
  <c r="J2589" i="1" s="1"/>
  <c r="I2592" i="1"/>
  <c r="J2600" i="1"/>
  <c r="K2600" i="1"/>
  <c r="M2600" i="1" s="1"/>
  <c r="K2604" i="1"/>
  <c r="M2604" i="1" s="1"/>
  <c r="G2609" i="1"/>
  <c r="L2610" i="1"/>
  <c r="M2618" i="1"/>
  <c r="H2618" i="1"/>
  <c r="H2423" i="1" s="1"/>
  <c r="H2388" i="1" s="1"/>
  <c r="L2620" i="1"/>
  <c r="I2623" i="1"/>
  <c r="G2626" i="1"/>
  <c r="M2628" i="1"/>
  <c r="H2624" i="1"/>
  <c r="I2106" i="1"/>
  <c r="G2108" i="1"/>
  <c r="G2114" i="1"/>
  <c r="M2115" i="1"/>
  <c r="G2129" i="1"/>
  <c r="L2130" i="1"/>
  <c r="I2134" i="1"/>
  <c r="G2139" i="1"/>
  <c r="L2141" i="1"/>
  <c r="G2149" i="1"/>
  <c r="M2469" i="1"/>
  <c r="M2504" i="1"/>
  <c r="I2615" i="1"/>
  <c r="I2114" i="1"/>
  <c r="I2149" i="1"/>
  <c r="I2390" i="1"/>
  <c r="I2391" i="1"/>
  <c r="I2392" i="1"/>
  <c r="I2393" i="1"/>
  <c r="J2404" i="1"/>
  <c r="F2424" i="1"/>
  <c r="F2421" i="1"/>
  <c r="L2441" i="1"/>
  <c r="M2441" i="1"/>
  <c r="K2436" i="1"/>
  <c r="M2436" i="1" s="1"/>
  <c r="I2444" i="1"/>
  <c r="L2447" i="1"/>
  <c r="K2444" i="1"/>
  <c r="M2444" i="1" s="1"/>
  <c r="K2437" i="1"/>
  <c r="M2437" i="1" s="1"/>
  <c r="K944" i="1"/>
  <c r="G2390" i="1"/>
  <c r="J2390" i="1"/>
  <c r="G2391" i="1"/>
  <c r="G2392" i="1"/>
  <c r="G2393" i="1"/>
  <c r="J2393" i="1"/>
  <c r="I2394" i="1"/>
  <c r="J2399" i="1"/>
  <c r="G2399" i="1"/>
  <c r="M2432" i="1"/>
  <c r="I2433" i="1"/>
  <c r="H2429" i="1"/>
  <c r="I2429" i="1" s="1"/>
  <c r="D2434" i="1"/>
  <c r="D2420" i="1"/>
  <c r="D2385" i="1" s="1"/>
  <c r="F2434" i="1"/>
  <c r="J2438" i="1"/>
  <c r="L2443" i="1"/>
  <c r="K2438" i="1"/>
  <c r="M2438" i="1" s="1"/>
  <c r="M2447" i="1"/>
  <c r="I2459" i="1"/>
  <c r="J2465" i="1"/>
  <c r="G2467" i="1"/>
  <c r="J2479" i="1"/>
  <c r="M2489" i="1"/>
  <c r="L2512" i="1"/>
  <c r="M2518" i="1"/>
  <c r="I2519" i="1"/>
  <c r="M2525" i="1"/>
  <c r="M2527" i="1"/>
  <c r="M2533" i="1"/>
  <c r="M2534" i="1"/>
  <c r="M2535" i="1"/>
  <c r="M2538" i="1"/>
  <c r="M2539" i="1"/>
  <c r="M2543" i="1"/>
  <c r="M2544" i="1"/>
  <c r="M2554" i="1"/>
  <c r="J2560" i="1"/>
  <c r="L2572" i="1"/>
  <c r="L2562" i="1" s="1"/>
  <c r="K2562" i="1"/>
  <c r="M2562" i="1" s="1"/>
  <c r="G2394" i="1"/>
  <c r="I2399" i="1"/>
  <c r="M2399" i="1"/>
  <c r="I2404" i="1"/>
  <c r="M2409" i="1"/>
  <c r="J2414" i="1"/>
  <c r="H2420" i="1"/>
  <c r="H2385" i="1" s="1"/>
  <c r="D2424" i="1"/>
  <c r="I2436" i="1"/>
  <c r="I2438" i="1"/>
  <c r="G2444" i="1"/>
  <c r="L2448" i="1"/>
  <c r="G2454" i="1"/>
  <c r="J2457" i="1"/>
  <c r="G2459" i="1"/>
  <c r="F2464" i="1"/>
  <c r="I2465" i="1"/>
  <c r="K2465" i="1"/>
  <c r="M2465" i="1" s="1"/>
  <c r="M2467" i="1"/>
  <c r="M2470" i="1"/>
  <c r="G2474" i="1"/>
  <c r="M2476" i="1"/>
  <c r="M2478" i="1"/>
  <c r="I2479" i="1"/>
  <c r="M2479" i="1"/>
  <c r="M2484" i="1"/>
  <c r="J2489" i="1"/>
  <c r="I2494" i="1"/>
  <c r="M2499" i="1"/>
  <c r="F2509" i="1"/>
  <c r="G2514" i="1"/>
  <c r="I2529" i="1"/>
  <c r="L2529" i="1"/>
  <c r="J2539" i="1"/>
  <c r="G2544" i="1"/>
  <c r="M2549" i="1"/>
  <c r="F2559" i="1"/>
  <c r="G2559" i="1" s="1"/>
  <c r="I2561" i="1"/>
  <c r="J2562" i="1"/>
  <c r="K2563" i="1"/>
  <c r="M2563" i="1" s="1"/>
  <c r="L2568" i="1"/>
  <c r="K2569" i="1"/>
  <c r="M2569" i="1" s="1"/>
  <c r="M2572" i="1"/>
  <c r="J2564" i="1"/>
  <c r="G2569" i="1"/>
  <c r="L2576" i="1"/>
  <c r="L2580" i="1"/>
  <c r="M2584" i="1"/>
  <c r="M2589" i="1"/>
  <c r="I2594" i="1"/>
  <c r="E2599" i="1"/>
  <c r="G2601" i="1"/>
  <c r="K2609" i="1"/>
  <c r="M2609" i="1" s="1"/>
  <c r="G2615" i="1"/>
  <c r="D2614" i="1"/>
  <c r="I2625" i="1"/>
  <c r="I2627" i="1"/>
  <c r="G2628" i="1"/>
  <c r="G2629" i="1"/>
  <c r="G2634" i="1"/>
  <c r="M2636" i="1"/>
  <c r="H2639" i="1"/>
  <c r="I2639" i="1" s="1"/>
  <c r="M2640" i="1"/>
  <c r="J2643" i="1"/>
  <c r="G2086" i="1"/>
  <c r="G2088" i="1"/>
  <c r="G2089" i="1"/>
  <c r="L2090" i="1"/>
  <c r="L2089" i="1" s="1"/>
  <c r="I2091" i="1"/>
  <c r="L2094" i="1"/>
  <c r="L2099" i="1"/>
  <c r="G2107" i="1"/>
  <c r="I2108" i="1"/>
  <c r="M2113" i="1"/>
  <c r="L2118" i="1"/>
  <c r="G2119" i="1"/>
  <c r="L2122" i="1"/>
  <c r="G2124" i="1"/>
  <c r="L2132" i="1"/>
  <c r="G2134" i="1"/>
  <c r="M2142" i="1"/>
  <c r="M2148" i="1"/>
  <c r="M2150" i="1"/>
  <c r="J2579" i="1"/>
  <c r="J2584" i="1"/>
  <c r="J2609" i="1"/>
  <c r="K2616" i="1"/>
  <c r="L2616" i="1" s="1"/>
  <c r="E2614" i="1"/>
  <c r="K2614" i="1" s="1"/>
  <c r="M2614" i="1" s="1"/>
  <c r="L2618" i="1"/>
  <c r="L2619" i="1"/>
  <c r="I2619" i="1"/>
  <c r="D2624" i="1"/>
  <c r="J2627" i="1"/>
  <c r="I2629" i="1"/>
  <c r="M2629" i="1"/>
  <c r="G2639" i="1"/>
  <c r="M2089" i="1"/>
  <c r="L2119" i="1"/>
  <c r="I2119" i="1"/>
  <c r="M2152" i="1"/>
  <c r="J979" i="1"/>
  <c r="J2472" i="1"/>
  <c r="I2472" i="1"/>
  <c r="H2469" i="1"/>
  <c r="H2467" i="1"/>
  <c r="H2464" i="1" s="1"/>
  <c r="J2499" i="1"/>
  <c r="I2499" i="1"/>
  <c r="L984" i="1"/>
  <c r="J2391" i="1"/>
  <c r="K2393" i="1"/>
  <c r="L2398" i="1"/>
  <c r="L2393" i="1" s="1"/>
  <c r="G2414" i="1"/>
  <c r="H2421" i="1"/>
  <c r="G2435" i="1"/>
  <c r="E2434" i="1"/>
  <c r="G2434" i="1" s="1"/>
  <c r="E2422" i="1"/>
  <c r="E2387" i="1" s="1"/>
  <c r="G2437" i="1"/>
  <c r="K2439" i="1"/>
  <c r="M2439" i="1" s="1"/>
  <c r="G2439" i="1"/>
  <c r="J2444" i="1"/>
  <c r="M2453" i="1"/>
  <c r="L2453" i="1"/>
  <c r="J2459" i="1"/>
  <c r="M2475" i="1"/>
  <c r="K2474" i="1"/>
  <c r="M2474" i="1" s="1"/>
  <c r="L2475" i="1"/>
  <c r="L2474" i="1" s="1"/>
  <c r="L2581" i="1"/>
  <c r="M2581" i="1"/>
  <c r="K2579" i="1"/>
  <c r="M2579" i="1" s="1"/>
  <c r="I2603" i="1"/>
  <c r="J2603" i="1"/>
  <c r="H2599" i="1"/>
  <c r="G2466" i="1"/>
  <c r="M2481" i="1"/>
  <c r="L2481" i="1"/>
  <c r="J2511" i="1"/>
  <c r="I2511" i="1"/>
  <c r="I2552" i="1"/>
  <c r="H2549" i="1"/>
  <c r="H2512" i="1"/>
  <c r="H2509" i="1" s="1"/>
  <c r="J2552" i="1"/>
  <c r="I2409" i="1"/>
  <c r="G2468" i="1"/>
  <c r="G2619" i="1"/>
  <c r="J2392" i="1"/>
  <c r="J2394" i="1"/>
  <c r="L2397" i="1"/>
  <c r="L2392" i="1" s="1"/>
  <c r="K2394" i="1"/>
  <c r="M2394" i="1" s="1"/>
  <c r="K2392" i="1"/>
  <c r="M2414" i="1"/>
  <c r="E2421" i="1"/>
  <c r="K2424" i="1"/>
  <c r="I2435" i="1"/>
  <c r="M2440" i="1"/>
  <c r="K2435" i="1"/>
  <c r="L2440" i="1"/>
  <c r="J2449" i="1"/>
  <c r="I2449" i="1"/>
  <c r="K2449" i="1"/>
  <c r="M2450" i="1"/>
  <c r="L2450" i="1"/>
  <c r="M2454" i="1"/>
  <c r="E2464" i="1"/>
  <c r="L2469" i="1"/>
  <c r="M2471" i="1"/>
  <c r="K2466" i="1"/>
  <c r="M2466" i="1" s="1"/>
  <c r="L2471" i="1"/>
  <c r="M2473" i="1"/>
  <c r="K2468" i="1"/>
  <c r="M2468" i="1" s="1"/>
  <c r="L2473" i="1"/>
  <c r="J2484" i="1"/>
  <c r="I2484" i="1"/>
  <c r="I2489" i="1"/>
  <c r="J2494" i="1"/>
  <c r="L2541" i="1"/>
  <c r="M2541" i="1"/>
  <c r="K2511" i="1"/>
  <c r="G2604" i="1"/>
  <c r="J2604" i="1"/>
  <c r="M2391" i="1"/>
  <c r="K2429" i="1"/>
  <c r="M2429" i="1" s="1"/>
  <c r="J2435" i="1"/>
  <c r="L2479" i="1"/>
  <c r="E2509" i="1"/>
  <c r="J2510" i="1"/>
  <c r="G2512" i="1"/>
  <c r="J2513" i="1"/>
  <c r="I2513" i="1"/>
  <c r="J2514" i="1"/>
  <c r="M2517" i="1"/>
  <c r="K2512" i="1"/>
  <c r="M2512" i="1" s="1"/>
  <c r="I2524" i="1"/>
  <c r="G2524" i="1"/>
  <c r="M2526" i="1"/>
  <c r="L2526" i="1"/>
  <c r="J2534" i="1"/>
  <c r="I2534" i="1"/>
  <c r="L2536" i="1"/>
  <c r="L2534" i="1" s="1"/>
  <c r="M2536" i="1"/>
  <c r="L2566" i="1"/>
  <c r="M2566" i="1"/>
  <c r="K2561" i="1"/>
  <c r="M2561" i="1" s="1"/>
  <c r="I2589" i="1"/>
  <c r="I2601" i="1"/>
  <c r="J2601" i="1"/>
  <c r="F2624" i="1"/>
  <c r="G2625" i="1"/>
  <c r="J2625" i="1"/>
  <c r="M2112" i="1"/>
  <c r="K2107" i="1"/>
  <c r="L2107" i="1" s="1"/>
  <c r="L2087" i="1" s="1"/>
  <c r="L2112" i="1"/>
  <c r="M2116" i="1"/>
  <c r="K2106" i="1"/>
  <c r="M2515" i="1"/>
  <c r="K2514" i="1"/>
  <c r="M2514" i="1" s="1"/>
  <c r="K2510" i="1"/>
  <c r="I2574" i="1"/>
  <c r="J2574" i="1"/>
  <c r="G2600" i="1"/>
  <c r="F2599" i="1"/>
  <c r="M2637" i="1"/>
  <c r="L2637" i="1"/>
  <c r="K2627" i="1"/>
  <c r="M2627" i="1" s="1"/>
  <c r="M2641" i="1"/>
  <c r="L2641" i="1"/>
  <c r="J2139" i="1"/>
  <c r="I2139" i="1"/>
  <c r="M2151" i="1"/>
  <c r="L2151" i="1"/>
  <c r="K2149" i="1"/>
  <c r="E2420" i="1"/>
  <c r="H2437" i="1"/>
  <c r="H2439" i="1"/>
  <c r="H2454" i="1"/>
  <c r="H2474" i="1"/>
  <c r="L2515" i="1"/>
  <c r="K2524" i="1"/>
  <c r="M2524" i="1" s="1"/>
  <c r="M2528" i="1"/>
  <c r="L2528" i="1"/>
  <c r="L2513" i="1" s="1"/>
  <c r="M2529" i="1"/>
  <c r="M2530" i="1"/>
  <c r="L2530" i="1"/>
  <c r="K2564" i="1"/>
  <c r="J2602" i="1"/>
  <c r="J2088" i="1"/>
  <c r="I2088" i="1"/>
  <c r="M2133" i="1"/>
  <c r="L2133" i="1"/>
  <c r="K2108" i="1"/>
  <c r="K2088" i="1" s="1"/>
  <c r="M2088" i="1" s="1"/>
  <c r="M2147" i="1"/>
  <c r="L2147" i="1"/>
  <c r="I2539" i="1"/>
  <c r="H2544" i="1"/>
  <c r="I2547" i="1"/>
  <c r="I2560" i="1"/>
  <c r="G2561" i="1"/>
  <c r="I2562" i="1"/>
  <c r="G2563" i="1"/>
  <c r="I2564" i="1"/>
  <c r="L2571" i="1"/>
  <c r="L2573" i="1"/>
  <c r="L2575" i="1"/>
  <c r="I2579" i="1"/>
  <c r="L2584" i="1"/>
  <c r="L2602" i="1"/>
  <c r="L2606" i="1"/>
  <c r="L2611" i="1"/>
  <c r="L2613" i="1"/>
  <c r="G2616" i="1"/>
  <c r="F2614" i="1"/>
  <c r="J2616" i="1"/>
  <c r="G2617" i="1"/>
  <c r="J2626" i="1"/>
  <c r="I2626" i="1"/>
  <c r="J2094" i="1"/>
  <c r="I2094" i="1"/>
  <c r="L2124" i="1"/>
  <c r="M2135" i="1"/>
  <c r="K2134" i="1"/>
  <c r="M2134" i="1" s="1"/>
  <c r="L2135" i="1"/>
  <c r="H2559" i="1"/>
  <c r="K2574" i="1"/>
  <c r="M2574" i="1" s="1"/>
  <c r="G2589" i="1"/>
  <c r="G2594" i="1"/>
  <c r="K2601" i="1"/>
  <c r="K2603" i="1"/>
  <c r="L2615" i="1"/>
  <c r="K2634" i="1"/>
  <c r="M2634" i="1" s="1"/>
  <c r="M2635" i="1"/>
  <c r="L2635" i="1"/>
  <c r="K2625" i="1"/>
  <c r="M2639" i="1"/>
  <c r="L2639" i="1"/>
  <c r="E2104" i="1"/>
  <c r="E2085" i="1"/>
  <c r="E2087" i="1"/>
  <c r="G2087" i="1" s="1"/>
  <c r="K2109" i="1"/>
  <c r="M2109" i="1" s="1"/>
  <c r="M2110" i="1"/>
  <c r="K2105" i="1"/>
  <c r="L2105" i="1" s="1"/>
  <c r="L2110" i="1"/>
  <c r="M2114" i="1"/>
  <c r="L2114" i="1"/>
  <c r="J2119" i="1"/>
  <c r="M2127" i="1"/>
  <c r="L2127" i="1"/>
  <c r="M2129" i="1"/>
  <c r="L2129" i="1"/>
  <c r="M2145" i="1"/>
  <c r="K2144" i="1"/>
  <c r="M2144" i="1" s="1"/>
  <c r="L2145" i="1"/>
  <c r="K2617" i="1"/>
  <c r="M2617" i="1" s="1"/>
  <c r="I2617" i="1"/>
  <c r="J2628" i="1"/>
  <c r="I2628" i="1"/>
  <c r="J2099" i="1"/>
  <c r="J2124" i="1"/>
  <c r="I2124" i="1"/>
  <c r="M2143" i="1"/>
  <c r="L2143" i="1"/>
  <c r="M2153" i="1"/>
  <c r="L2153" i="1"/>
  <c r="G2618" i="1"/>
  <c r="M2621" i="1"/>
  <c r="M2643" i="1"/>
  <c r="J2092" i="1"/>
  <c r="M2093" i="1"/>
  <c r="K2094" i="1"/>
  <c r="M2094" i="1" s="1"/>
  <c r="M2095" i="1"/>
  <c r="M2098" i="1"/>
  <c r="K2099" i="1"/>
  <c r="M2099" i="1" s="1"/>
  <c r="M2100" i="1"/>
  <c r="J2101" i="1"/>
  <c r="F2104" i="1"/>
  <c r="J2106" i="1"/>
  <c r="J2108" i="1"/>
  <c r="J2114" i="1"/>
  <c r="M2117" i="1"/>
  <c r="M2123" i="1"/>
  <c r="M2125" i="1"/>
  <c r="M2138" i="1"/>
  <c r="K2139" i="1"/>
  <c r="M2140" i="1"/>
  <c r="J2149" i="1"/>
  <c r="J2634" i="1"/>
  <c r="J2105" i="1"/>
  <c r="J2109" i="1"/>
  <c r="J2134" i="1"/>
  <c r="J2144" i="1"/>
  <c r="H2089" i="1"/>
  <c r="M949" i="1"/>
  <c r="J2129" i="1" l="1"/>
  <c r="G2624" i="1"/>
  <c r="I2420" i="1"/>
  <c r="L2604" i="1"/>
  <c r="L2600" i="1"/>
  <c r="G2599" i="1"/>
  <c r="M2626" i="1"/>
  <c r="D2419" i="1"/>
  <c r="L2514" i="1"/>
  <c r="G2464" i="1"/>
  <c r="L2465" i="1"/>
  <c r="G2423" i="1"/>
  <c r="L2438" i="1"/>
  <c r="G2387" i="1"/>
  <c r="J2420" i="1"/>
  <c r="L2437" i="1"/>
  <c r="J2388" i="1"/>
  <c r="G2389" i="1"/>
  <c r="J2086" i="1"/>
  <c r="I2389" i="1"/>
  <c r="G2388" i="1"/>
  <c r="L2429" i="1"/>
  <c r="I2618" i="1"/>
  <c r="L2609" i="1"/>
  <c r="G2509" i="1"/>
  <c r="M2424" i="1"/>
  <c r="I2423" i="1"/>
  <c r="J2429" i="1"/>
  <c r="J2554" i="1"/>
  <c r="I2624" i="1"/>
  <c r="H2087" i="1"/>
  <c r="H2084" i="1" s="1"/>
  <c r="J2107" i="1"/>
  <c r="M2616" i="1"/>
  <c r="K2599" i="1"/>
  <c r="M2599" i="1" s="1"/>
  <c r="F2084" i="1"/>
  <c r="L2569" i="1"/>
  <c r="G2421" i="1"/>
  <c r="J2389" i="1"/>
  <c r="L2436" i="1"/>
  <c r="D2384" i="1"/>
  <c r="J2639" i="1"/>
  <c r="H2614" i="1"/>
  <c r="J2614" i="1" s="1"/>
  <c r="J2618" i="1"/>
  <c r="G2614" i="1"/>
  <c r="L2574" i="1"/>
  <c r="K2559" i="1"/>
  <c r="M2559" i="1" s="1"/>
  <c r="K2389" i="1"/>
  <c r="L2389" i="1" s="1"/>
  <c r="J2423" i="1"/>
  <c r="H2104" i="1"/>
  <c r="I2104" i="1" s="1"/>
  <c r="I2388" i="1"/>
  <c r="E2084" i="1"/>
  <c r="G2084" i="1" s="1"/>
  <c r="L2634" i="1"/>
  <c r="L2466" i="1"/>
  <c r="K2464" i="1"/>
  <c r="M2464" i="1" s="1"/>
  <c r="L2144" i="1"/>
  <c r="G2104" i="1"/>
  <c r="L2109" i="1"/>
  <c r="L2627" i="1"/>
  <c r="L2563" i="1"/>
  <c r="L2435" i="1"/>
  <c r="L2444" i="1"/>
  <c r="L2579" i="1"/>
  <c r="F2419" i="1"/>
  <c r="F2386" i="1"/>
  <c r="F2384" i="1" s="1"/>
  <c r="I2509" i="1"/>
  <c r="J2509" i="1"/>
  <c r="I2599" i="1"/>
  <c r="J2599" i="1"/>
  <c r="M2393" i="1"/>
  <c r="M2625" i="1"/>
  <c r="K2624" i="1"/>
  <c r="I2087" i="1"/>
  <c r="L2085" i="1"/>
  <c r="J2559" i="1"/>
  <c r="I2559" i="1"/>
  <c r="L2134" i="1"/>
  <c r="G2085" i="1"/>
  <c r="I2544" i="1"/>
  <c r="J2544" i="1"/>
  <c r="M2108" i="1"/>
  <c r="L2108" i="1"/>
  <c r="L2088" i="1" s="1"/>
  <c r="L2564" i="1"/>
  <c r="M2564" i="1"/>
  <c r="J2464" i="1"/>
  <c r="I2464" i="1"/>
  <c r="E2419" i="1"/>
  <c r="E2385" i="1"/>
  <c r="G2385" i="1" s="1"/>
  <c r="M2510" i="1"/>
  <c r="L2510" i="1"/>
  <c r="K2509" i="1"/>
  <c r="M2509" i="1" s="1"/>
  <c r="K2422" i="1"/>
  <c r="M2422" i="1" s="1"/>
  <c r="K2423" i="1"/>
  <c r="M2423" i="1" s="1"/>
  <c r="G2422" i="1"/>
  <c r="M2392" i="1"/>
  <c r="J2469" i="1"/>
  <c r="I2469" i="1"/>
  <c r="E2386" i="1"/>
  <c r="M2139" i="1"/>
  <c r="L2139" i="1"/>
  <c r="L2617" i="1"/>
  <c r="M2603" i="1"/>
  <c r="L2603" i="1"/>
  <c r="L2560" i="1"/>
  <c r="M2449" i="1"/>
  <c r="L2449" i="1"/>
  <c r="K2420" i="1"/>
  <c r="K2434" i="1"/>
  <c r="M2434" i="1" s="1"/>
  <c r="M2435" i="1"/>
  <c r="J2549" i="1"/>
  <c r="I2549" i="1"/>
  <c r="K2421" i="1"/>
  <c r="L2439" i="1"/>
  <c r="L2394" i="1"/>
  <c r="J2454" i="1"/>
  <c r="I2454" i="1"/>
  <c r="J2512" i="1"/>
  <c r="I2512" i="1"/>
  <c r="J2421" i="1"/>
  <c r="I2421" i="1"/>
  <c r="H2386" i="1"/>
  <c r="J2439" i="1"/>
  <c r="I2439" i="1"/>
  <c r="K2087" i="1"/>
  <c r="M2087" i="1" s="1"/>
  <c r="M2107" i="1"/>
  <c r="I2089" i="1"/>
  <c r="J2089" i="1"/>
  <c r="K2085" i="1"/>
  <c r="K2104" i="1"/>
  <c r="M2104" i="1" s="1"/>
  <c r="M2105" i="1"/>
  <c r="I2085" i="1"/>
  <c r="L2625" i="1"/>
  <c r="M2601" i="1"/>
  <c r="L2601" i="1"/>
  <c r="J2474" i="1"/>
  <c r="I2474" i="1"/>
  <c r="H2422" i="1"/>
  <c r="J2437" i="1"/>
  <c r="H2434" i="1"/>
  <c r="I2437" i="1"/>
  <c r="M2149" i="1"/>
  <c r="L2149" i="1"/>
  <c r="J2624" i="1"/>
  <c r="M2106" i="1"/>
  <c r="L2106" i="1"/>
  <c r="L2086" i="1" s="1"/>
  <c r="K2086" i="1"/>
  <c r="M2086" i="1" s="1"/>
  <c r="L2614" i="1"/>
  <c r="L2561" i="1"/>
  <c r="L2524" i="1"/>
  <c r="M2511" i="1"/>
  <c r="L2511" i="1"/>
  <c r="J2385" i="1"/>
  <c r="L2468" i="1"/>
  <c r="G2420" i="1"/>
  <c r="J2467" i="1"/>
  <c r="I2467" i="1"/>
  <c r="L2422" i="1" l="1"/>
  <c r="L2387" i="1" s="1"/>
  <c r="I2614" i="1"/>
  <c r="J2084" i="1"/>
  <c r="L2434" i="1"/>
  <c r="L2420" i="1"/>
  <c r="L2385" i="1" s="1"/>
  <c r="G2419" i="1"/>
  <c r="L2464" i="1"/>
  <c r="M2389" i="1"/>
  <c r="J2087" i="1"/>
  <c r="J2104" i="1"/>
  <c r="I2084" i="1"/>
  <c r="L2421" i="1"/>
  <c r="L2386" i="1" s="1"/>
  <c r="K2388" i="1"/>
  <c r="M2388" i="1" s="1"/>
  <c r="L2559" i="1"/>
  <c r="L2509" i="1"/>
  <c r="L2084" i="1"/>
  <c r="L2423" i="1"/>
  <c r="L2388" i="1" s="1"/>
  <c r="I2385" i="1"/>
  <c r="I2422" i="1"/>
  <c r="H2387" i="1"/>
  <c r="J2422" i="1"/>
  <c r="L2599" i="1"/>
  <c r="L2104" i="1"/>
  <c r="M2085" i="1"/>
  <c r="K2084" i="1"/>
  <c r="M2084" i="1" s="1"/>
  <c r="H2419" i="1"/>
  <c r="M2420" i="1"/>
  <c r="K2419" i="1"/>
  <c r="M2419" i="1" s="1"/>
  <c r="K2385" i="1"/>
  <c r="J2434" i="1"/>
  <c r="I2434" i="1"/>
  <c r="I2386" i="1"/>
  <c r="J2386" i="1"/>
  <c r="M2421" i="1"/>
  <c r="K2386" i="1"/>
  <c r="M2386" i="1" s="1"/>
  <c r="E2384" i="1"/>
  <c r="G2384" i="1" s="1"/>
  <c r="G2386" i="1"/>
  <c r="M2624" i="1"/>
  <c r="L2624" i="1"/>
  <c r="K2387" i="1"/>
  <c r="M2387" i="1" s="1"/>
  <c r="L2419" i="1" l="1"/>
  <c r="L2384" i="1"/>
  <c r="M2385" i="1"/>
  <c r="K2384" i="1"/>
  <c r="M2384" i="1" s="1"/>
  <c r="I2387" i="1"/>
  <c r="J2387" i="1"/>
  <c r="H2384" i="1"/>
  <c r="I2419" i="1"/>
  <c r="J2419" i="1"/>
  <c r="I2384" i="1" l="1"/>
  <c r="J2384" i="1"/>
  <c r="K975" i="1" l="1"/>
  <c r="L975" i="1" s="1"/>
  <c r="K970" i="1"/>
  <c r="L970" i="1" s="1"/>
  <c r="K965" i="1"/>
  <c r="K950" i="1"/>
  <c r="K945" i="1" s="1"/>
  <c r="L941" i="1"/>
  <c r="K941" i="1"/>
  <c r="L939" i="1"/>
  <c r="K939" i="1"/>
  <c r="K938" i="1"/>
  <c r="H941" i="1"/>
  <c r="H939" i="1"/>
  <c r="H938" i="1"/>
  <c r="E938" i="1"/>
  <c r="F938" i="1"/>
  <c r="E939" i="1"/>
  <c r="F939" i="1"/>
  <c r="E941" i="1"/>
  <c r="F941" i="1"/>
  <c r="D939" i="1"/>
  <c r="D941" i="1"/>
  <c r="D938" i="1"/>
  <c r="H1020" i="1"/>
  <c r="K1020" i="1"/>
  <c r="K1015" i="1"/>
  <c r="H1015" i="1"/>
  <c r="K1010" i="1"/>
  <c r="H1010" i="1"/>
  <c r="K1005" i="1"/>
  <c r="H1005" i="1"/>
  <c r="L1001" i="1"/>
  <c r="L996" i="1" s="1"/>
  <c r="K1001" i="1"/>
  <c r="K996" i="1" s="1"/>
  <c r="L998" i="1"/>
  <c r="L993" i="1" s="1"/>
  <c r="K998" i="1"/>
  <c r="K993" i="1" s="1"/>
  <c r="H1001" i="1"/>
  <c r="H996" i="1" s="1"/>
  <c r="H999" i="1"/>
  <c r="H994" i="1" s="1"/>
  <c r="H998" i="1"/>
  <c r="H993" i="1" s="1"/>
  <c r="E998" i="1"/>
  <c r="E993" i="1" s="1"/>
  <c r="F998" i="1"/>
  <c r="F993" i="1" s="1"/>
  <c r="E999" i="1"/>
  <c r="E994" i="1" s="1"/>
  <c r="F999" i="1"/>
  <c r="F994" i="1" s="1"/>
  <c r="E1000" i="1"/>
  <c r="E995" i="1" s="1"/>
  <c r="F1000" i="1"/>
  <c r="F995" i="1" s="1"/>
  <c r="E1001" i="1"/>
  <c r="E996" i="1" s="1"/>
  <c r="F1001" i="1"/>
  <c r="F996" i="1" s="1"/>
  <c r="D999" i="1"/>
  <c r="D994" i="1" s="1"/>
  <c r="D1000" i="1"/>
  <c r="D995" i="1" s="1"/>
  <c r="D1001" i="1"/>
  <c r="D996" i="1" s="1"/>
  <c r="D998" i="1"/>
  <c r="D993" i="1" s="1"/>
  <c r="L965" i="1" l="1"/>
  <c r="L960" i="1" s="1"/>
  <c r="L957" i="1" s="1"/>
  <c r="K960" i="1"/>
  <c r="K957" i="1" s="1"/>
  <c r="K1000" i="1"/>
  <c r="K995" i="1" s="1"/>
  <c r="H1000" i="1"/>
  <c r="H995" i="1" s="1"/>
  <c r="K1301" i="1"/>
  <c r="K1299" i="1"/>
  <c r="K1298" i="1"/>
  <c r="H1301" i="1"/>
  <c r="H1299" i="1"/>
  <c r="H1298" i="1"/>
  <c r="F1301" i="1"/>
  <c r="F1300" i="1"/>
  <c r="F1299" i="1"/>
  <c r="F1298" i="1"/>
  <c r="E1301" i="1"/>
  <c r="L1301" i="1" s="1"/>
  <c r="E1300" i="1"/>
  <c r="E1299" i="1"/>
  <c r="E1298" i="1"/>
  <c r="D1301" i="1"/>
  <c r="D1300" i="1"/>
  <c r="D1299" i="1"/>
  <c r="D1298" i="1"/>
  <c r="H1813" i="1"/>
  <c r="H1811" i="1"/>
  <c r="H1810" i="1"/>
  <c r="F1813" i="1"/>
  <c r="E1813" i="1"/>
  <c r="D1813" i="1"/>
  <c r="F1812" i="1"/>
  <c r="E1812" i="1"/>
  <c r="D1812" i="1"/>
  <c r="F1811" i="1"/>
  <c r="E1811" i="1"/>
  <c r="D1811" i="1"/>
  <c r="F1810" i="1"/>
  <c r="E1810" i="1"/>
  <c r="D1810" i="1"/>
  <c r="H1823" i="1"/>
  <c r="H1821" i="1"/>
  <c r="F1823" i="1"/>
  <c r="E1823" i="1"/>
  <c r="D1823" i="1"/>
  <c r="F1822" i="1"/>
  <c r="E1822" i="1"/>
  <c r="D1822" i="1"/>
  <c r="F1821" i="1"/>
  <c r="E1821" i="1"/>
  <c r="D1821" i="1"/>
  <c r="J1021" i="1"/>
  <c r="I1021" i="1"/>
  <c r="G1021" i="1"/>
  <c r="M1020" i="1"/>
  <c r="L1020" i="1"/>
  <c r="J1020" i="1"/>
  <c r="I1020" i="1"/>
  <c r="G1020" i="1"/>
  <c r="J1019" i="1"/>
  <c r="I1019" i="1"/>
  <c r="G1019" i="1"/>
  <c r="J1018" i="1"/>
  <c r="I1018" i="1"/>
  <c r="G1018" i="1"/>
  <c r="K1017" i="1"/>
  <c r="H1017" i="1"/>
  <c r="F1017" i="1"/>
  <c r="E1017" i="1"/>
  <c r="D1017" i="1"/>
  <c r="J1016" i="1"/>
  <c r="I1016" i="1"/>
  <c r="G1016" i="1"/>
  <c r="M1015" i="1"/>
  <c r="L1015" i="1"/>
  <c r="J1015" i="1"/>
  <c r="I1015" i="1"/>
  <c r="G1015" i="1"/>
  <c r="M1014" i="1"/>
  <c r="J1014" i="1"/>
  <c r="I1014" i="1"/>
  <c r="G1014" i="1"/>
  <c r="M1013" i="1"/>
  <c r="J1013" i="1"/>
  <c r="I1013" i="1"/>
  <c r="G1013" i="1"/>
  <c r="H1012" i="1"/>
  <c r="F1012" i="1"/>
  <c r="E1012" i="1"/>
  <c r="D1012" i="1"/>
  <c r="K1832" i="1"/>
  <c r="L1827" i="1"/>
  <c r="K1817" i="1"/>
  <c r="L1808" i="1"/>
  <c r="L1807" i="1"/>
  <c r="L1806" i="1"/>
  <c r="L1805" i="1"/>
  <c r="L1803" i="1"/>
  <c r="L1798" i="1" s="1"/>
  <c r="L1801" i="1"/>
  <c r="L1800" i="1"/>
  <c r="K1798" i="1"/>
  <c r="K1796" i="1"/>
  <c r="K1795" i="1"/>
  <c r="H1798" i="1"/>
  <c r="H1796" i="1"/>
  <c r="H1795" i="1"/>
  <c r="F1798" i="1"/>
  <c r="E1798" i="1"/>
  <c r="D1798" i="1"/>
  <c r="F1797" i="1"/>
  <c r="E1797" i="1"/>
  <c r="D1797" i="1"/>
  <c r="F1796" i="1"/>
  <c r="E1796" i="1"/>
  <c r="D1796" i="1"/>
  <c r="F1795" i="1"/>
  <c r="E1795" i="1"/>
  <c r="D1795" i="1"/>
  <c r="M1808" i="1"/>
  <c r="J1808" i="1"/>
  <c r="I1808" i="1"/>
  <c r="G1808" i="1"/>
  <c r="M1807" i="1"/>
  <c r="H1807" i="1"/>
  <c r="G1807" i="1"/>
  <c r="M1806" i="1"/>
  <c r="J1806" i="1"/>
  <c r="I1806" i="1"/>
  <c r="G1806" i="1"/>
  <c r="M1805" i="1"/>
  <c r="J1805" i="1"/>
  <c r="I1805" i="1"/>
  <c r="G1805" i="1"/>
  <c r="K1804" i="1"/>
  <c r="F1804" i="1"/>
  <c r="E1804" i="1"/>
  <c r="D1804" i="1"/>
  <c r="J2007" i="1"/>
  <c r="H2004" i="1"/>
  <c r="G2007" i="1"/>
  <c r="K815" i="1"/>
  <c r="M815" i="1" s="1"/>
  <c r="K814" i="1"/>
  <c r="I804" i="1"/>
  <c r="K803" i="1"/>
  <c r="K804" i="1"/>
  <c r="H805" i="1"/>
  <c r="H781" i="1"/>
  <c r="H780" i="1"/>
  <c r="H778" i="1"/>
  <c r="F778" i="1"/>
  <c r="F781" i="1"/>
  <c r="K789" i="1"/>
  <c r="K790" i="1"/>
  <c r="L790" i="1" s="1"/>
  <c r="K791" i="1"/>
  <c r="L791" i="1" s="1"/>
  <c r="H741" i="1"/>
  <c r="H739" i="1"/>
  <c r="H738" i="1"/>
  <c r="E738" i="1"/>
  <c r="F738" i="1"/>
  <c r="E739" i="1"/>
  <c r="F739" i="1"/>
  <c r="E740" i="1"/>
  <c r="F740" i="1"/>
  <c r="E741" i="1"/>
  <c r="F741" i="1"/>
  <c r="D739" i="1"/>
  <c r="D740" i="1"/>
  <c r="D741" i="1"/>
  <c r="D738" i="1"/>
  <c r="H761" i="1"/>
  <c r="H760" i="1"/>
  <c r="H759" i="1"/>
  <c r="H758" i="1"/>
  <c r="E758" i="1"/>
  <c r="E733" i="1" s="1"/>
  <c r="E728" i="1" s="1"/>
  <c r="F758" i="1"/>
  <c r="E759" i="1"/>
  <c r="E760" i="1"/>
  <c r="F760" i="1"/>
  <c r="E761" i="1"/>
  <c r="F761" i="1"/>
  <c r="D759" i="1"/>
  <c r="D760" i="1"/>
  <c r="D761" i="1"/>
  <c r="D758" i="1"/>
  <c r="K775" i="1"/>
  <c r="L775" i="1" s="1"/>
  <c r="K770" i="1"/>
  <c r="K765" i="1"/>
  <c r="K766" i="1"/>
  <c r="M766" i="1" s="1"/>
  <c r="K764" i="1"/>
  <c r="M764" i="1" s="1"/>
  <c r="J766" i="1"/>
  <c r="I766" i="1"/>
  <c r="G766" i="1"/>
  <c r="K1802" i="1"/>
  <c r="K1797" i="1" s="1"/>
  <c r="M1967" i="1"/>
  <c r="K750" i="1"/>
  <c r="L755" i="1"/>
  <c r="K756" i="1"/>
  <c r="L756" i="1" s="1"/>
  <c r="K754" i="1"/>
  <c r="L754" i="1" s="1"/>
  <c r="K753" i="1"/>
  <c r="L753" i="1" s="1"/>
  <c r="K745" i="1"/>
  <c r="H745" i="1"/>
  <c r="H750" i="1"/>
  <c r="H755" i="1"/>
  <c r="F180" i="1"/>
  <c r="K168" i="1"/>
  <c r="K163" i="1" s="1"/>
  <c r="K176" i="1"/>
  <c r="M176" i="1" s="1"/>
  <c r="J176" i="1"/>
  <c r="I176" i="1"/>
  <c r="M175" i="1"/>
  <c r="L175" i="1"/>
  <c r="J175" i="1"/>
  <c r="I175" i="1"/>
  <c r="G175" i="1"/>
  <c r="K174" i="1"/>
  <c r="M174" i="1" s="1"/>
  <c r="J174" i="1"/>
  <c r="I174" i="1"/>
  <c r="G174" i="1"/>
  <c r="M173" i="1"/>
  <c r="J173" i="1"/>
  <c r="I173" i="1"/>
  <c r="G173" i="1"/>
  <c r="H172" i="1"/>
  <c r="F172" i="1"/>
  <c r="E172" i="1"/>
  <c r="D172" i="1"/>
  <c r="H151" i="1"/>
  <c r="H149" i="1"/>
  <c r="H148" i="1"/>
  <c r="F151" i="1"/>
  <c r="F150" i="1"/>
  <c r="F149" i="1"/>
  <c r="F139" i="1" s="1"/>
  <c r="F148" i="1"/>
  <c r="E151" i="1"/>
  <c r="E149" i="1"/>
  <c r="E148" i="1"/>
  <c r="D151" i="1"/>
  <c r="D150" i="1"/>
  <c r="D149" i="1"/>
  <c r="D148" i="1"/>
  <c r="E1906" i="1"/>
  <c r="E1901" i="1"/>
  <c r="H894" i="1"/>
  <c r="H893" i="1"/>
  <c r="E893" i="1"/>
  <c r="F893" i="1"/>
  <c r="E894" i="1"/>
  <c r="F894" i="1"/>
  <c r="E895" i="1"/>
  <c r="F895" i="1"/>
  <c r="E896" i="1"/>
  <c r="F896" i="1"/>
  <c r="D894" i="1"/>
  <c r="D895" i="1"/>
  <c r="D896" i="1"/>
  <c r="D893" i="1"/>
  <c r="K906" i="1"/>
  <c r="H906" i="1"/>
  <c r="K911" i="1"/>
  <c r="K916" i="1"/>
  <c r="K921" i="1"/>
  <c r="K901" i="1"/>
  <c r="M901" i="1" s="1"/>
  <c r="I901" i="1"/>
  <c r="K900" i="1"/>
  <c r="M900" i="1" s="1"/>
  <c r="H900" i="1"/>
  <c r="J900" i="1" s="1"/>
  <c r="G900" i="1"/>
  <c r="K899" i="1"/>
  <c r="L899" i="1" s="1"/>
  <c r="I899" i="1"/>
  <c r="K898" i="1"/>
  <c r="L898" i="1" s="1"/>
  <c r="I898" i="1"/>
  <c r="F897" i="1"/>
  <c r="E897" i="1"/>
  <c r="D897" i="1"/>
  <c r="L926" i="1"/>
  <c r="K926" i="1"/>
  <c r="L925" i="1"/>
  <c r="L924" i="1"/>
  <c r="K924" i="1"/>
  <c r="L923" i="1"/>
  <c r="K923" i="1"/>
  <c r="H926" i="1"/>
  <c r="H924" i="1"/>
  <c r="H923" i="1"/>
  <c r="E923" i="1"/>
  <c r="F923" i="1"/>
  <c r="E924" i="1"/>
  <c r="F924" i="1"/>
  <c r="E925" i="1"/>
  <c r="F925" i="1"/>
  <c r="E926" i="1"/>
  <c r="F926" i="1"/>
  <c r="D924" i="1"/>
  <c r="D925" i="1"/>
  <c r="D926" i="1"/>
  <c r="D923" i="1"/>
  <c r="H930" i="1"/>
  <c r="I930" i="1" s="1"/>
  <c r="K930" i="1"/>
  <c r="K925" i="1" s="1"/>
  <c r="H876" i="1"/>
  <c r="H874" i="1"/>
  <c r="H873" i="1"/>
  <c r="E873" i="1"/>
  <c r="F873" i="1"/>
  <c r="E874" i="1"/>
  <c r="F874" i="1"/>
  <c r="E875" i="1"/>
  <c r="F875" i="1"/>
  <c r="E876" i="1"/>
  <c r="F876" i="1"/>
  <c r="D874" i="1"/>
  <c r="D875" i="1"/>
  <c r="D876" i="1"/>
  <c r="D873" i="1"/>
  <c r="K880" i="1"/>
  <c r="K875" i="1" s="1"/>
  <c r="H880" i="1"/>
  <c r="K850" i="1"/>
  <c r="D1679" i="1"/>
  <c r="K855" i="1"/>
  <c r="H855" i="1"/>
  <c r="H860" i="1"/>
  <c r="H836" i="1"/>
  <c r="H834" i="1"/>
  <c r="H833" i="1"/>
  <c r="E833" i="1"/>
  <c r="F833" i="1"/>
  <c r="E834" i="1"/>
  <c r="F834" i="1"/>
  <c r="E835" i="1"/>
  <c r="F835" i="1"/>
  <c r="E836" i="1"/>
  <c r="F836" i="1"/>
  <c r="D834" i="1"/>
  <c r="D835" i="1"/>
  <c r="D836" i="1"/>
  <c r="D833" i="1"/>
  <c r="H826" i="1"/>
  <c r="H824" i="1"/>
  <c r="H823" i="1"/>
  <c r="E823" i="1"/>
  <c r="F823" i="1"/>
  <c r="E824" i="1"/>
  <c r="F824" i="1"/>
  <c r="E825" i="1"/>
  <c r="F825" i="1"/>
  <c r="E826" i="1"/>
  <c r="F826" i="1"/>
  <c r="D824" i="1"/>
  <c r="D825" i="1"/>
  <c r="D826" i="1"/>
  <c r="D823" i="1"/>
  <c r="L1299" i="1" l="1"/>
  <c r="L1298" i="1"/>
  <c r="D1790" i="1"/>
  <c r="D1785" i="1" s="1"/>
  <c r="E1791" i="1"/>
  <c r="E1786" i="1" s="1"/>
  <c r="F1792" i="1"/>
  <c r="F1787" i="1" s="1"/>
  <c r="H1790" i="1"/>
  <c r="H1785" i="1" s="1"/>
  <c r="L1795" i="1"/>
  <c r="E1790" i="1"/>
  <c r="E1785" i="1" s="1"/>
  <c r="F1791" i="1"/>
  <c r="F1786" i="1" s="1"/>
  <c r="D1793" i="1"/>
  <c r="D1788" i="1" s="1"/>
  <c r="H1791" i="1"/>
  <c r="H1786" i="1" s="1"/>
  <c r="L1796" i="1"/>
  <c r="H1793" i="1"/>
  <c r="H1788" i="1" s="1"/>
  <c r="J1017" i="1"/>
  <c r="L1017" i="1"/>
  <c r="D1792" i="1"/>
  <c r="D1787" i="1" s="1"/>
  <c r="F1297" i="1"/>
  <c r="H736" i="1"/>
  <c r="H731" i="1" s="1"/>
  <c r="H1804" i="1"/>
  <c r="I1804" i="1" s="1"/>
  <c r="I1807" i="1"/>
  <c r="D1791" i="1"/>
  <c r="D1786" i="1" s="1"/>
  <c r="E1792" i="1"/>
  <c r="E1787" i="1" s="1"/>
  <c r="F1793" i="1"/>
  <c r="F1788" i="1" s="1"/>
  <c r="F1790" i="1"/>
  <c r="F1785" i="1" s="1"/>
  <c r="E1793" i="1"/>
  <c r="E1788" i="1" s="1"/>
  <c r="J1807" i="1"/>
  <c r="K1812" i="1"/>
  <c r="K1792" i="1" s="1"/>
  <c r="K1787" i="1" s="1"/>
  <c r="G1017" i="1"/>
  <c r="M163" i="1"/>
  <c r="H733" i="1"/>
  <c r="H728" i="1" s="1"/>
  <c r="M1804" i="1"/>
  <c r="L1804" i="1"/>
  <c r="E736" i="1"/>
  <c r="E731" i="1" s="1"/>
  <c r="L1802" i="1"/>
  <c r="L1797" i="1" s="1"/>
  <c r="I1012" i="1"/>
  <c r="J1012" i="1"/>
  <c r="G1012" i="1"/>
  <c r="K1012" i="1"/>
  <c r="L1012" i="1" s="1"/>
  <c r="M1021" i="1"/>
  <c r="M1016" i="1"/>
  <c r="I1017" i="1"/>
  <c r="M1017" i="1"/>
  <c r="M1018" i="1"/>
  <c r="M1019" i="1"/>
  <c r="F736" i="1"/>
  <c r="F731" i="1" s="1"/>
  <c r="F726" i="1" s="1"/>
  <c r="G1804" i="1"/>
  <c r="K760" i="1"/>
  <c r="D735" i="1"/>
  <c r="D730" i="1" s="1"/>
  <c r="F735" i="1"/>
  <c r="F730" i="1" s="1"/>
  <c r="F733" i="1"/>
  <c r="F728" i="1" s="1"/>
  <c r="H740" i="1"/>
  <c r="H735" i="1" s="1"/>
  <c r="H730" i="1" s="1"/>
  <c r="K740" i="1"/>
  <c r="D733" i="1"/>
  <c r="D728" i="1" s="1"/>
  <c r="E734" i="1"/>
  <c r="E729" i="1" s="1"/>
  <c r="D734" i="1"/>
  <c r="D729" i="1" s="1"/>
  <c r="E735" i="1"/>
  <c r="E730" i="1" s="1"/>
  <c r="D736" i="1"/>
  <c r="D731" i="1" s="1"/>
  <c r="H734" i="1"/>
  <c r="H729" i="1" s="1"/>
  <c r="E818" i="1"/>
  <c r="H138" i="1"/>
  <c r="E821" i="1"/>
  <c r="E819" i="1"/>
  <c r="H819" i="1"/>
  <c r="D139" i="1"/>
  <c r="E139" i="1"/>
  <c r="F140" i="1"/>
  <c r="I172" i="1"/>
  <c r="D821" i="1"/>
  <c r="H818" i="1"/>
  <c r="H139" i="1"/>
  <c r="D818" i="1"/>
  <c r="K172" i="1"/>
  <c r="M172" i="1" s="1"/>
  <c r="L174" i="1"/>
  <c r="L176" i="1"/>
  <c r="K896" i="1"/>
  <c r="F138" i="1"/>
  <c r="E138" i="1"/>
  <c r="J172" i="1"/>
  <c r="F818" i="1"/>
  <c r="H821" i="1"/>
  <c r="H925" i="1"/>
  <c r="H897" i="1"/>
  <c r="I897" i="1" s="1"/>
  <c r="G172" i="1"/>
  <c r="F821" i="1"/>
  <c r="F819" i="1"/>
  <c r="M899" i="1"/>
  <c r="H895" i="1"/>
  <c r="D819" i="1"/>
  <c r="I900" i="1"/>
  <c r="G897" i="1"/>
  <c r="K897" i="1"/>
  <c r="M898" i="1"/>
  <c r="L901" i="1"/>
  <c r="L900" i="1"/>
  <c r="F820" i="1"/>
  <c r="E820" i="1"/>
  <c r="D820" i="1"/>
  <c r="L1245" i="1"/>
  <c r="K1240" i="1"/>
  <c r="J1804" i="1" l="1"/>
  <c r="K735" i="1"/>
  <c r="K730" i="1" s="1"/>
  <c r="M1012" i="1"/>
  <c r="L172" i="1"/>
  <c r="J897" i="1"/>
  <c r="L897" i="1"/>
  <c r="M897" i="1"/>
  <c r="K1265" i="1"/>
  <c r="H1265" i="1"/>
  <c r="K1275" i="1"/>
  <c r="H1281" i="1"/>
  <c r="H1278" i="1"/>
  <c r="E1278" i="1"/>
  <c r="F1278" i="1"/>
  <c r="E1279" i="1"/>
  <c r="F1279" i="1"/>
  <c r="E1280" i="1"/>
  <c r="F1280" i="1"/>
  <c r="E1281" i="1"/>
  <c r="F1281" i="1"/>
  <c r="D1279" i="1"/>
  <c r="D1280" i="1"/>
  <c r="D1281" i="1"/>
  <c r="D1278" i="1"/>
  <c r="K1285" i="1" l="1"/>
  <c r="J1281" i="1"/>
  <c r="I1281" i="1"/>
  <c r="G1279" i="1"/>
  <c r="J1278" i="1"/>
  <c r="I1278" i="1"/>
  <c r="F1277" i="1"/>
  <c r="D1277" i="1"/>
  <c r="K1290" i="1"/>
  <c r="M1290" i="1" s="1"/>
  <c r="H1261" i="1"/>
  <c r="H1256" i="1" s="1"/>
  <c r="H1259" i="1"/>
  <c r="H1258" i="1"/>
  <c r="H1253" i="1" s="1"/>
  <c r="E1258" i="1"/>
  <c r="E1253" i="1" s="1"/>
  <c r="F1258" i="1"/>
  <c r="F1253" i="1" s="1"/>
  <c r="E1259" i="1"/>
  <c r="E1254" i="1" s="1"/>
  <c r="F1259" i="1"/>
  <c r="E1260" i="1"/>
  <c r="E1255" i="1" s="1"/>
  <c r="F1260" i="1"/>
  <c r="E1261" i="1"/>
  <c r="E1256" i="1" s="1"/>
  <c r="F1261" i="1"/>
  <c r="D1259" i="1"/>
  <c r="D1254" i="1" s="1"/>
  <c r="D1260" i="1"/>
  <c r="D1255" i="1" s="1"/>
  <c r="D1261" i="1"/>
  <c r="D1256" i="1" s="1"/>
  <c r="D1258" i="1"/>
  <c r="D1253" i="1" s="1"/>
  <c r="K1280" i="1" l="1"/>
  <c r="M1280" i="1" s="1"/>
  <c r="J1258" i="1"/>
  <c r="J1261" i="1"/>
  <c r="F1256" i="1"/>
  <c r="J1259" i="1"/>
  <c r="F1254" i="1"/>
  <c r="F1255" i="1"/>
  <c r="E1277" i="1"/>
  <c r="G1280" i="1"/>
  <c r="I1261" i="1"/>
  <c r="G1260" i="1"/>
  <c r="I1259" i="1"/>
  <c r="I1258" i="1"/>
  <c r="F1257" i="1"/>
  <c r="E1257" i="1"/>
  <c r="D1257" i="1"/>
  <c r="G1277" i="1" l="1"/>
  <c r="G1257" i="1"/>
  <c r="F1699" i="1" l="1"/>
  <c r="E1699" i="1"/>
  <c r="D1699" i="1"/>
  <c r="G1700" i="1"/>
  <c r="M1695" i="1"/>
  <c r="M1691" i="1"/>
  <c r="K1680" i="1"/>
  <c r="K1679" i="1"/>
  <c r="K1678" i="1"/>
  <c r="F1681" i="1"/>
  <c r="E1681" i="1"/>
  <c r="F1680" i="1"/>
  <c r="E1680" i="1"/>
  <c r="F1679" i="1"/>
  <c r="E1679" i="1"/>
  <c r="F1678" i="1"/>
  <c r="E1678" i="1"/>
  <c r="D1681" i="1"/>
  <c r="D1680" i="1"/>
  <c r="D1678" i="1"/>
  <c r="L94" i="1" l="1"/>
  <c r="L95" i="1"/>
  <c r="L96" i="1"/>
  <c r="L93" i="1"/>
  <c r="K96" i="1"/>
  <c r="K93" i="1"/>
  <c r="H96" i="1"/>
  <c r="H93" i="1"/>
  <c r="F94" i="1"/>
  <c r="F95" i="1"/>
  <c r="F96" i="1"/>
  <c r="E94" i="1"/>
  <c r="E95" i="1"/>
  <c r="E96" i="1"/>
  <c r="E93" i="1"/>
  <c r="F93" i="1"/>
  <c r="D94" i="1"/>
  <c r="D95" i="1"/>
  <c r="D96" i="1"/>
  <c r="D93" i="1"/>
  <c r="L120" i="1"/>
  <c r="L121" i="1"/>
  <c r="L118" i="1"/>
  <c r="K119" i="1"/>
  <c r="K121" i="1"/>
  <c r="K118" i="1"/>
  <c r="H119" i="1"/>
  <c r="H121" i="1"/>
  <c r="H118" i="1"/>
  <c r="F119" i="1"/>
  <c r="F120" i="1"/>
  <c r="F121" i="1"/>
  <c r="E119" i="1"/>
  <c r="E120" i="1"/>
  <c r="E121" i="1"/>
  <c r="E118" i="1"/>
  <c r="F118" i="1"/>
  <c r="D119" i="1"/>
  <c r="D120" i="1"/>
  <c r="D121" i="1"/>
  <c r="D118" i="1"/>
  <c r="K127" i="1"/>
  <c r="E127" i="1"/>
  <c r="I127" i="1" s="1"/>
  <c r="F127" i="1"/>
  <c r="J127" i="1" s="1"/>
  <c r="D127" i="1"/>
  <c r="M1500" i="1"/>
  <c r="E1505" i="1"/>
  <c r="G1505" i="1" s="1"/>
  <c r="D1505" i="1"/>
  <c r="D1502" i="1" s="1"/>
  <c r="E1491" i="1"/>
  <c r="I1491" i="1" s="1"/>
  <c r="E1490" i="1"/>
  <c r="G1490" i="1" s="1"/>
  <c r="E1489" i="1"/>
  <c r="E1488" i="1"/>
  <c r="K1488" i="1" s="1"/>
  <c r="M1488" i="1" s="1"/>
  <c r="D1491" i="1"/>
  <c r="D1490" i="1"/>
  <c r="D1489" i="1"/>
  <c r="D1488" i="1"/>
  <c r="K1511" i="1"/>
  <c r="I1511" i="1"/>
  <c r="G1511" i="1"/>
  <c r="K1510" i="1"/>
  <c r="I1510" i="1"/>
  <c r="G1510" i="1"/>
  <c r="K1509" i="1"/>
  <c r="K1508" i="1"/>
  <c r="I1508" i="1"/>
  <c r="H1507" i="1"/>
  <c r="F1507" i="1"/>
  <c r="E1507" i="1"/>
  <c r="K1507" i="1" s="1"/>
  <c r="D1507" i="1"/>
  <c r="E1481" i="1"/>
  <c r="I1481" i="1" s="1"/>
  <c r="E1480" i="1"/>
  <c r="I1480" i="1" s="1"/>
  <c r="E1479" i="1"/>
  <c r="E1478" i="1"/>
  <c r="I1478" i="1" s="1"/>
  <c r="D1481" i="1"/>
  <c r="D1480" i="1"/>
  <c r="D1479" i="1"/>
  <c r="D1478" i="1"/>
  <c r="K1496" i="1"/>
  <c r="M1496" i="1" s="1"/>
  <c r="I1496" i="1"/>
  <c r="G1496" i="1"/>
  <c r="K1495" i="1"/>
  <c r="M1495" i="1" s="1"/>
  <c r="I1495" i="1"/>
  <c r="G1495" i="1"/>
  <c r="K1494" i="1"/>
  <c r="K1493" i="1"/>
  <c r="I1493" i="1"/>
  <c r="H1492" i="1"/>
  <c r="F1492" i="1"/>
  <c r="E1492" i="1"/>
  <c r="K1492" i="1" s="1"/>
  <c r="D1492" i="1"/>
  <c r="H1487" i="1"/>
  <c r="F1487" i="1"/>
  <c r="K1486" i="1"/>
  <c r="M1486" i="1" s="1"/>
  <c r="I1486" i="1"/>
  <c r="G1486" i="1"/>
  <c r="K1485" i="1"/>
  <c r="M1485" i="1" s="1"/>
  <c r="I1485" i="1"/>
  <c r="G1485" i="1"/>
  <c r="K1484" i="1"/>
  <c r="K1483" i="1"/>
  <c r="M1483" i="1" s="1"/>
  <c r="I1483" i="1"/>
  <c r="H1482" i="1"/>
  <c r="F1482" i="1"/>
  <c r="E1482" i="1"/>
  <c r="K1482" i="1" s="1"/>
  <c r="D1482" i="1"/>
  <c r="H1477" i="1"/>
  <c r="F1477" i="1"/>
  <c r="K1501" i="1"/>
  <c r="I1501" i="1"/>
  <c r="G1501" i="1"/>
  <c r="I1500" i="1"/>
  <c r="G1500" i="1"/>
  <c r="K1499" i="1"/>
  <c r="K1498" i="1"/>
  <c r="I1498" i="1"/>
  <c r="H1497" i="1"/>
  <c r="F1497" i="1"/>
  <c r="E1497" i="1"/>
  <c r="D1497" i="1"/>
  <c r="K1506" i="1"/>
  <c r="M1506" i="1" s="1"/>
  <c r="I1506" i="1"/>
  <c r="G1506" i="1"/>
  <c r="K1504" i="1"/>
  <c r="K1503" i="1"/>
  <c r="I1503" i="1"/>
  <c r="H1502" i="1"/>
  <c r="F1502" i="1"/>
  <c r="H1472" i="1"/>
  <c r="F1472" i="1"/>
  <c r="E1454" i="1"/>
  <c r="E1449" i="1" s="1"/>
  <c r="F1455" i="1"/>
  <c r="F1450" i="1" s="1"/>
  <c r="H1450" i="1" s="1"/>
  <c r="F1454" i="1"/>
  <c r="D1409" i="1"/>
  <c r="D1394" i="1" s="1"/>
  <c r="F1456" i="1"/>
  <c r="F1451" i="1" s="1"/>
  <c r="F1453" i="1"/>
  <c r="E1456" i="1"/>
  <c r="E1451" i="1" s="1"/>
  <c r="I1451" i="1" s="1"/>
  <c r="E1455" i="1"/>
  <c r="E1453" i="1"/>
  <c r="E1448" i="1" s="1"/>
  <c r="K1448" i="1" s="1"/>
  <c r="M1448" i="1" s="1"/>
  <c r="D1456" i="1"/>
  <c r="D1451" i="1" s="1"/>
  <c r="D1455" i="1"/>
  <c r="D1450" i="1" s="1"/>
  <c r="D1454" i="1"/>
  <c r="D1453" i="1"/>
  <c r="D1448" i="1" s="1"/>
  <c r="H1460" i="1"/>
  <c r="I1460" i="1" s="1"/>
  <c r="G1460" i="1"/>
  <c r="K1471" i="1"/>
  <c r="I1471" i="1"/>
  <c r="G1471" i="1"/>
  <c r="K1470" i="1"/>
  <c r="I1470" i="1"/>
  <c r="G1470" i="1"/>
  <c r="K1469" i="1"/>
  <c r="H1469" i="1"/>
  <c r="H1467" i="1" s="1"/>
  <c r="G1469" i="1"/>
  <c r="K1468" i="1"/>
  <c r="M1468" i="1" s="1"/>
  <c r="I1468" i="1"/>
  <c r="F1467" i="1"/>
  <c r="E1467" i="1"/>
  <c r="K1467" i="1" s="1"/>
  <c r="D1467" i="1"/>
  <c r="K1454" i="1"/>
  <c r="K1461" i="1"/>
  <c r="M1461" i="1" s="1"/>
  <c r="I1461" i="1"/>
  <c r="G1461" i="1"/>
  <c r="K1460" i="1"/>
  <c r="M1460" i="1" s="1"/>
  <c r="K1459" i="1"/>
  <c r="H1459" i="1"/>
  <c r="G1459" i="1"/>
  <c r="K1458" i="1"/>
  <c r="M1458" i="1" s="1"/>
  <c r="J1458" i="1"/>
  <c r="I1458" i="1"/>
  <c r="F1457" i="1"/>
  <c r="E1457" i="1"/>
  <c r="K1457" i="1" s="1"/>
  <c r="M1457" i="1" s="1"/>
  <c r="D1457" i="1"/>
  <c r="K1466" i="1"/>
  <c r="M1466" i="1" s="1"/>
  <c r="I1466" i="1"/>
  <c r="G1466" i="1"/>
  <c r="K1465" i="1"/>
  <c r="M1465" i="1" s="1"/>
  <c r="I1465" i="1"/>
  <c r="G1465" i="1"/>
  <c r="K1464" i="1"/>
  <c r="M1464" i="1" s="1"/>
  <c r="H1464" i="1"/>
  <c r="G1464" i="1"/>
  <c r="K1463" i="1"/>
  <c r="I1463" i="1"/>
  <c r="F1462" i="1"/>
  <c r="E1462" i="1"/>
  <c r="K1462" i="1" s="1"/>
  <c r="M1462" i="1" s="1"/>
  <c r="D1462" i="1"/>
  <c r="H1431" i="1"/>
  <c r="H1430" i="1"/>
  <c r="H1428" i="1"/>
  <c r="F1431" i="1"/>
  <c r="F1430" i="1"/>
  <c r="F1429" i="1"/>
  <c r="F1428" i="1"/>
  <c r="E1431" i="1"/>
  <c r="D1431" i="1"/>
  <c r="E1430" i="1"/>
  <c r="D1430" i="1"/>
  <c r="E1429" i="1"/>
  <c r="D1429" i="1"/>
  <c r="E1428" i="1"/>
  <c r="D1428" i="1"/>
  <c r="J1435" i="1"/>
  <c r="I1435" i="1"/>
  <c r="G1435" i="1"/>
  <c r="K1441" i="1"/>
  <c r="M1441" i="1" s="1"/>
  <c r="J1441" i="1"/>
  <c r="I1441" i="1"/>
  <c r="G1441" i="1"/>
  <c r="K1440" i="1"/>
  <c r="J1440" i="1"/>
  <c r="I1440" i="1"/>
  <c r="G1440" i="1"/>
  <c r="K1439" i="1"/>
  <c r="M1439" i="1" s="1"/>
  <c r="H1439" i="1"/>
  <c r="G1439" i="1"/>
  <c r="K1438" i="1"/>
  <c r="J1438" i="1"/>
  <c r="I1438" i="1"/>
  <c r="F1437" i="1"/>
  <c r="E1437" i="1"/>
  <c r="K1437" i="1" s="1"/>
  <c r="D1437" i="1"/>
  <c r="K1446" i="1"/>
  <c r="M1446" i="1" s="1"/>
  <c r="J1446" i="1"/>
  <c r="I1446" i="1"/>
  <c r="G1446" i="1"/>
  <c r="K1445" i="1"/>
  <c r="J1445" i="1"/>
  <c r="I1445" i="1"/>
  <c r="G1445" i="1"/>
  <c r="K1444" i="1"/>
  <c r="M1444" i="1" s="1"/>
  <c r="H1444" i="1"/>
  <c r="G1444" i="1"/>
  <c r="K1443" i="1"/>
  <c r="J1443" i="1"/>
  <c r="I1443" i="1"/>
  <c r="F1442" i="1"/>
  <c r="E1442" i="1"/>
  <c r="K1442" i="1" s="1"/>
  <c r="D1442" i="1"/>
  <c r="F1409" i="1"/>
  <c r="F1394" i="1" s="1"/>
  <c r="F1410" i="1"/>
  <c r="F1395" i="1" s="1"/>
  <c r="E1410" i="1"/>
  <c r="E1409" i="1"/>
  <c r="D1411" i="1"/>
  <c r="D1410" i="1"/>
  <c r="D1395" i="1" s="1"/>
  <c r="D1408" i="1"/>
  <c r="D1393" i="1" s="1"/>
  <c r="K1421" i="1"/>
  <c r="J1421" i="1"/>
  <c r="I1421" i="1"/>
  <c r="K1419" i="1"/>
  <c r="M1419" i="1" s="1"/>
  <c r="H1419" i="1"/>
  <c r="G1419" i="1"/>
  <c r="K1418" i="1"/>
  <c r="M1418" i="1" s="1"/>
  <c r="I1418" i="1"/>
  <c r="F1417" i="1"/>
  <c r="E1417" i="1"/>
  <c r="D1417" i="1"/>
  <c r="K1399" i="1"/>
  <c r="L1399" i="1" s="1"/>
  <c r="K132" i="1"/>
  <c r="H132" i="1"/>
  <c r="E132" i="1"/>
  <c r="F132" i="1"/>
  <c r="D132" i="1"/>
  <c r="M128" i="1"/>
  <c r="M129" i="1"/>
  <c r="M130" i="1"/>
  <c r="M131" i="1"/>
  <c r="M133" i="1"/>
  <c r="M134" i="1"/>
  <c r="M135" i="1"/>
  <c r="M136" i="1"/>
  <c r="J128" i="1"/>
  <c r="J129" i="1"/>
  <c r="J130" i="1"/>
  <c r="J131" i="1"/>
  <c r="J133" i="1"/>
  <c r="J134" i="1"/>
  <c r="J135" i="1"/>
  <c r="J136" i="1"/>
  <c r="I128" i="1"/>
  <c r="I129" i="1"/>
  <c r="I130" i="1"/>
  <c r="I131" i="1"/>
  <c r="I133" i="1"/>
  <c r="I134" i="1"/>
  <c r="I135" i="1"/>
  <c r="I136" i="1"/>
  <c r="G128" i="1"/>
  <c r="G129" i="1"/>
  <c r="G130" i="1"/>
  <c r="G131" i="1"/>
  <c r="G133" i="1"/>
  <c r="G134" i="1"/>
  <c r="G135" i="1"/>
  <c r="G136" i="1"/>
  <c r="E2232" i="1"/>
  <c r="K1566" i="1"/>
  <c r="K1563" i="1"/>
  <c r="K1564" i="1"/>
  <c r="H1564" i="1"/>
  <c r="H1563" i="1"/>
  <c r="F1564" i="1"/>
  <c r="F1563" i="1"/>
  <c r="E1564" i="1"/>
  <c r="E1563" i="1"/>
  <c r="D1564" i="1"/>
  <c r="D1563" i="1"/>
  <c r="F1565" i="1"/>
  <c r="H1566" i="1"/>
  <c r="F1566" i="1"/>
  <c r="E1566" i="1"/>
  <c r="D1566" i="1"/>
  <c r="E1650" i="1"/>
  <c r="E1395" i="1" l="1"/>
  <c r="K1417" i="1"/>
  <c r="L1417" i="1" s="1"/>
  <c r="E1394" i="1"/>
  <c r="G1481" i="1"/>
  <c r="M1510" i="1"/>
  <c r="M1445" i="1"/>
  <c r="I1453" i="1"/>
  <c r="J1451" i="1"/>
  <c r="I1488" i="1"/>
  <c r="I1490" i="1"/>
  <c r="D1475" i="1"/>
  <c r="G93" i="1"/>
  <c r="K1479" i="1"/>
  <c r="K1481" i="1"/>
  <c r="G118" i="1"/>
  <c r="M119" i="1"/>
  <c r="D1487" i="1"/>
  <c r="J119" i="1"/>
  <c r="G132" i="1"/>
  <c r="H1417" i="1"/>
  <c r="J1467" i="1"/>
  <c r="M132" i="1"/>
  <c r="M127" i="1"/>
  <c r="I1419" i="1"/>
  <c r="M1421" i="1"/>
  <c r="G1451" i="1"/>
  <c r="E1452" i="1"/>
  <c r="K1452" i="1" s="1"/>
  <c r="G127" i="1"/>
  <c r="K1453" i="1"/>
  <c r="M1453" i="1" s="1"/>
  <c r="E1477" i="1"/>
  <c r="K1477" i="1" s="1"/>
  <c r="I1448" i="1"/>
  <c r="D1390" i="1"/>
  <c r="K1451" i="1"/>
  <c r="M1451" i="1" s="1"/>
  <c r="K1456" i="1"/>
  <c r="M1456" i="1" s="1"/>
  <c r="H1455" i="1"/>
  <c r="J93" i="1"/>
  <c r="H1437" i="1"/>
  <c r="I1437" i="1" s="1"/>
  <c r="M1438" i="1"/>
  <c r="G1456" i="1"/>
  <c r="I1456" i="1"/>
  <c r="M1470" i="1"/>
  <c r="I118" i="1"/>
  <c r="M1440" i="1"/>
  <c r="M1463" i="1"/>
  <c r="J1459" i="1"/>
  <c r="I1459" i="1"/>
  <c r="H1457" i="1"/>
  <c r="J1457" i="1" s="1"/>
  <c r="M1454" i="1"/>
  <c r="M1469" i="1"/>
  <c r="F1449" i="1"/>
  <c r="F1389" i="1" s="1"/>
  <c r="G1454" i="1"/>
  <c r="K1491" i="1"/>
  <c r="G1491" i="1"/>
  <c r="I1505" i="1"/>
  <c r="E1502" i="1"/>
  <c r="K1502" i="1" s="1"/>
  <c r="M1502" i="1" s="1"/>
  <c r="J118" i="1"/>
  <c r="G1417" i="1"/>
  <c r="E1407" i="1"/>
  <c r="M1443" i="1"/>
  <c r="G1429" i="1"/>
  <c r="K1449" i="1"/>
  <c r="J1464" i="1"/>
  <c r="H1462" i="1"/>
  <c r="I1462" i="1" s="1"/>
  <c r="M1459" i="1"/>
  <c r="H1454" i="1"/>
  <c r="J1469" i="1"/>
  <c r="I1469" i="1"/>
  <c r="M1471" i="1"/>
  <c r="D1449" i="1"/>
  <c r="D1447" i="1" s="1"/>
  <c r="D1452" i="1"/>
  <c r="G1455" i="1"/>
  <c r="E1450" i="1"/>
  <c r="K1450" i="1" s="1"/>
  <c r="M1450" i="1" s="1"/>
  <c r="K1455" i="1"/>
  <c r="M1455" i="1" s="1"/>
  <c r="F1452" i="1"/>
  <c r="F1448" i="1"/>
  <c r="M1503" i="1"/>
  <c r="K1505" i="1"/>
  <c r="M1505" i="1" s="1"/>
  <c r="M1501" i="1"/>
  <c r="E1487" i="1"/>
  <c r="I1487" i="1" s="1"/>
  <c r="K1489" i="1"/>
  <c r="D1473" i="1"/>
  <c r="D1477" i="1"/>
  <c r="E1473" i="1"/>
  <c r="K1473" i="1" s="1"/>
  <c r="K1478" i="1"/>
  <c r="M1478" i="1" s="1"/>
  <c r="E1475" i="1"/>
  <c r="G1475" i="1" s="1"/>
  <c r="K1480" i="1"/>
  <c r="M1480" i="1" s="1"/>
  <c r="G1480" i="1"/>
  <c r="M1511" i="1"/>
  <c r="G1437" i="1"/>
  <c r="G1430" i="1"/>
  <c r="J1430" i="1"/>
  <c r="I1430" i="1"/>
  <c r="I1497" i="1"/>
  <c r="K1497" i="1"/>
  <c r="D1474" i="1"/>
  <c r="D1476" i="1"/>
  <c r="E1474" i="1"/>
  <c r="K1474" i="1" s="1"/>
  <c r="E1476" i="1"/>
  <c r="K1476" i="1" s="1"/>
  <c r="I1507" i="1"/>
  <c r="I93" i="1"/>
  <c r="M1442" i="1"/>
  <c r="M1437" i="1"/>
  <c r="M1467" i="1"/>
  <c r="G1442" i="1"/>
  <c r="H1429" i="1"/>
  <c r="I1429" i="1" s="1"/>
  <c r="G1467" i="1"/>
  <c r="I1467" i="1"/>
  <c r="J1460" i="1"/>
  <c r="M1482" i="1"/>
  <c r="J132" i="1"/>
  <c r="J1419" i="1"/>
  <c r="D1388" i="1"/>
  <c r="F1407" i="1"/>
  <c r="F1390" i="1"/>
  <c r="H1442" i="1"/>
  <c r="I1444" i="1"/>
  <c r="I1439" i="1"/>
  <c r="J1450" i="1"/>
  <c r="G1462" i="1"/>
  <c r="I1464" i="1"/>
  <c r="G1457" i="1"/>
  <c r="M1492" i="1"/>
  <c r="M1507" i="1"/>
  <c r="G1482" i="1"/>
  <c r="I1482" i="1"/>
  <c r="G1492" i="1"/>
  <c r="I1492" i="1"/>
  <c r="M1493" i="1"/>
  <c r="M1508" i="1"/>
  <c r="K1490" i="1"/>
  <c r="M1490" i="1" s="1"/>
  <c r="G1497" i="1"/>
  <c r="G1507" i="1"/>
  <c r="I132" i="1"/>
  <c r="M1417" i="1" l="1"/>
  <c r="I1476" i="1"/>
  <c r="I1473" i="1"/>
  <c r="I1502" i="1"/>
  <c r="M1481" i="1"/>
  <c r="G1487" i="1"/>
  <c r="G1502" i="1"/>
  <c r="J1417" i="1"/>
  <c r="I1455" i="1"/>
  <c r="I1417" i="1"/>
  <c r="H1452" i="1"/>
  <c r="J1452" i="1" s="1"/>
  <c r="I1475" i="1"/>
  <c r="M1477" i="1"/>
  <c r="I1477" i="1"/>
  <c r="M1452" i="1"/>
  <c r="G1452" i="1"/>
  <c r="G1477" i="1"/>
  <c r="J1455" i="1"/>
  <c r="J1462" i="1"/>
  <c r="D1389" i="1"/>
  <c r="K1475" i="1"/>
  <c r="M1475" i="1" s="1"/>
  <c r="G1476" i="1"/>
  <c r="M1497" i="1"/>
  <c r="E1472" i="1"/>
  <c r="I1472" i="1" s="1"/>
  <c r="E1389" i="1"/>
  <c r="E1390" i="1"/>
  <c r="M1491" i="1"/>
  <c r="I1450" i="1"/>
  <c r="G1450" i="1"/>
  <c r="I1457" i="1"/>
  <c r="D1472" i="1"/>
  <c r="J1448" i="1"/>
  <c r="F1447" i="1"/>
  <c r="J1454" i="1"/>
  <c r="I1454" i="1"/>
  <c r="M1449" i="1"/>
  <c r="E1447" i="1"/>
  <c r="K1447" i="1" s="1"/>
  <c r="G1449" i="1"/>
  <c r="H1449" i="1"/>
  <c r="M1473" i="1"/>
  <c r="M1476" i="1"/>
  <c r="I1442" i="1"/>
  <c r="K1487" i="1"/>
  <c r="I1452" i="1" l="1"/>
  <c r="K1472" i="1"/>
  <c r="G1472" i="1"/>
  <c r="I1449" i="1"/>
  <c r="H1447" i="1"/>
  <c r="I1447" i="1" s="1"/>
  <c r="M1447" i="1"/>
  <c r="G1447" i="1"/>
  <c r="M1487" i="1"/>
  <c r="L19" i="1"/>
  <c r="L18" i="1"/>
  <c r="L13" i="1" s="1"/>
  <c r="H21" i="1"/>
  <c r="H16" i="1" s="1"/>
  <c r="K29" i="1"/>
  <c r="K19" i="1" s="1"/>
  <c r="K31" i="1"/>
  <c r="K21" i="1" s="1"/>
  <c r="K16" i="1" s="1"/>
  <c r="K28" i="1"/>
  <c r="K18" i="1" s="1"/>
  <c r="K13" i="1" s="1"/>
  <c r="H28" i="1"/>
  <c r="H18" i="1" s="1"/>
  <c r="H13" i="1" s="1"/>
  <c r="F29" i="1"/>
  <c r="F19" i="1" s="1"/>
  <c r="F14" i="1" s="1"/>
  <c r="F30" i="1"/>
  <c r="F20" i="1" s="1"/>
  <c r="F15" i="1" s="1"/>
  <c r="F31" i="1"/>
  <c r="F21" i="1" s="1"/>
  <c r="F16" i="1" s="1"/>
  <c r="E29" i="1"/>
  <c r="E19" i="1" s="1"/>
  <c r="E14" i="1" s="1"/>
  <c r="E30" i="1"/>
  <c r="E20" i="1" s="1"/>
  <c r="E15" i="1" s="1"/>
  <c r="E31" i="1"/>
  <c r="E28" i="1"/>
  <c r="E18" i="1" s="1"/>
  <c r="E13" i="1" s="1"/>
  <c r="F28" i="1"/>
  <c r="D29" i="1"/>
  <c r="D19" i="1" s="1"/>
  <c r="D14" i="1" s="1"/>
  <c r="D30" i="1"/>
  <c r="D20" i="1" s="1"/>
  <c r="D15" i="1" s="1"/>
  <c r="D31" i="1"/>
  <c r="D21" i="1" s="1"/>
  <c r="D16" i="1" s="1"/>
  <c r="D28" i="1"/>
  <c r="D18" i="1" s="1"/>
  <c r="D13" i="1" s="1"/>
  <c r="M88" i="1"/>
  <c r="M89" i="1"/>
  <c r="M90" i="1"/>
  <c r="M91" i="1"/>
  <c r="K87" i="1"/>
  <c r="J88" i="1"/>
  <c r="J89" i="1"/>
  <c r="J90" i="1"/>
  <c r="J91" i="1"/>
  <c r="I88" i="1"/>
  <c r="I89" i="1"/>
  <c r="I90" i="1"/>
  <c r="I91" i="1"/>
  <c r="H87" i="1"/>
  <c r="G90" i="1"/>
  <c r="E87" i="1"/>
  <c r="F87" i="1"/>
  <c r="D87" i="1"/>
  <c r="E1629" i="1"/>
  <c r="K1629" i="1" s="1"/>
  <c r="E1624" i="1"/>
  <c r="K1624" i="1" s="1"/>
  <c r="H1614" i="1"/>
  <c r="H1584" i="1" s="1"/>
  <c r="F1615" i="1"/>
  <c r="F1614" i="1"/>
  <c r="F1584" i="1" s="1"/>
  <c r="D1614" i="1"/>
  <c r="D1584" i="1" s="1"/>
  <c r="D1615" i="1"/>
  <c r="E1619" i="1"/>
  <c r="E1614" i="1" s="1"/>
  <c r="K1621" i="1"/>
  <c r="J1621" i="1"/>
  <c r="I1621" i="1"/>
  <c r="G1621" i="1"/>
  <c r="H1620" i="1"/>
  <c r="H1615" i="1" s="1"/>
  <c r="E1620" i="1"/>
  <c r="G1620" i="1" s="1"/>
  <c r="J1619" i="1"/>
  <c r="K1618" i="1"/>
  <c r="J1618" i="1"/>
  <c r="I1618" i="1"/>
  <c r="G1618" i="1"/>
  <c r="F1617" i="1"/>
  <c r="D1617" i="1"/>
  <c r="K1616" i="1"/>
  <c r="J1616" i="1"/>
  <c r="I1616" i="1"/>
  <c r="G1616" i="1"/>
  <c r="K1613" i="1"/>
  <c r="J1613" i="1"/>
  <c r="I1613" i="1"/>
  <c r="G1613" i="1"/>
  <c r="F1595" i="1"/>
  <c r="D1595" i="1"/>
  <c r="E1575" i="1"/>
  <c r="K1575" i="1" s="1"/>
  <c r="D1567" i="1"/>
  <c r="D1565" i="1"/>
  <c r="E1570" i="1"/>
  <c r="G35" i="1"/>
  <c r="M33" i="1"/>
  <c r="E21" i="1" l="1"/>
  <c r="E16" i="1" s="1"/>
  <c r="L31" i="1"/>
  <c r="L21" i="1" s="1"/>
  <c r="L16" i="1" s="1"/>
  <c r="D1585" i="1"/>
  <c r="M1472" i="1"/>
  <c r="J1614" i="1"/>
  <c r="F1612" i="1"/>
  <c r="I13" i="1"/>
  <c r="M87" i="1"/>
  <c r="G28" i="1"/>
  <c r="I87" i="1"/>
  <c r="E1565" i="1"/>
  <c r="F1585" i="1"/>
  <c r="H1617" i="1"/>
  <c r="G1619" i="1"/>
  <c r="I1620" i="1"/>
  <c r="G87" i="1"/>
  <c r="K1614" i="1"/>
  <c r="L1614" i="1" s="1"/>
  <c r="I1614" i="1"/>
  <c r="G1614" i="1"/>
  <c r="I18" i="1"/>
  <c r="J87" i="1"/>
  <c r="I28" i="1"/>
  <c r="J28" i="1"/>
  <c r="F18" i="1"/>
  <c r="D1612" i="1"/>
  <c r="E1617" i="1"/>
  <c r="G1617" i="1" s="1"/>
  <c r="I1619" i="1"/>
  <c r="K1619" i="1"/>
  <c r="M1619" i="1" s="1"/>
  <c r="K1620" i="1"/>
  <c r="L1620" i="1" s="1"/>
  <c r="G29" i="1"/>
  <c r="J1615" i="1"/>
  <c r="H1612" i="1"/>
  <c r="J1584" i="1"/>
  <c r="M1613" i="1"/>
  <c r="M1616" i="1"/>
  <c r="M1618" i="1"/>
  <c r="M1621" i="1"/>
  <c r="E1615" i="1"/>
  <c r="E1584" i="1"/>
  <c r="G1584" i="1" s="1"/>
  <c r="L1613" i="1"/>
  <c r="L1616" i="1"/>
  <c r="L1618" i="1"/>
  <c r="J1620" i="1"/>
  <c r="L1621" i="1"/>
  <c r="E2081" i="1"/>
  <c r="G2081" i="1" s="1"/>
  <c r="E2076" i="1"/>
  <c r="E2071" i="1"/>
  <c r="I2060" i="1"/>
  <c r="J2060" i="1"/>
  <c r="E2061" i="1"/>
  <c r="D2055" i="1"/>
  <c r="E2055" i="1"/>
  <c r="F2055" i="1"/>
  <c r="H2055" i="1"/>
  <c r="D2056" i="1"/>
  <c r="F2056" i="1"/>
  <c r="H2056" i="1"/>
  <c r="M1614" i="1" l="1"/>
  <c r="J1617" i="1"/>
  <c r="G18" i="1"/>
  <c r="F13" i="1"/>
  <c r="L1619" i="1"/>
  <c r="K1617" i="1"/>
  <c r="L1617" i="1" s="1"/>
  <c r="I1617" i="1"/>
  <c r="M1620" i="1"/>
  <c r="J18" i="1"/>
  <c r="K2071" i="1"/>
  <c r="L2071" i="1" s="1"/>
  <c r="G1615" i="1"/>
  <c r="E1612" i="1"/>
  <c r="I1612" i="1" s="1"/>
  <c r="I1584" i="1"/>
  <c r="I1615" i="1"/>
  <c r="J1612" i="1"/>
  <c r="E2056" i="1"/>
  <c r="K2081" i="1"/>
  <c r="J2055" i="1"/>
  <c r="G2055" i="1"/>
  <c r="I2055" i="1"/>
  <c r="G13" i="1" l="1"/>
  <c r="J13" i="1"/>
  <c r="M1617" i="1"/>
  <c r="K1612" i="1"/>
  <c r="G1612" i="1"/>
  <c r="H2027" i="1"/>
  <c r="H2022" i="1" s="1"/>
  <c r="F2027" i="1"/>
  <c r="F2026" i="1"/>
  <c r="F2021" i="1" s="1"/>
  <c r="D2026" i="1"/>
  <c r="D2021" i="1" s="1"/>
  <c r="K2048" i="1"/>
  <c r="J2048" i="1"/>
  <c r="I2048" i="1"/>
  <c r="G2048" i="1"/>
  <c r="I2046" i="1"/>
  <c r="J2046" i="1"/>
  <c r="K2045" i="1"/>
  <c r="M2045" i="1" s="1"/>
  <c r="J2045" i="1"/>
  <c r="I2045" i="1"/>
  <c r="G2045" i="1"/>
  <c r="H2044" i="1"/>
  <c r="F2044" i="1"/>
  <c r="E2044" i="1"/>
  <c r="D2044" i="1"/>
  <c r="D2050" i="1"/>
  <c r="E2050" i="1"/>
  <c r="F2050" i="1"/>
  <c r="H2050" i="1"/>
  <c r="D2051" i="1"/>
  <c r="E2051" i="1"/>
  <c r="F2051" i="1"/>
  <c r="H2051" i="1"/>
  <c r="D2027" i="1"/>
  <c r="D2022" i="1" s="1"/>
  <c r="H2041" i="1"/>
  <c r="H2026" i="1" s="1"/>
  <c r="H2021" i="1" s="1"/>
  <c r="E2041" i="1"/>
  <c r="K2041" i="1" s="1"/>
  <c r="K2043" i="1"/>
  <c r="L2043" i="1" s="1"/>
  <c r="J2043" i="1"/>
  <c r="I2043" i="1"/>
  <c r="G2043" i="1"/>
  <c r="J2042" i="1"/>
  <c r="E2042" i="1"/>
  <c r="K2042" i="1" s="1"/>
  <c r="K2040" i="1"/>
  <c r="J2040" i="1"/>
  <c r="I2040" i="1"/>
  <c r="G2040" i="1"/>
  <c r="F2039" i="1"/>
  <c r="D2039" i="1"/>
  <c r="K2038" i="1"/>
  <c r="J2038" i="1"/>
  <c r="I2038" i="1"/>
  <c r="G2038" i="1"/>
  <c r="J2037" i="1"/>
  <c r="E2037" i="1"/>
  <c r="J2036" i="1"/>
  <c r="I2036" i="1"/>
  <c r="K2035" i="1"/>
  <c r="J2035" i="1"/>
  <c r="I2035" i="1"/>
  <c r="G2035" i="1"/>
  <c r="H2034" i="1"/>
  <c r="F2034" i="1"/>
  <c r="D2034" i="1"/>
  <c r="H2039" i="1" l="1"/>
  <c r="J2039" i="1" s="1"/>
  <c r="J2041" i="1"/>
  <c r="I2041" i="1"/>
  <c r="M1612" i="1"/>
  <c r="L1612" i="1"/>
  <c r="E2039" i="1"/>
  <c r="G2041" i="1"/>
  <c r="G2042" i="1"/>
  <c r="I2044" i="1"/>
  <c r="J2051" i="1"/>
  <c r="G2051" i="1"/>
  <c r="I2051" i="1"/>
  <c r="I2050" i="1"/>
  <c r="J2050" i="1"/>
  <c r="J2027" i="1"/>
  <c r="G2044" i="1"/>
  <c r="J2044" i="1"/>
  <c r="G2046" i="1"/>
  <c r="K2046" i="1"/>
  <c r="L2048" i="1"/>
  <c r="K2044" i="1"/>
  <c r="L2045" i="1"/>
  <c r="M2048" i="1"/>
  <c r="G2050" i="1"/>
  <c r="M2042" i="1"/>
  <c r="L2042" i="1"/>
  <c r="G2039" i="1"/>
  <c r="L2040" i="1"/>
  <c r="M2041" i="1"/>
  <c r="I2042" i="1"/>
  <c r="M2043" i="1"/>
  <c r="M2040" i="1"/>
  <c r="J2034" i="1"/>
  <c r="K2037" i="1"/>
  <c r="L2035" i="1"/>
  <c r="K2036" i="1"/>
  <c r="M2035" i="1"/>
  <c r="G2036" i="1"/>
  <c r="I2037" i="1"/>
  <c r="M2038" i="1"/>
  <c r="G2037" i="1"/>
  <c r="L2038" i="1"/>
  <c r="E2034" i="1"/>
  <c r="I2034" i="1" s="1"/>
  <c r="I2039" i="1" l="1"/>
  <c r="K2039" i="1"/>
  <c r="L2039" i="1" s="1"/>
  <c r="M2046" i="1"/>
  <c r="M2044" i="1"/>
  <c r="L2046" i="1"/>
  <c r="L2044" i="1"/>
  <c r="M2037" i="1"/>
  <c r="M2036" i="1"/>
  <c r="K2034" i="1"/>
  <c r="L2034" i="1" s="1"/>
  <c r="L2037" i="1"/>
  <c r="G2034" i="1"/>
  <c r="M2039" i="1" l="1"/>
  <c r="M2034" i="1"/>
  <c r="J2032" i="1" l="1"/>
  <c r="E2032" i="1"/>
  <c r="E2027" i="1" s="1"/>
  <c r="E2031" i="1"/>
  <c r="E2026" i="1" s="1"/>
  <c r="E2021" i="1" s="1"/>
  <c r="G2032" i="1" l="1"/>
  <c r="E2022" i="1"/>
  <c r="I2022" i="1" s="1"/>
  <c r="G2027" i="1"/>
  <c r="I2027" i="1"/>
  <c r="I2032" i="1"/>
  <c r="E2019" i="1" l="1"/>
  <c r="L77" i="1"/>
  <c r="K85" i="1"/>
  <c r="K30" i="1" s="1"/>
  <c r="K20" i="1" s="1"/>
  <c r="L40" i="1" l="1"/>
  <c r="K560" i="1"/>
  <c r="K615" i="1"/>
  <c r="K1414" i="1"/>
  <c r="K1415" i="1"/>
  <c r="K1777" i="1"/>
  <c r="L1409" i="1" l="1"/>
  <c r="L1414" i="1"/>
  <c r="L1410" i="1"/>
  <c r="L1415" i="1"/>
  <c r="L560" i="1"/>
  <c r="H2302" i="1"/>
  <c r="K109" i="1" l="1"/>
  <c r="K94" i="1" s="1"/>
  <c r="K14" i="1" s="1"/>
  <c r="K100" i="1"/>
  <c r="K95" i="1" s="1"/>
  <c r="L124" i="1"/>
  <c r="L119" i="1" s="1"/>
  <c r="L14" i="1" s="1"/>
  <c r="H65" i="1" l="1"/>
  <c r="L25" i="1"/>
  <c r="L30" i="1"/>
  <c r="L20" i="1" l="1"/>
  <c r="L15" i="1" s="1"/>
  <c r="K2363" i="1"/>
  <c r="M2363" i="1" s="1"/>
  <c r="H2363" i="1"/>
  <c r="G2363" i="1"/>
  <c r="H2362" i="1"/>
  <c r="K2361" i="1"/>
  <c r="H2361" i="1"/>
  <c r="G2361" i="1"/>
  <c r="K2360" i="1"/>
  <c r="M2360" i="1" s="1"/>
  <c r="H2360" i="1"/>
  <c r="G2360" i="1"/>
  <c r="F2359" i="1"/>
  <c r="D2359" i="1"/>
  <c r="K2358" i="1"/>
  <c r="H2358" i="1"/>
  <c r="G2358" i="1"/>
  <c r="H2357" i="1"/>
  <c r="M2357" i="1"/>
  <c r="K2356" i="1"/>
  <c r="L2356" i="1" s="1"/>
  <c r="H2356" i="1"/>
  <c r="G2356" i="1"/>
  <c r="K2355" i="1"/>
  <c r="L2355" i="1" s="1"/>
  <c r="H2355" i="1"/>
  <c r="G2355" i="1"/>
  <c r="F2354" i="1"/>
  <c r="D2354" i="1"/>
  <c r="K2353" i="1"/>
  <c r="H2353" i="1"/>
  <c r="G2353" i="1"/>
  <c r="H2352" i="1"/>
  <c r="M2352" i="1"/>
  <c r="K2351" i="1"/>
  <c r="L2351" i="1" s="1"/>
  <c r="H2351" i="1"/>
  <c r="G2351" i="1"/>
  <c r="K2350" i="1"/>
  <c r="M2350" i="1" s="1"/>
  <c r="H2350" i="1"/>
  <c r="G2350" i="1"/>
  <c r="F2349" i="1"/>
  <c r="H2349" i="1" s="1"/>
  <c r="J2349" i="1" s="1"/>
  <c r="D2349" i="1"/>
  <c r="K2348" i="1"/>
  <c r="H2348" i="1"/>
  <c r="G2348" i="1"/>
  <c r="M2347" i="1"/>
  <c r="L2347" i="1"/>
  <c r="H2347" i="1"/>
  <c r="G2347" i="1"/>
  <c r="K2346" i="1"/>
  <c r="L2346" i="1" s="1"/>
  <c r="H2346" i="1"/>
  <c r="G2346" i="1"/>
  <c r="K2345" i="1"/>
  <c r="H2345" i="1"/>
  <c r="G2345" i="1"/>
  <c r="F2344" i="1"/>
  <c r="E2344" i="1"/>
  <c r="D2344" i="1"/>
  <c r="K2343" i="1"/>
  <c r="H2343" i="1"/>
  <c r="H2338" i="1" s="1"/>
  <c r="G2343" i="1"/>
  <c r="H2342" i="1"/>
  <c r="K2342" i="1"/>
  <c r="K2337" i="1" s="1"/>
  <c r="K2341" i="1"/>
  <c r="H2341" i="1"/>
  <c r="G2341" i="1"/>
  <c r="K2340" i="1"/>
  <c r="K2335" i="1" s="1"/>
  <c r="K2330" i="1" s="1"/>
  <c r="H2340" i="1"/>
  <c r="H2335" i="1" s="1"/>
  <c r="G2340" i="1"/>
  <c r="F2339" i="1"/>
  <c r="D2339" i="1"/>
  <c r="K2328" i="1"/>
  <c r="L2328" i="1" s="1"/>
  <c r="H2328" i="1"/>
  <c r="G2328" i="1"/>
  <c r="J2327" i="1"/>
  <c r="K2327" i="1"/>
  <c r="L2327" i="1" s="1"/>
  <c r="K2326" i="1"/>
  <c r="M2326" i="1" s="1"/>
  <c r="H2326" i="1"/>
  <c r="G2326" i="1"/>
  <c r="K2325" i="1"/>
  <c r="M2325" i="1" s="1"/>
  <c r="H2325" i="1"/>
  <c r="G2325" i="1"/>
  <c r="F2324" i="1"/>
  <c r="D2324" i="1"/>
  <c r="J2318" i="1"/>
  <c r="I2317" i="1"/>
  <c r="F2306" i="1"/>
  <c r="F2276" i="1" s="1"/>
  <c r="F2305" i="1"/>
  <c r="F2275" i="1" s="1"/>
  <c r="K2313" i="1"/>
  <c r="L2313" i="1" s="1"/>
  <c r="H2313" i="1"/>
  <c r="G2313" i="1"/>
  <c r="H2312" i="1"/>
  <c r="K2311" i="1"/>
  <c r="M2311" i="1" s="1"/>
  <c r="H2311" i="1"/>
  <c r="G2311" i="1"/>
  <c r="K2310" i="1"/>
  <c r="L2310" i="1" s="1"/>
  <c r="H2310" i="1"/>
  <c r="G2310" i="1"/>
  <c r="F2309" i="1"/>
  <c r="D2309" i="1"/>
  <c r="K2307" i="1"/>
  <c r="M2307" i="1" s="1"/>
  <c r="H2307" i="1"/>
  <c r="G2307" i="1"/>
  <c r="K2303" i="1"/>
  <c r="H2303" i="1"/>
  <c r="G2303" i="1"/>
  <c r="K2302" i="1"/>
  <c r="J2302" i="1"/>
  <c r="I2302" i="1"/>
  <c r="G2302" i="1"/>
  <c r="K2301" i="1"/>
  <c r="M2301" i="1" s="1"/>
  <c r="H2301" i="1"/>
  <c r="G2301" i="1"/>
  <c r="K2300" i="1"/>
  <c r="H2300" i="1"/>
  <c r="G2300" i="1"/>
  <c r="F2299" i="1"/>
  <c r="E2299" i="1"/>
  <c r="D2299" i="1"/>
  <c r="K2298" i="1"/>
  <c r="L2298" i="1" s="1"/>
  <c r="H2298" i="1"/>
  <c r="G2298" i="1"/>
  <c r="H2297" i="1"/>
  <c r="E2294" i="1"/>
  <c r="K2296" i="1"/>
  <c r="M2296" i="1" s="1"/>
  <c r="H2296" i="1"/>
  <c r="G2296" i="1"/>
  <c r="K2295" i="1"/>
  <c r="L2295" i="1" s="1"/>
  <c r="H2295" i="1"/>
  <c r="G2295" i="1"/>
  <c r="F2294" i="1"/>
  <c r="D2294" i="1"/>
  <c r="K2293" i="1"/>
  <c r="H2293" i="1"/>
  <c r="G2293" i="1"/>
  <c r="K2292" i="1"/>
  <c r="H2292" i="1"/>
  <c r="G2292" i="1"/>
  <c r="K2291" i="1"/>
  <c r="M2291" i="1" s="1"/>
  <c r="H2291" i="1"/>
  <c r="G2291" i="1"/>
  <c r="K2290" i="1"/>
  <c r="M2290" i="1" s="1"/>
  <c r="H2290" i="1"/>
  <c r="G2290" i="1"/>
  <c r="F2289" i="1"/>
  <c r="E2289" i="1"/>
  <c r="K2289" i="1" s="1"/>
  <c r="M2289" i="1" s="1"/>
  <c r="D2289" i="1"/>
  <c r="K2288" i="1"/>
  <c r="M2288" i="1" s="1"/>
  <c r="H2288" i="1"/>
  <c r="G2288" i="1"/>
  <c r="K2287" i="1"/>
  <c r="L2287" i="1" s="1"/>
  <c r="J2287" i="1"/>
  <c r="I2287" i="1"/>
  <c r="G2287" i="1"/>
  <c r="K2286" i="1"/>
  <c r="L2286" i="1" s="1"/>
  <c r="H2286" i="1"/>
  <c r="J2286" i="1" s="1"/>
  <c r="G2286" i="1"/>
  <c r="K2285" i="1"/>
  <c r="L2285" i="1" s="1"/>
  <c r="H2285" i="1"/>
  <c r="G2285" i="1"/>
  <c r="F2284" i="1"/>
  <c r="E2284" i="1"/>
  <c r="D2284" i="1"/>
  <c r="K2283" i="1"/>
  <c r="K2282" i="1"/>
  <c r="G2282" i="1"/>
  <c r="K2273" i="1"/>
  <c r="L2273" i="1" s="1"/>
  <c r="H2273" i="1"/>
  <c r="G2273" i="1"/>
  <c r="M2272" i="1"/>
  <c r="L2272" i="1"/>
  <c r="J2272" i="1"/>
  <c r="I2272" i="1"/>
  <c r="G2272" i="1"/>
  <c r="K2271" i="1"/>
  <c r="L2271" i="1" s="1"/>
  <c r="H2271" i="1"/>
  <c r="G2271" i="1"/>
  <c r="K2270" i="1"/>
  <c r="H2270" i="1"/>
  <c r="G2270" i="1"/>
  <c r="F2269" i="1"/>
  <c r="E2269" i="1"/>
  <c r="D2269" i="1"/>
  <c r="K2268" i="1"/>
  <c r="M2268" i="1" s="1"/>
  <c r="H2268" i="1"/>
  <c r="G2268" i="1"/>
  <c r="K2267" i="1"/>
  <c r="L2267" i="1" s="1"/>
  <c r="H2267" i="1"/>
  <c r="G2267" i="1"/>
  <c r="K2266" i="1"/>
  <c r="L2266" i="1" s="1"/>
  <c r="H2266" i="1"/>
  <c r="G2266" i="1"/>
  <c r="K2265" i="1"/>
  <c r="M2265" i="1" s="1"/>
  <c r="H2265" i="1"/>
  <c r="G2265" i="1"/>
  <c r="F2264" i="1"/>
  <c r="E2264" i="1"/>
  <c r="K2264" i="1" s="1"/>
  <c r="M2264" i="1" s="1"/>
  <c r="D2264" i="1"/>
  <c r="K2263" i="1"/>
  <c r="L2263" i="1" s="1"/>
  <c r="H2263" i="1"/>
  <c r="G2263" i="1"/>
  <c r="K2262" i="1"/>
  <c r="M2262" i="1" s="1"/>
  <c r="G2262" i="1"/>
  <c r="K2261" i="1"/>
  <c r="M2261" i="1" s="1"/>
  <c r="H2261" i="1"/>
  <c r="G2261" i="1"/>
  <c r="K2260" i="1"/>
  <c r="L2260" i="1" s="1"/>
  <c r="H2260" i="1"/>
  <c r="G2260" i="1"/>
  <c r="F2259" i="1"/>
  <c r="E2259" i="1"/>
  <c r="K2259" i="1" s="1"/>
  <c r="M2259" i="1" s="1"/>
  <c r="D2259" i="1"/>
  <c r="K2258" i="1"/>
  <c r="M2258" i="1" s="1"/>
  <c r="H2258" i="1"/>
  <c r="G2258" i="1"/>
  <c r="H2257" i="1"/>
  <c r="L2257" i="1"/>
  <c r="K2256" i="1"/>
  <c r="L2256" i="1" s="1"/>
  <c r="H2256" i="1"/>
  <c r="G2256" i="1"/>
  <c r="K2255" i="1"/>
  <c r="H2255" i="1"/>
  <c r="G2255" i="1"/>
  <c r="F2254" i="1"/>
  <c r="D2254" i="1"/>
  <c r="K2253" i="1"/>
  <c r="L2253" i="1" s="1"/>
  <c r="H2253" i="1"/>
  <c r="G2253" i="1"/>
  <c r="M2252" i="1"/>
  <c r="L2252" i="1"/>
  <c r="J2252" i="1"/>
  <c r="I2252" i="1"/>
  <c r="G2252" i="1"/>
  <c r="K2251" i="1"/>
  <c r="L2251" i="1" s="1"/>
  <c r="H2251" i="1"/>
  <c r="G2251" i="1"/>
  <c r="K2250" i="1"/>
  <c r="L2250" i="1" s="1"/>
  <c r="H2250" i="1"/>
  <c r="G2250" i="1"/>
  <c r="F2249" i="1"/>
  <c r="E2249" i="1"/>
  <c r="D2249" i="1"/>
  <c r="K2248" i="1"/>
  <c r="H2248" i="1"/>
  <c r="G2248" i="1"/>
  <c r="K2247" i="1"/>
  <c r="H2247" i="1"/>
  <c r="G2247" i="1"/>
  <c r="K2246" i="1"/>
  <c r="H2246" i="1"/>
  <c r="G2246" i="1"/>
  <c r="K2245" i="1"/>
  <c r="H2245" i="1"/>
  <c r="G2245" i="1"/>
  <c r="F2244" i="1"/>
  <c r="E2244" i="1"/>
  <c r="D2244" i="1"/>
  <c r="H2330" i="1" l="1"/>
  <c r="H2333" i="1"/>
  <c r="M2282" i="1"/>
  <c r="H2277" i="1"/>
  <c r="H2336" i="1"/>
  <c r="H2331" i="1" s="1"/>
  <c r="L2343" i="1"/>
  <c r="K2338" i="1"/>
  <c r="K2333" i="1" s="1"/>
  <c r="L2270" i="1"/>
  <c r="L2269" i="1" s="1"/>
  <c r="K2269" i="1"/>
  <c r="M2341" i="1"/>
  <c r="K2336" i="1"/>
  <c r="K2331" i="1" s="1"/>
  <c r="H2337" i="1"/>
  <c r="H2332" i="1" s="1"/>
  <c r="H2243" i="1"/>
  <c r="H2240" i="1"/>
  <c r="K2241" i="1"/>
  <c r="M2283" i="1"/>
  <c r="L2292" i="1"/>
  <c r="H2241" i="1"/>
  <c r="M2247" i="1"/>
  <c r="K2242" i="1"/>
  <c r="L2245" i="1"/>
  <c r="K2240" i="1"/>
  <c r="H2242" i="1"/>
  <c r="I2242" i="1" s="1"/>
  <c r="L2248" i="1"/>
  <c r="K2243" i="1"/>
  <c r="E2359" i="1"/>
  <c r="K2359" i="1" s="1"/>
  <c r="M2359" i="1" s="1"/>
  <c r="F2314" i="1"/>
  <c r="H2314" i="1" s="1"/>
  <c r="J2314" i="1" s="1"/>
  <c r="H2306" i="1"/>
  <c r="I2246" i="1"/>
  <c r="J2248" i="1"/>
  <c r="I2248" i="1"/>
  <c r="G2249" i="1"/>
  <c r="J2257" i="1"/>
  <c r="I2260" i="1"/>
  <c r="J2265" i="1"/>
  <c r="G2269" i="1"/>
  <c r="L2283" i="1"/>
  <c r="I2288" i="1"/>
  <c r="G2289" i="1"/>
  <c r="I2295" i="1"/>
  <c r="H2299" i="1"/>
  <c r="J2299" i="1" s="1"/>
  <c r="I2303" i="1"/>
  <c r="G2338" i="1"/>
  <c r="G2342" i="1"/>
  <c r="J2343" i="1"/>
  <c r="H2344" i="1"/>
  <c r="I2347" i="1"/>
  <c r="J2348" i="1"/>
  <c r="M2351" i="1"/>
  <c r="J2353" i="1"/>
  <c r="H2354" i="1"/>
  <c r="J2354" i="1" s="1"/>
  <c r="H2359" i="1"/>
  <c r="J2359" i="1" s="1"/>
  <c r="J2362" i="1"/>
  <c r="J2256" i="1"/>
  <c r="I2268" i="1"/>
  <c r="I2271" i="1"/>
  <c r="I2273" i="1"/>
  <c r="J2282" i="1"/>
  <c r="J2301" i="1"/>
  <c r="H2309" i="1"/>
  <c r="J2309" i="1" s="1"/>
  <c r="J2312" i="1"/>
  <c r="I2326" i="1"/>
  <c r="I2340" i="1"/>
  <c r="J2346" i="1"/>
  <c r="J2361" i="1"/>
  <c r="I2251" i="1"/>
  <c r="J2253" i="1"/>
  <c r="J2263" i="1"/>
  <c r="I2245" i="1"/>
  <c r="J2250" i="1"/>
  <c r="J2255" i="1"/>
  <c r="I2258" i="1"/>
  <c r="J2262" i="1"/>
  <c r="I2263" i="1"/>
  <c r="I2267" i="1"/>
  <c r="J2270" i="1"/>
  <c r="M2286" i="1"/>
  <c r="H2294" i="1"/>
  <c r="J2294" i="1" s="1"/>
  <c r="J2297" i="1"/>
  <c r="I2300" i="1"/>
  <c r="F2308" i="1"/>
  <c r="F2278" i="1" s="1"/>
  <c r="I2311" i="1"/>
  <c r="D2314" i="1"/>
  <c r="J2328" i="1"/>
  <c r="E2339" i="1"/>
  <c r="G2339" i="1" s="1"/>
  <c r="J2340" i="1"/>
  <c r="J2352" i="1"/>
  <c r="J2358" i="1"/>
  <c r="I2363" i="1"/>
  <c r="I2261" i="1"/>
  <c r="J2266" i="1"/>
  <c r="I2286" i="1"/>
  <c r="I2293" i="1"/>
  <c r="I2296" i="1"/>
  <c r="J2310" i="1"/>
  <c r="L2247" i="1"/>
  <c r="M2251" i="1"/>
  <c r="I2253" i="1"/>
  <c r="M2255" i="1"/>
  <c r="G2284" i="1"/>
  <c r="L2325" i="1"/>
  <c r="L2326" i="1"/>
  <c r="L2255" i="1"/>
  <c r="J2288" i="1"/>
  <c r="I2357" i="1"/>
  <c r="I2361" i="1"/>
  <c r="I2256" i="1"/>
  <c r="J2260" i="1"/>
  <c r="L2262" i="1"/>
  <c r="L2288" i="1"/>
  <c r="H2289" i="1"/>
  <c r="I2289" i="1" s="1"/>
  <c r="I2310" i="1"/>
  <c r="G2327" i="1"/>
  <c r="I2328" i="1"/>
  <c r="L2342" i="1"/>
  <c r="L2337" i="1" s="1"/>
  <c r="G2344" i="1"/>
  <c r="M2346" i="1"/>
  <c r="J2357" i="1"/>
  <c r="L2360" i="1"/>
  <c r="K2254" i="1"/>
  <c r="E2324" i="1"/>
  <c r="K2324" i="1" s="1"/>
  <c r="M2324" i="1" s="1"/>
  <c r="M2355" i="1"/>
  <c r="M2356" i="1"/>
  <c r="J2363" i="1"/>
  <c r="J2245" i="1"/>
  <c r="H2249" i="1"/>
  <c r="I2249" i="1" s="1"/>
  <c r="M2250" i="1"/>
  <c r="J2251" i="1"/>
  <c r="I2257" i="1"/>
  <c r="G2264" i="1"/>
  <c r="L2264" i="1"/>
  <c r="M2266" i="1"/>
  <c r="J2267" i="1"/>
  <c r="M2271" i="1"/>
  <c r="M2273" i="1"/>
  <c r="I2292" i="1"/>
  <c r="L2302" i="1"/>
  <c r="M2302" i="1"/>
  <c r="G2312" i="1"/>
  <c r="L2345" i="1"/>
  <c r="K2344" i="1"/>
  <c r="M2344" i="1" s="1"/>
  <c r="I2351" i="1"/>
  <c r="I2356" i="1"/>
  <c r="L2361" i="1"/>
  <c r="M2361" i="1"/>
  <c r="M2248" i="1"/>
  <c r="K2249" i="1"/>
  <c r="M2249" i="1" s="1"/>
  <c r="M2253" i="1"/>
  <c r="M2256" i="1"/>
  <c r="G2259" i="1"/>
  <c r="M2263" i="1"/>
  <c r="L2268" i="1"/>
  <c r="M2269" i="1"/>
  <c r="M2270" i="1"/>
  <c r="I2282" i="1"/>
  <c r="H2284" i="1"/>
  <c r="J2284" i="1" s="1"/>
  <c r="M2285" i="1"/>
  <c r="M2287" i="1"/>
  <c r="L2289" i="1"/>
  <c r="J2290" i="1"/>
  <c r="L2291" i="1"/>
  <c r="J2292" i="1"/>
  <c r="M2293" i="1"/>
  <c r="L2293" i="1"/>
  <c r="J2295" i="1"/>
  <c r="J2298" i="1"/>
  <c r="I2298" i="1"/>
  <c r="M2300" i="1"/>
  <c r="L2300" i="1"/>
  <c r="M2303" i="1"/>
  <c r="L2303" i="1"/>
  <c r="J2307" i="1"/>
  <c r="J2313" i="1"/>
  <c r="I2313" i="1"/>
  <c r="E2314" i="1"/>
  <c r="M2315" i="1"/>
  <c r="J2317" i="1"/>
  <c r="G2317" i="1"/>
  <c r="E2308" i="1"/>
  <c r="E2278" i="1" s="1"/>
  <c r="M2318" i="1"/>
  <c r="G2336" i="1"/>
  <c r="M2343" i="1"/>
  <c r="J2347" i="1"/>
  <c r="L2350" i="1"/>
  <c r="K2349" i="1"/>
  <c r="J2351" i="1"/>
  <c r="I2352" i="1"/>
  <c r="J2356" i="1"/>
  <c r="I2362" i="1"/>
  <c r="K2284" i="1"/>
  <c r="M2284" i="1" s="1"/>
  <c r="G2316" i="1"/>
  <c r="I2327" i="1"/>
  <c r="M2327" i="1"/>
  <c r="G2244" i="1"/>
  <c r="J2247" i="1"/>
  <c r="I2247" i="1"/>
  <c r="M2246" i="1"/>
  <c r="L2246" i="1"/>
  <c r="K2244" i="1"/>
  <c r="M2244" i="1" s="1"/>
  <c r="L2249" i="1"/>
  <c r="H2244" i="1"/>
  <c r="M2245" i="1"/>
  <c r="J2246" i="1"/>
  <c r="M2257" i="1"/>
  <c r="J2258" i="1"/>
  <c r="H2259" i="1"/>
  <c r="L2259" i="1"/>
  <c r="M2260" i="1"/>
  <c r="J2261" i="1"/>
  <c r="I2265" i="1"/>
  <c r="M2267" i="1"/>
  <c r="H2269" i="1"/>
  <c r="J2271" i="1"/>
  <c r="J2285" i="1"/>
  <c r="I2285" i="1"/>
  <c r="I2250" i="1"/>
  <c r="H2254" i="1"/>
  <c r="I2255" i="1"/>
  <c r="L2258" i="1"/>
  <c r="L2261" i="1"/>
  <c r="I2262" i="1"/>
  <c r="H2264" i="1"/>
  <c r="L2265" i="1"/>
  <c r="I2266" i="1"/>
  <c r="I2270" i="1"/>
  <c r="E2254" i="1"/>
  <c r="J2268" i="1"/>
  <c r="J2273" i="1"/>
  <c r="L2282" i="1"/>
  <c r="K2294" i="1"/>
  <c r="M2294" i="1" s="1"/>
  <c r="I2290" i="1"/>
  <c r="M2292" i="1"/>
  <c r="G2294" i="1"/>
  <c r="L2296" i="1"/>
  <c r="M2298" i="1"/>
  <c r="G2299" i="1"/>
  <c r="I2301" i="1"/>
  <c r="I2307" i="1"/>
  <c r="L2311" i="1"/>
  <c r="M2313" i="1"/>
  <c r="K2297" i="1"/>
  <c r="L2297" i="1" s="1"/>
  <c r="K2312" i="1"/>
  <c r="I2318" i="1"/>
  <c r="L2290" i="1"/>
  <c r="I2291" i="1"/>
  <c r="J2296" i="1"/>
  <c r="G2297" i="1"/>
  <c r="L2301" i="1"/>
  <c r="H2305" i="1"/>
  <c r="L2307" i="1"/>
  <c r="J2311" i="1"/>
  <c r="I2325" i="1"/>
  <c r="H2324" i="1"/>
  <c r="J2291" i="1"/>
  <c r="J2293" i="1"/>
  <c r="M2295" i="1"/>
  <c r="I2297" i="1"/>
  <c r="K2299" i="1"/>
  <c r="M2299" i="1" s="1"/>
  <c r="J2300" i="1"/>
  <c r="J2303" i="1"/>
  <c r="E2309" i="1"/>
  <c r="M2310" i="1"/>
  <c r="I2312" i="1"/>
  <c r="G2315" i="1"/>
  <c r="M2316" i="1"/>
  <c r="M2317" i="1"/>
  <c r="G2318" i="1"/>
  <c r="J2325" i="1"/>
  <c r="J2326" i="1"/>
  <c r="M2328" i="1"/>
  <c r="F2334" i="1"/>
  <c r="G2335" i="1"/>
  <c r="J2342" i="1"/>
  <c r="I2342" i="1"/>
  <c r="J2345" i="1"/>
  <c r="I2345" i="1"/>
  <c r="J2355" i="1"/>
  <c r="I2355" i="1"/>
  <c r="M2358" i="1"/>
  <c r="L2358" i="1"/>
  <c r="D2334" i="1"/>
  <c r="M2340" i="1"/>
  <c r="L2340" i="1"/>
  <c r="L2335" i="1" s="1"/>
  <c r="L2330" i="1" s="1"/>
  <c r="L2341" i="1"/>
  <c r="L2336" i="1" s="1"/>
  <c r="M2342" i="1"/>
  <c r="I2343" i="1"/>
  <c r="M2345" i="1"/>
  <c r="I2346" i="1"/>
  <c r="M2348" i="1"/>
  <c r="L2348" i="1"/>
  <c r="J2360" i="1"/>
  <c r="I2360" i="1"/>
  <c r="H2339" i="1"/>
  <c r="J2350" i="1"/>
  <c r="I2350" i="1"/>
  <c r="M2353" i="1"/>
  <c r="L2353" i="1"/>
  <c r="K2354" i="1"/>
  <c r="E2334" i="1"/>
  <c r="J2341" i="1"/>
  <c r="I2341" i="1"/>
  <c r="I2348" i="1"/>
  <c r="E2349" i="1"/>
  <c r="G2349" i="1" s="1"/>
  <c r="G2352" i="1"/>
  <c r="L2352" i="1"/>
  <c r="I2353" i="1"/>
  <c r="E2354" i="1"/>
  <c r="G2357" i="1"/>
  <c r="L2357" i="1"/>
  <c r="I2358" i="1"/>
  <c r="G2362" i="1"/>
  <c r="K2362" i="1"/>
  <c r="M2362" i="1" s="1"/>
  <c r="L2363" i="1"/>
  <c r="L1881" i="1"/>
  <c r="K1877" i="1"/>
  <c r="K1872" i="1" s="1"/>
  <c r="L2331" i="1" l="1"/>
  <c r="K2332" i="1"/>
  <c r="K2277" i="1"/>
  <c r="L2338" i="1"/>
  <c r="L2333" i="1" s="1"/>
  <c r="H2239" i="1"/>
  <c r="G2305" i="1"/>
  <c r="G2275" i="1"/>
  <c r="F2304" i="1"/>
  <c r="H2329" i="1"/>
  <c r="L2241" i="1"/>
  <c r="L2242" i="1"/>
  <c r="L2243" i="1"/>
  <c r="L2240" i="1"/>
  <c r="L2359" i="1"/>
  <c r="I2354" i="1"/>
  <c r="J2344" i="1"/>
  <c r="J2306" i="1"/>
  <c r="K2339" i="1"/>
  <c r="M2339" i="1" s="1"/>
  <c r="I2344" i="1"/>
  <c r="J2249" i="1"/>
  <c r="G2314" i="1"/>
  <c r="M2254" i="1"/>
  <c r="G2324" i="1"/>
  <c r="I2336" i="1"/>
  <c r="G2337" i="1"/>
  <c r="G2243" i="1"/>
  <c r="L2344" i="1"/>
  <c r="D2237" i="1"/>
  <c r="I2294" i="1"/>
  <c r="M2338" i="1"/>
  <c r="J2315" i="1"/>
  <c r="G2359" i="1"/>
  <c r="I2299" i="1"/>
  <c r="I2314" i="1"/>
  <c r="I2359" i="1"/>
  <c r="J2336" i="1"/>
  <c r="I2306" i="1"/>
  <c r="D2236" i="1"/>
  <c r="D2239" i="1"/>
  <c r="J2289" i="1"/>
  <c r="D2329" i="1"/>
  <c r="I2315" i="1"/>
  <c r="L2284" i="1"/>
  <c r="G2241" i="1"/>
  <c r="M2243" i="1"/>
  <c r="L2349" i="1"/>
  <c r="J2243" i="1"/>
  <c r="H2308" i="1"/>
  <c r="I2308" i="1" s="1"/>
  <c r="D2238" i="1"/>
  <c r="L2294" i="1"/>
  <c r="E2239" i="1"/>
  <c r="I2284" i="1"/>
  <c r="D2304" i="1"/>
  <c r="K2308" i="1"/>
  <c r="K2278" i="1" s="1"/>
  <c r="K2314" i="1"/>
  <c r="M2314" i="1" s="1"/>
  <c r="M2241" i="1"/>
  <c r="G2308" i="1"/>
  <c r="H2281" i="1"/>
  <c r="H2276" i="1" s="1"/>
  <c r="L2354" i="1"/>
  <c r="G2354" i="1"/>
  <c r="L2362" i="1"/>
  <c r="L2332" i="1" s="1"/>
  <c r="I2349" i="1"/>
  <c r="F2237" i="1"/>
  <c r="G2333" i="1"/>
  <c r="J2335" i="1"/>
  <c r="I2335" i="1"/>
  <c r="H2334" i="1"/>
  <c r="G2334" i="1"/>
  <c r="J2324" i="1"/>
  <c r="I2324" i="1"/>
  <c r="M2336" i="1"/>
  <c r="E2329" i="1"/>
  <c r="J2316" i="1"/>
  <c r="I2316" i="1"/>
  <c r="K2309" i="1"/>
  <c r="M2309" i="1" s="1"/>
  <c r="I2277" i="1"/>
  <c r="M2312" i="1"/>
  <c r="L2312" i="1"/>
  <c r="L2277" i="1" s="1"/>
  <c r="G2309" i="1"/>
  <c r="I2254" i="1"/>
  <c r="J2254" i="1"/>
  <c r="I2269" i="1"/>
  <c r="J2269" i="1"/>
  <c r="J2244" i="1"/>
  <c r="I2244" i="1"/>
  <c r="G2240" i="1"/>
  <c r="F2239" i="1"/>
  <c r="I2339" i="1"/>
  <c r="J2339" i="1"/>
  <c r="M2354" i="1"/>
  <c r="M2333" i="1"/>
  <c r="J2338" i="1"/>
  <c r="I2338" i="1"/>
  <c r="M2349" i="1"/>
  <c r="L2324" i="1"/>
  <c r="I2305" i="1"/>
  <c r="J2305" i="1"/>
  <c r="L2299" i="1"/>
  <c r="I2264" i="1"/>
  <c r="J2264" i="1"/>
  <c r="M2335" i="1"/>
  <c r="K2334" i="1"/>
  <c r="M2334" i="1" s="1"/>
  <c r="M2337" i="1"/>
  <c r="J2337" i="1"/>
  <c r="I2337" i="1"/>
  <c r="G2306" i="1"/>
  <c r="K2306" i="1"/>
  <c r="M2306" i="1" s="1"/>
  <c r="I2309" i="1"/>
  <c r="M2297" i="1"/>
  <c r="K2305" i="1"/>
  <c r="M2305" i="1" s="1"/>
  <c r="E2304" i="1"/>
  <c r="L2254" i="1"/>
  <c r="G2254" i="1"/>
  <c r="J2259" i="1"/>
  <c r="I2259" i="1"/>
  <c r="L2244" i="1"/>
  <c r="F705" i="1"/>
  <c r="E704" i="1"/>
  <c r="F704" i="1"/>
  <c r="E705" i="1"/>
  <c r="E706" i="1"/>
  <c r="F706" i="1"/>
  <c r="D705" i="1"/>
  <c r="D706" i="1"/>
  <c r="D704" i="1"/>
  <c r="L570" i="1"/>
  <c r="L545" i="1"/>
  <c r="D492" i="1"/>
  <c r="H459" i="1"/>
  <c r="H430" i="1"/>
  <c r="H425" i="1" l="1"/>
  <c r="H444" i="1"/>
  <c r="I2239" i="1"/>
  <c r="L2339" i="1"/>
  <c r="I2241" i="1"/>
  <c r="J2241" i="1"/>
  <c r="J2277" i="1"/>
  <c r="I2243" i="1"/>
  <c r="G2242" i="1"/>
  <c r="L2334" i="1"/>
  <c r="H2304" i="1"/>
  <c r="E2237" i="1"/>
  <c r="G2237" i="1" s="1"/>
  <c r="G2277" i="1"/>
  <c r="G2331" i="1"/>
  <c r="J2308" i="1"/>
  <c r="J426" i="1"/>
  <c r="M2242" i="1"/>
  <c r="F2279" i="1"/>
  <c r="L2314" i="1"/>
  <c r="L2305" i="1"/>
  <c r="J2281" i="1"/>
  <c r="M2308" i="1"/>
  <c r="L2308" i="1"/>
  <c r="L2278" i="1" s="1"/>
  <c r="L2306" i="1"/>
  <c r="E2238" i="1"/>
  <c r="H2237" i="1"/>
  <c r="G2239" i="1"/>
  <c r="M2331" i="1"/>
  <c r="I2240" i="1"/>
  <c r="J2240" i="1"/>
  <c r="J2334" i="1"/>
  <c r="I2334" i="1"/>
  <c r="G2332" i="1"/>
  <c r="G2280" i="1"/>
  <c r="G2330" i="1"/>
  <c r="F2329" i="1"/>
  <c r="M2332" i="1"/>
  <c r="J2242" i="1"/>
  <c r="K2304" i="1"/>
  <c r="M2304" i="1" s="1"/>
  <c r="G2304" i="1"/>
  <c r="H2280" i="1"/>
  <c r="H2275" i="1" s="1"/>
  <c r="M2240" i="1"/>
  <c r="K2239" i="1"/>
  <c r="M2239" i="1" s="1"/>
  <c r="L2309" i="1"/>
  <c r="F670" i="1"/>
  <c r="D670" i="1"/>
  <c r="E670" i="1"/>
  <c r="H420" i="1" l="1"/>
  <c r="H439" i="1"/>
  <c r="H442" i="1"/>
  <c r="J444" i="1"/>
  <c r="I444" i="1"/>
  <c r="J2239" i="1"/>
  <c r="I2304" i="1"/>
  <c r="J2304" i="1"/>
  <c r="J2331" i="1"/>
  <c r="I2331" i="1"/>
  <c r="L2238" i="1"/>
  <c r="L2237" i="1"/>
  <c r="G2329" i="1"/>
  <c r="G2283" i="1"/>
  <c r="H2283" i="1"/>
  <c r="H2278" i="1" s="1"/>
  <c r="F2236" i="1"/>
  <c r="D2279" i="1"/>
  <c r="L2329" i="1"/>
  <c r="J2330" i="1"/>
  <c r="I2330" i="1"/>
  <c r="L2239" i="1"/>
  <c r="H2279" i="1"/>
  <c r="K2281" i="1"/>
  <c r="K2276" i="1" s="1"/>
  <c r="G2281" i="1"/>
  <c r="I2281" i="1"/>
  <c r="M2330" i="1"/>
  <c r="K2329" i="1"/>
  <c r="M2329" i="1" s="1"/>
  <c r="L2304" i="1"/>
  <c r="J2237" i="1"/>
  <c r="I2237" i="1"/>
  <c r="J2333" i="1"/>
  <c r="I2333" i="1"/>
  <c r="J2332" i="1"/>
  <c r="I2332" i="1"/>
  <c r="M2277" i="1"/>
  <c r="K2237" i="1"/>
  <c r="M2237" i="1" s="1"/>
  <c r="I2280" i="1"/>
  <c r="J2280" i="1"/>
  <c r="K2280" i="1"/>
  <c r="K2275" i="1" s="1"/>
  <c r="E2279" i="1"/>
  <c r="G2279" i="1" s="1"/>
  <c r="I2329" i="1"/>
  <c r="J2329" i="1"/>
  <c r="H1802" i="1"/>
  <c r="H1797" i="1" s="1"/>
  <c r="G1802" i="1"/>
  <c r="D1776" i="1"/>
  <c r="H1776" i="1"/>
  <c r="I1781" i="1"/>
  <c r="J1781" i="1"/>
  <c r="H1742" i="1"/>
  <c r="H1741" i="1"/>
  <c r="H1736" i="1" s="1"/>
  <c r="G1741" i="1"/>
  <c r="H1717" i="1"/>
  <c r="J442" i="1" l="1"/>
  <c r="I442" i="1"/>
  <c r="M2280" i="1"/>
  <c r="M2281" i="1"/>
  <c r="H1737" i="1"/>
  <c r="H1734" i="1" s="1"/>
  <c r="J1741" i="1"/>
  <c r="L1781" i="1"/>
  <c r="L1776" i="1" s="1"/>
  <c r="K1776" i="1"/>
  <c r="H1799" i="1"/>
  <c r="I2283" i="1"/>
  <c r="J2283" i="1"/>
  <c r="F2274" i="1"/>
  <c r="L2281" i="1"/>
  <c r="L2280" i="1"/>
  <c r="L2275" i="1" s="1"/>
  <c r="H2236" i="1"/>
  <c r="J2236" i="1" s="1"/>
  <c r="H2274" i="1"/>
  <c r="J2276" i="1"/>
  <c r="M2278" i="1"/>
  <c r="K2238" i="1"/>
  <c r="M2238" i="1" s="1"/>
  <c r="F2235" i="1"/>
  <c r="I2279" i="1"/>
  <c r="J2279" i="1"/>
  <c r="K2279" i="1"/>
  <c r="M2279" i="1" s="1"/>
  <c r="I1741" i="1"/>
  <c r="G1781" i="1"/>
  <c r="M1781" i="1"/>
  <c r="H720" i="1"/>
  <c r="K604" i="1"/>
  <c r="M604" i="1" s="1"/>
  <c r="G604" i="1"/>
  <c r="H604" i="1"/>
  <c r="H599" i="1" s="1"/>
  <c r="H666" i="1"/>
  <c r="H635" i="1"/>
  <c r="H625" i="1"/>
  <c r="M616" i="1"/>
  <c r="J616" i="1"/>
  <c r="I616" i="1"/>
  <c r="G616" i="1"/>
  <c r="M615" i="1"/>
  <c r="H615" i="1"/>
  <c r="G615" i="1"/>
  <c r="M614" i="1"/>
  <c r="J614" i="1"/>
  <c r="I614" i="1"/>
  <c r="G614" i="1"/>
  <c r="M613" i="1"/>
  <c r="J613" i="1"/>
  <c r="I613" i="1"/>
  <c r="G613" i="1"/>
  <c r="L612" i="1"/>
  <c r="K612" i="1"/>
  <c r="F612" i="1"/>
  <c r="E612" i="1"/>
  <c r="D612" i="1"/>
  <c r="K611" i="1"/>
  <c r="L611" i="1" s="1"/>
  <c r="J611" i="1"/>
  <c r="I611" i="1"/>
  <c r="G611" i="1"/>
  <c r="H610" i="1"/>
  <c r="H600" i="1" s="1"/>
  <c r="K609" i="1"/>
  <c r="M609" i="1" s="1"/>
  <c r="J609" i="1"/>
  <c r="I609" i="1"/>
  <c r="G609" i="1"/>
  <c r="K608" i="1"/>
  <c r="L608" i="1" s="1"/>
  <c r="J608" i="1"/>
  <c r="I608" i="1"/>
  <c r="G608" i="1"/>
  <c r="F607" i="1"/>
  <c r="D607" i="1"/>
  <c r="K606" i="1"/>
  <c r="M606" i="1" s="1"/>
  <c r="J606" i="1"/>
  <c r="I606" i="1"/>
  <c r="G606" i="1"/>
  <c r="K605" i="1"/>
  <c r="M605" i="1" s="1"/>
  <c r="J605" i="1"/>
  <c r="I605" i="1"/>
  <c r="G605" i="1"/>
  <c r="K603" i="1"/>
  <c r="M603" i="1" s="1"/>
  <c r="J603" i="1"/>
  <c r="I603" i="1"/>
  <c r="G603" i="1"/>
  <c r="F602" i="1"/>
  <c r="E602" i="1"/>
  <c r="D602" i="1"/>
  <c r="H581" i="1"/>
  <c r="D581" i="1"/>
  <c r="D580" i="1"/>
  <c r="D579" i="1"/>
  <c r="H578" i="1"/>
  <c r="K598" i="1"/>
  <c r="M598" i="1" s="1"/>
  <c r="D578" i="1"/>
  <c r="K586" i="1"/>
  <c r="I586" i="1"/>
  <c r="K585" i="1"/>
  <c r="M585" i="1" s="1"/>
  <c r="H585" i="1"/>
  <c r="G585" i="1"/>
  <c r="K584" i="1"/>
  <c r="L584" i="1" s="1"/>
  <c r="I584" i="1"/>
  <c r="K583" i="1"/>
  <c r="L583" i="1" s="1"/>
  <c r="I583" i="1"/>
  <c r="F582" i="1"/>
  <c r="E582" i="1"/>
  <c r="D582" i="1"/>
  <c r="F581" i="1"/>
  <c r="L2276" i="1" l="1"/>
  <c r="L2236" i="1" s="1"/>
  <c r="H630" i="1"/>
  <c r="H715" i="1"/>
  <c r="E578" i="1"/>
  <c r="I578" i="1" s="1"/>
  <c r="F578" i="1"/>
  <c r="J610" i="1"/>
  <c r="J666" i="1"/>
  <c r="G2278" i="1"/>
  <c r="F2238" i="1"/>
  <c r="F2234" i="1" s="1"/>
  <c r="F579" i="1"/>
  <c r="I585" i="1"/>
  <c r="F580" i="1"/>
  <c r="J615" i="1"/>
  <c r="H579" i="1"/>
  <c r="J579" i="1" s="1"/>
  <c r="J585" i="1"/>
  <c r="L606" i="1"/>
  <c r="G612" i="1"/>
  <c r="J598" i="1"/>
  <c r="I601" i="1"/>
  <c r="E607" i="1"/>
  <c r="G607" i="1" s="1"/>
  <c r="D2274" i="1"/>
  <c r="D2235" i="1"/>
  <c r="D2234" i="1" s="1"/>
  <c r="J581" i="1"/>
  <c r="M583" i="1"/>
  <c r="I598" i="1"/>
  <c r="J601" i="1"/>
  <c r="L603" i="1"/>
  <c r="G2276" i="1"/>
  <c r="E2236" i="1"/>
  <c r="I2276" i="1"/>
  <c r="L2279" i="1"/>
  <c r="I2275" i="1"/>
  <c r="J2275" i="1"/>
  <c r="H2235" i="1"/>
  <c r="E2274" i="1"/>
  <c r="I2274" i="1" s="1"/>
  <c r="E2235" i="1"/>
  <c r="J2274" i="1"/>
  <c r="M608" i="1"/>
  <c r="K610" i="1"/>
  <c r="M610" i="1" s="1"/>
  <c r="I604" i="1"/>
  <c r="J604" i="1"/>
  <c r="G582" i="1"/>
  <c r="M584" i="1"/>
  <c r="G598" i="1"/>
  <c r="G601" i="1"/>
  <c r="L609" i="1"/>
  <c r="M611" i="1"/>
  <c r="M612" i="1"/>
  <c r="L604" i="1"/>
  <c r="K602" i="1"/>
  <c r="M602" i="1" s="1"/>
  <c r="H602" i="1"/>
  <c r="I602" i="1" s="1"/>
  <c r="G599" i="1"/>
  <c r="D577" i="1"/>
  <c r="G602" i="1"/>
  <c r="D597" i="1"/>
  <c r="L605" i="1"/>
  <c r="H607" i="1"/>
  <c r="J607" i="1" s="1"/>
  <c r="E580" i="1"/>
  <c r="G600" i="1"/>
  <c r="K600" i="1"/>
  <c r="M600" i="1" s="1"/>
  <c r="G610" i="1"/>
  <c r="K578" i="1"/>
  <c r="E579" i="1"/>
  <c r="E581" i="1"/>
  <c r="K582" i="1"/>
  <c r="M582" i="1" s="1"/>
  <c r="L585" i="1"/>
  <c r="L586" i="1"/>
  <c r="F597" i="1"/>
  <c r="L598" i="1"/>
  <c r="I610" i="1"/>
  <c r="H612" i="1"/>
  <c r="I615" i="1"/>
  <c r="E597" i="1"/>
  <c r="H582" i="1"/>
  <c r="M586" i="1"/>
  <c r="K599" i="1"/>
  <c r="K601" i="1"/>
  <c r="M601" i="1" s="1"/>
  <c r="K2076" i="1"/>
  <c r="I599" i="1" l="1"/>
  <c r="L610" i="1"/>
  <c r="L607" i="1" s="1"/>
  <c r="L578" i="1"/>
  <c r="G580" i="1"/>
  <c r="G2274" i="1"/>
  <c r="I579" i="1"/>
  <c r="F577" i="1"/>
  <c r="J599" i="1"/>
  <c r="J602" i="1"/>
  <c r="J578" i="1"/>
  <c r="K580" i="1"/>
  <c r="L580" i="1" s="1"/>
  <c r="G578" i="1"/>
  <c r="G2238" i="1"/>
  <c r="H2238" i="1"/>
  <c r="J2278" i="1"/>
  <c r="I2278" i="1"/>
  <c r="K607" i="1"/>
  <c r="M607" i="1" s="1"/>
  <c r="E2234" i="1"/>
  <c r="G2234" i="1" s="1"/>
  <c r="L2274" i="1"/>
  <c r="L2235" i="1"/>
  <c r="L2234" i="1" s="1"/>
  <c r="M2276" i="1"/>
  <c r="K2236" i="1"/>
  <c r="M2236" i="1" s="1"/>
  <c r="K2274" i="1"/>
  <c r="M2274" i="1" s="1"/>
  <c r="M2275" i="1"/>
  <c r="K2235" i="1"/>
  <c r="J2235" i="1"/>
  <c r="I2235" i="1"/>
  <c r="G2235" i="1"/>
  <c r="G2236" i="1"/>
  <c r="I2236" i="1"/>
  <c r="L602" i="1"/>
  <c r="L600" i="1"/>
  <c r="I607" i="1"/>
  <c r="K579" i="1"/>
  <c r="M579" i="1" s="1"/>
  <c r="M599" i="1"/>
  <c r="J600" i="1"/>
  <c r="H597" i="1"/>
  <c r="I600" i="1"/>
  <c r="H580" i="1"/>
  <c r="L582" i="1"/>
  <c r="G581" i="1"/>
  <c r="M578" i="1"/>
  <c r="J612" i="1"/>
  <c r="I612" i="1"/>
  <c r="K597" i="1"/>
  <c r="M597" i="1" s="1"/>
  <c r="E577" i="1"/>
  <c r="L601" i="1"/>
  <c r="J582" i="1"/>
  <c r="I582" i="1"/>
  <c r="G597" i="1"/>
  <c r="I581" i="1"/>
  <c r="G579" i="1"/>
  <c r="K581" i="1"/>
  <c r="M581" i="1" s="1"/>
  <c r="L599" i="1"/>
  <c r="H2234" i="1" l="1"/>
  <c r="I2234" i="1" s="1"/>
  <c r="G577" i="1"/>
  <c r="M580" i="1"/>
  <c r="J2238" i="1"/>
  <c r="I2238" i="1"/>
  <c r="M2235" i="1"/>
  <c r="K2234" i="1"/>
  <c r="M2234" i="1" s="1"/>
  <c r="K577" i="1"/>
  <c r="M577" i="1" s="1"/>
  <c r="I597" i="1"/>
  <c r="J597" i="1"/>
  <c r="L581" i="1"/>
  <c r="L579" i="1"/>
  <c r="L597" i="1"/>
  <c r="J580" i="1"/>
  <c r="I580" i="1"/>
  <c r="H577" i="1"/>
  <c r="H2212" i="1"/>
  <c r="H2202" i="1"/>
  <c r="J2234" i="1" l="1"/>
  <c r="H2197" i="1"/>
  <c r="L577" i="1"/>
  <c r="J577" i="1"/>
  <c r="I577" i="1"/>
  <c r="K987" i="1"/>
  <c r="E987" i="1"/>
  <c r="K810" i="1"/>
  <c r="H264" i="1" l="1"/>
  <c r="H254" i="1" s="1"/>
  <c r="H360" i="1"/>
  <c r="H355" i="1"/>
  <c r="L339" i="1"/>
  <c r="H325" i="1"/>
  <c r="K234" i="1"/>
  <c r="K235" i="1"/>
  <c r="K230" i="1" s="1"/>
  <c r="K233" i="1"/>
  <c r="K228" i="1" s="1"/>
  <c r="H234" i="1"/>
  <c r="H235" i="1"/>
  <c r="H233" i="1"/>
  <c r="K205" i="1"/>
  <c r="K229" i="1" l="1"/>
  <c r="M229" i="1" s="1"/>
  <c r="M234" i="1"/>
  <c r="K225" i="1"/>
  <c r="K200" i="1" s="1"/>
  <c r="M230" i="1"/>
  <c r="K223" i="1"/>
  <c r="M228" i="1"/>
  <c r="K204" i="1"/>
  <c r="K227" i="1" l="1"/>
  <c r="M227" i="1" s="1"/>
  <c r="K224" i="1"/>
  <c r="K191" i="1"/>
  <c r="M191" i="1" s="1"/>
  <c r="J191" i="1"/>
  <c r="I191" i="1"/>
  <c r="M190" i="1"/>
  <c r="L190" i="1"/>
  <c r="H190" i="1"/>
  <c r="H187" i="1" s="1"/>
  <c r="G190" i="1"/>
  <c r="K189" i="1"/>
  <c r="L189" i="1" s="1"/>
  <c r="J189" i="1"/>
  <c r="I189" i="1"/>
  <c r="K188" i="1"/>
  <c r="M188" i="1" s="1"/>
  <c r="J188" i="1"/>
  <c r="I188" i="1"/>
  <c r="F187" i="1"/>
  <c r="E187" i="1"/>
  <c r="D187" i="1"/>
  <c r="K186" i="1"/>
  <c r="L186" i="1" s="1"/>
  <c r="J186" i="1"/>
  <c r="I186" i="1"/>
  <c r="M185" i="1"/>
  <c r="L185" i="1"/>
  <c r="H185" i="1"/>
  <c r="G185" i="1"/>
  <c r="K184" i="1"/>
  <c r="L184" i="1" s="1"/>
  <c r="J184" i="1"/>
  <c r="I184" i="1"/>
  <c r="K183" i="1"/>
  <c r="L183" i="1" s="1"/>
  <c r="J183" i="1"/>
  <c r="I183" i="1"/>
  <c r="F182" i="1"/>
  <c r="E182" i="1"/>
  <c r="D182" i="1"/>
  <c r="K181" i="1"/>
  <c r="L181" i="1" s="1"/>
  <c r="J181" i="1"/>
  <c r="I181" i="1"/>
  <c r="K180" i="1"/>
  <c r="E180" i="1"/>
  <c r="E177" i="1" s="1"/>
  <c r="D180" i="1"/>
  <c r="K179" i="1"/>
  <c r="M179" i="1" s="1"/>
  <c r="J179" i="1"/>
  <c r="I179" i="1"/>
  <c r="K178" i="1"/>
  <c r="L178" i="1" s="1"/>
  <c r="J178" i="1"/>
  <c r="I178" i="1"/>
  <c r="K171" i="1"/>
  <c r="J171" i="1"/>
  <c r="I171" i="1"/>
  <c r="M170" i="1"/>
  <c r="L170" i="1"/>
  <c r="L165" i="1" s="1"/>
  <c r="J170" i="1"/>
  <c r="I170" i="1"/>
  <c r="G170" i="1"/>
  <c r="K169" i="1"/>
  <c r="K164" i="1" s="1"/>
  <c r="J169" i="1"/>
  <c r="I169" i="1"/>
  <c r="J168" i="1"/>
  <c r="I168" i="1"/>
  <c r="H167" i="1"/>
  <c r="F167" i="1"/>
  <c r="E167" i="1"/>
  <c r="D167" i="1"/>
  <c r="F141" i="1"/>
  <c r="D141" i="1"/>
  <c r="J163" i="1"/>
  <c r="I163" i="1"/>
  <c r="K161" i="1"/>
  <c r="M161" i="1" s="1"/>
  <c r="J161" i="1"/>
  <c r="I161" i="1"/>
  <c r="E160" i="1"/>
  <c r="K159" i="1"/>
  <c r="L159" i="1" s="1"/>
  <c r="J159" i="1"/>
  <c r="I159" i="1"/>
  <c r="K158" i="1"/>
  <c r="L158" i="1" s="1"/>
  <c r="J158" i="1"/>
  <c r="I158" i="1"/>
  <c r="H157" i="1"/>
  <c r="F157" i="1"/>
  <c r="D157" i="1"/>
  <c r="K156" i="1"/>
  <c r="L156" i="1" s="1"/>
  <c r="J156" i="1"/>
  <c r="I156" i="1"/>
  <c r="H155" i="1"/>
  <c r="K154" i="1"/>
  <c r="L154" i="1" s="1"/>
  <c r="I154" i="1"/>
  <c r="K153" i="1"/>
  <c r="L153" i="1" s="1"/>
  <c r="I153" i="1"/>
  <c r="F152" i="1"/>
  <c r="D152" i="1"/>
  <c r="K151" i="1"/>
  <c r="L151" i="1" s="1"/>
  <c r="I151" i="1"/>
  <c r="D147" i="1"/>
  <c r="K149" i="1"/>
  <c r="M149" i="1" s="1"/>
  <c r="I149" i="1"/>
  <c r="K148" i="1"/>
  <c r="M148" i="1" s="1"/>
  <c r="I148" i="1"/>
  <c r="K146" i="1"/>
  <c r="M146" i="1" s="1"/>
  <c r="I146" i="1"/>
  <c r="K145" i="1"/>
  <c r="K144" i="1"/>
  <c r="I144" i="1"/>
  <c r="K143" i="1"/>
  <c r="I143" i="1"/>
  <c r="D138" i="1"/>
  <c r="K1365" i="1"/>
  <c r="M1365" i="1" s="1"/>
  <c r="H1365" i="1"/>
  <c r="H1355" i="1" s="1"/>
  <c r="J1355" i="1" s="1"/>
  <c r="G1365" i="1"/>
  <c r="F1362" i="1"/>
  <c r="E1362" i="1"/>
  <c r="D1362" i="1"/>
  <c r="I1360" i="1"/>
  <c r="G1360" i="1"/>
  <c r="H1357" i="1"/>
  <c r="F1357" i="1"/>
  <c r="E1357" i="1"/>
  <c r="D1357" i="1"/>
  <c r="E1352" i="1"/>
  <c r="D1352" i="1"/>
  <c r="K1351" i="1"/>
  <c r="L1351" i="1" s="1"/>
  <c r="K1350" i="1"/>
  <c r="H1350" i="1"/>
  <c r="G1350" i="1"/>
  <c r="K1349" i="1"/>
  <c r="L1349" i="1" s="1"/>
  <c r="K1348" i="1"/>
  <c r="L1348" i="1" s="1"/>
  <c r="F1347" i="1"/>
  <c r="E1347" i="1"/>
  <c r="D1347" i="1"/>
  <c r="K1346" i="1"/>
  <c r="L1346" i="1" s="1"/>
  <c r="K1345" i="1"/>
  <c r="L1345" i="1" s="1"/>
  <c r="K1344" i="1"/>
  <c r="L1344" i="1" s="1"/>
  <c r="K1343" i="1"/>
  <c r="L1343" i="1" s="1"/>
  <c r="H1342" i="1"/>
  <c r="F1342" i="1"/>
  <c r="E1342" i="1"/>
  <c r="D1342" i="1"/>
  <c r="K1341" i="1"/>
  <c r="L1341" i="1" s="1"/>
  <c r="K1340" i="1"/>
  <c r="H1340" i="1"/>
  <c r="G1340" i="1"/>
  <c r="K1339" i="1"/>
  <c r="L1339" i="1" s="1"/>
  <c r="K1338" i="1"/>
  <c r="L1338" i="1" s="1"/>
  <c r="F1337" i="1"/>
  <c r="E1337" i="1"/>
  <c r="D1337" i="1"/>
  <c r="K1336" i="1"/>
  <c r="L1336" i="1" s="1"/>
  <c r="H1335" i="1"/>
  <c r="G1335" i="1"/>
  <c r="K1334" i="1"/>
  <c r="L1334" i="1" s="1"/>
  <c r="K1333" i="1"/>
  <c r="L1333" i="1" s="1"/>
  <c r="F1332" i="1"/>
  <c r="E1332" i="1"/>
  <c r="D1332" i="1"/>
  <c r="K1331" i="1"/>
  <c r="L1331" i="1" s="1"/>
  <c r="J1330" i="1"/>
  <c r="I1330" i="1"/>
  <c r="G1330" i="1"/>
  <c r="K1329" i="1"/>
  <c r="L1329" i="1" s="1"/>
  <c r="K1328" i="1"/>
  <c r="L1328" i="1" s="1"/>
  <c r="H1327" i="1"/>
  <c r="F1327" i="1"/>
  <c r="E1327" i="1"/>
  <c r="D1327" i="1"/>
  <c r="H1326" i="1"/>
  <c r="F1326" i="1"/>
  <c r="E1326" i="1"/>
  <c r="D1326" i="1"/>
  <c r="F1325" i="1"/>
  <c r="E1325" i="1"/>
  <c r="D1325" i="1"/>
  <c r="H1324" i="1"/>
  <c r="F1324" i="1"/>
  <c r="E1324" i="1"/>
  <c r="D1324" i="1"/>
  <c r="H1323" i="1"/>
  <c r="F1323" i="1"/>
  <c r="E1323" i="1"/>
  <c r="D1323" i="1"/>
  <c r="H1320" i="1"/>
  <c r="K1317" i="1"/>
  <c r="F1317" i="1"/>
  <c r="D1317" i="1"/>
  <c r="K1315" i="1"/>
  <c r="H1315" i="1"/>
  <c r="G1315" i="1"/>
  <c r="F1312" i="1"/>
  <c r="E1312" i="1"/>
  <c r="D1312" i="1"/>
  <c r="K1310" i="1"/>
  <c r="H1310" i="1"/>
  <c r="G1310" i="1"/>
  <c r="F1307" i="1"/>
  <c r="E1307" i="1"/>
  <c r="D1307" i="1"/>
  <c r="K1305" i="1"/>
  <c r="H1305" i="1"/>
  <c r="G1305" i="1"/>
  <c r="F1302" i="1"/>
  <c r="E1302" i="1"/>
  <c r="D1302" i="1"/>
  <c r="K1291" i="1"/>
  <c r="M1291" i="1" s="1"/>
  <c r="J1291" i="1"/>
  <c r="I1291" i="1"/>
  <c r="H1290" i="1"/>
  <c r="E1287" i="1"/>
  <c r="K1289" i="1"/>
  <c r="M1289" i="1" s="1"/>
  <c r="J1289" i="1"/>
  <c r="I1289" i="1"/>
  <c r="K1288" i="1"/>
  <c r="M1288" i="1" s="1"/>
  <c r="J1288" i="1"/>
  <c r="I1288" i="1"/>
  <c r="F1287" i="1"/>
  <c r="D1287" i="1"/>
  <c r="K1286" i="1"/>
  <c r="J1286" i="1"/>
  <c r="I1286" i="1"/>
  <c r="H1285" i="1"/>
  <c r="L1285" i="1"/>
  <c r="K1284" i="1"/>
  <c r="H1284" i="1"/>
  <c r="H1279" i="1" s="1"/>
  <c r="G1284" i="1"/>
  <c r="K1283" i="1"/>
  <c r="J1283" i="1"/>
  <c r="I1283" i="1"/>
  <c r="F1282" i="1"/>
  <c r="D1282" i="1"/>
  <c r="K1276" i="1"/>
  <c r="M1276" i="1" s="1"/>
  <c r="J1276" i="1"/>
  <c r="I1276" i="1"/>
  <c r="H1275" i="1"/>
  <c r="G1275" i="1"/>
  <c r="K1274" i="1"/>
  <c r="M1274" i="1" s="1"/>
  <c r="I1274" i="1"/>
  <c r="K1273" i="1"/>
  <c r="I1273" i="1"/>
  <c r="F1272" i="1"/>
  <c r="E1272" i="1"/>
  <c r="D1272" i="1"/>
  <c r="K1271" i="1"/>
  <c r="L1271" i="1" s="1"/>
  <c r="I1271" i="1"/>
  <c r="M1270" i="1"/>
  <c r="L1270" i="1"/>
  <c r="H1270" i="1"/>
  <c r="G1270" i="1"/>
  <c r="K1269" i="1"/>
  <c r="M1269" i="1" s="1"/>
  <c r="I1269" i="1"/>
  <c r="K1268" i="1"/>
  <c r="M1268" i="1" s="1"/>
  <c r="I1268" i="1"/>
  <c r="F1267" i="1"/>
  <c r="E1267" i="1"/>
  <c r="D1267" i="1"/>
  <c r="K1266" i="1"/>
  <c r="I1266" i="1"/>
  <c r="M1265" i="1"/>
  <c r="L1265" i="1"/>
  <c r="J1265" i="1"/>
  <c r="I1265" i="1"/>
  <c r="G1265" i="1"/>
  <c r="K1264" i="1"/>
  <c r="I1264" i="1"/>
  <c r="K1263" i="1"/>
  <c r="I1263" i="1"/>
  <c r="H1262" i="1"/>
  <c r="F1262" i="1"/>
  <c r="E1262" i="1"/>
  <c r="D1262" i="1"/>
  <c r="J1256" i="1"/>
  <c r="M1251" i="1"/>
  <c r="J1251" i="1"/>
  <c r="I1251" i="1"/>
  <c r="M1250" i="1"/>
  <c r="L1250" i="1"/>
  <c r="H1250" i="1"/>
  <c r="G1250" i="1"/>
  <c r="M1249" i="1"/>
  <c r="I1249" i="1"/>
  <c r="M1248" i="1"/>
  <c r="I1248" i="1"/>
  <c r="F1247" i="1"/>
  <c r="E1247" i="1"/>
  <c r="D1247" i="1"/>
  <c r="K1246" i="1"/>
  <c r="L1246" i="1" s="1"/>
  <c r="I1246" i="1"/>
  <c r="M1245" i="1"/>
  <c r="H1245" i="1"/>
  <c r="G1245" i="1"/>
  <c r="M1244" i="1"/>
  <c r="I1244" i="1"/>
  <c r="M1243" i="1"/>
  <c r="I1243" i="1"/>
  <c r="F1242" i="1"/>
  <c r="E1242" i="1"/>
  <c r="D1242" i="1"/>
  <c r="I1241" i="1"/>
  <c r="M1240" i="1"/>
  <c r="L1240" i="1"/>
  <c r="H1240" i="1"/>
  <c r="G1240" i="1"/>
  <c r="M1239" i="1"/>
  <c r="I1239" i="1"/>
  <c r="M1238" i="1"/>
  <c r="I1238" i="1"/>
  <c r="F1237" i="1"/>
  <c r="E1237" i="1"/>
  <c r="D1237" i="1"/>
  <c r="H1236" i="1"/>
  <c r="F1236" i="1"/>
  <c r="E1236" i="1"/>
  <c r="D1236" i="1"/>
  <c r="K1235" i="1"/>
  <c r="F1235" i="1"/>
  <c r="E1235" i="1"/>
  <c r="D1235" i="1"/>
  <c r="H1234" i="1"/>
  <c r="F1234" i="1"/>
  <c r="E1234" i="1"/>
  <c r="M1234" i="1" s="1"/>
  <c r="D1234" i="1"/>
  <c r="H1233" i="1"/>
  <c r="F1233" i="1"/>
  <c r="E1233" i="1"/>
  <c r="D1233" i="1"/>
  <c r="K1231" i="1"/>
  <c r="L1231" i="1" s="1"/>
  <c r="I1231" i="1"/>
  <c r="K1230" i="1"/>
  <c r="L1230" i="1" s="1"/>
  <c r="J1230" i="1"/>
  <c r="I1230" i="1"/>
  <c r="G1230" i="1"/>
  <c r="K1229" i="1"/>
  <c r="M1229" i="1" s="1"/>
  <c r="J1229" i="1"/>
  <c r="I1229" i="1"/>
  <c r="G1229" i="1"/>
  <c r="K1228" i="1"/>
  <c r="L1228" i="1" s="1"/>
  <c r="I1228" i="1"/>
  <c r="H1227" i="1"/>
  <c r="F1227" i="1"/>
  <c r="E1227" i="1"/>
  <c r="D1227" i="1"/>
  <c r="K1226" i="1"/>
  <c r="M1226" i="1" s="1"/>
  <c r="I1226" i="1"/>
  <c r="M1225" i="1"/>
  <c r="L1225" i="1"/>
  <c r="J1225" i="1"/>
  <c r="I1225" i="1"/>
  <c r="G1225" i="1"/>
  <c r="K1224" i="1"/>
  <c r="L1224" i="1" s="1"/>
  <c r="J1224" i="1"/>
  <c r="I1224" i="1"/>
  <c r="G1224" i="1"/>
  <c r="K1223" i="1"/>
  <c r="M1223" i="1" s="1"/>
  <c r="I1223" i="1"/>
  <c r="H1222" i="1"/>
  <c r="F1222" i="1"/>
  <c r="E1222" i="1"/>
  <c r="D1222" i="1"/>
  <c r="K1221" i="1"/>
  <c r="L1221" i="1" s="1"/>
  <c r="I1221" i="1"/>
  <c r="K1220" i="1"/>
  <c r="F1220" i="1"/>
  <c r="E1220" i="1"/>
  <c r="D1220" i="1"/>
  <c r="D1215" i="1" s="1"/>
  <c r="H1219" i="1"/>
  <c r="F1219" i="1"/>
  <c r="F1217" i="1" s="1"/>
  <c r="E1219" i="1"/>
  <c r="E1217" i="1" s="1"/>
  <c r="E1212" i="1" s="1"/>
  <c r="D1219" i="1"/>
  <c r="D1214" i="1" s="1"/>
  <c r="K1218" i="1"/>
  <c r="L1218" i="1" s="1"/>
  <c r="I1218" i="1"/>
  <c r="I1211" i="1"/>
  <c r="M1210" i="1"/>
  <c r="L1210" i="1"/>
  <c r="J1210" i="1"/>
  <c r="I1210" i="1"/>
  <c r="G1210" i="1"/>
  <c r="I1209" i="1"/>
  <c r="I1208" i="1"/>
  <c r="K1207" i="1"/>
  <c r="H1207" i="1"/>
  <c r="F1207" i="1"/>
  <c r="E1207" i="1"/>
  <c r="D1207" i="1"/>
  <c r="I1206" i="1"/>
  <c r="M1205" i="1"/>
  <c r="J1205" i="1"/>
  <c r="I1205" i="1"/>
  <c r="G1205" i="1"/>
  <c r="I1204" i="1"/>
  <c r="I1203" i="1"/>
  <c r="K1202" i="1"/>
  <c r="H1202" i="1"/>
  <c r="F1202" i="1"/>
  <c r="E1202" i="1"/>
  <c r="D1202" i="1"/>
  <c r="I1201" i="1"/>
  <c r="M1200" i="1"/>
  <c r="G1200" i="1"/>
  <c r="I1199" i="1"/>
  <c r="I1198" i="1"/>
  <c r="K1197" i="1"/>
  <c r="F1197" i="1"/>
  <c r="E1197" i="1"/>
  <c r="D1197" i="1"/>
  <c r="M1196" i="1"/>
  <c r="I1196" i="1"/>
  <c r="L1195" i="1"/>
  <c r="I1194" i="1"/>
  <c r="I1193" i="1"/>
  <c r="H1192" i="1"/>
  <c r="F1192" i="1"/>
  <c r="D1192" i="1"/>
  <c r="J1191" i="1"/>
  <c r="I1191" i="1"/>
  <c r="F1191" i="1"/>
  <c r="F1186" i="1" s="1"/>
  <c r="K1190" i="1"/>
  <c r="I1189" i="1"/>
  <c r="M1188" i="1"/>
  <c r="I1188" i="1"/>
  <c r="D1187" i="1"/>
  <c r="H1126" i="1"/>
  <c r="E1126" i="1"/>
  <c r="D1126" i="1"/>
  <c r="D1123" i="1"/>
  <c r="I1176" i="1"/>
  <c r="M1175" i="1"/>
  <c r="L1175" i="1"/>
  <c r="L1170" i="1" s="1"/>
  <c r="J1175" i="1"/>
  <c r="I1175" i="1"/>
  <c r="G1175" i="1"/>
  <c r="H1172" i="1"/>
  <c r="F1172" i="1"/>
  <c r="E1172" i="1"/>
  <c r="D1172" i="1"/>
  <c r="M1171" i="1"/>
  <c r="I1171" i="1"/>
  <c r="M1169" i="1"/>
  <c r="I1169" i="1"/>
  <c r="M1168" i="1"/>
  <c r="I1168" i="1"/>
  <c r="H1167" i="1"/>
  <c r="F1167" i="1"/>
  <c r="D1167" i="1"/>
  <c r="M1166" i="1"/>
  <c r="I1166" i="1"/>
  <c r="M1165" i="1"/>
  <c r="L1165" i="1"/>
  <c r="J1165" i="1"/>
  <c r="I1165" i="1"/>
  <c r="G1165" i="1"/>
  <c r="I1164" i="1"/>
  <c r="I1163" i="1"/>
  <c r="H1162" i="1"/>
  <c r="F1162" i="1"/>
  <c r="E1162" i="1"/>
  <c r="D1162" i="1"/>
  <c r="I1161" i="1"/>
  <c r="H1160" i="1"/>
  <c r="E1160" i="1"/>
  <c r="I1159" i="1"/>
  <c r="I1158" i="1"/>
  <c r="F1157" i="1"/>
  <c r="D1157" i="1"/>
  <c r="I1156" i="1"/>
  <c r="I1155" i="1"/>
  <c r="I1154" i="1"/>
  <c r="I1153" i="1"/>
  <c r="H1152" i="1"/>
  <c r="F1152" i="1"/>
  <c r="D1152" i="1"/>
  <c r="I1151" i="1"/>
  <c r="I1149" i="1"/>
  <c r="I1148" i="1"/>
  <c r="H1147" i="1"/>
  <c r="F1147" i="1"/>
  <c r="D1147" i="1"/>
  <c r="K1146" i="1"/>
  <c r="M1146" i="1" s="1"/>
  <c r="I1146" i="1"/>
  <c r="M1145" i="1"/>
  <c r="L1145" i="1"/>
  <c r="J1145" i="1"/>
  <c r="I1145" i="1"/>
  <c r="G1145" i="1"/>
  <c r="K1144" i="1"/>
  <c r="L1144" i="1" s="1"/>
  <c r="I1144" i="1"/>
  <c r="K1143" i="1"/>
  <c r="L1143" i="1" s="1"/>
  <c r="I1143" i="1"/>
  <c r="H1142" i="1"/>
  <c r="F1142" i="1"/>
  <c r="E1142" i="1"/>
  <c r="D1142" i="1"/>
  <c r="K1141" i="1"/>
  <c r="I1141" i="1"/>
  <c r="H1140" i="1"/>
  <c r="E1137" i="1"/>
  <c r="K1139" i="1"/>
  <c r="I1139" i="1"/>
  <c r="K1138" i="1"/>
  <c r="I1138" i="1"/>
  <c r="F1137" i="1"/>
  <c r="D1137" i="1"/>
  <c r="I1136" i="1"/>
  <c r="I1134" i="1"/>
  <c r="I1133" i="1"/>
  <c r="D1132" i="1"/>
  <c r="I1131" i="1"/>
  <c r="D1127" i="1"/>
  <c r="I1128" i="1"/>
  <c r="F1117" i="1"/>
  <c r="D1117" i="1"/>
  <c r="M1113" i="1"/>
  <c r="M1101" i="1"/>
  <c r="J1101" i="1"/>
  <c r="I1101" i="1"/>
  <c r="G1101" i="1"/>
  <c r="J1100" i="1"/>
  <c r="K1099" i="1"/>
  <c r="J1099" i="1"/>
  <c r="I1099" i="1"/>
  <c r="G1099" i="1"/>
  <c r="J1098" i="1"/>
  <c r="I1098" i="1"/>
  <c r="G1098" i="1"/>
  <c r="F1097" i="1"/>
  <c r="D1097" i="1"/>
  <c r="J1096" i="1"/>
  <c r="I1096" i="1"/>
  <c r="G1096" i="1"/>
  <c r="J1095" i="1"/>
  <c r="J1094" i="1"/>
  <c r="I1094" i="1"/>
  <c r="G1094" i="1"/>
  <c r="M1093" i="1"/>
  <c r="J1093" i="1"/>
  <c r="I1093" i="1"/>
  <c r="G1093" i="1"/>
  <c r="F1092" i="1"/>
  <c r="D1092" i="1"/>
  <c r="M1079" i="1"/>
  <c r="J1079" i="1"/>
  <c r="I1079" i="1"/>
  <c r="G1079" i="1"/>
  <c r="H1077" i="1"/>
  <c r="F1077" i="1"/>
  <c r="D1077" i="1"/>
  <c r="M1076" i="1"/>
  <c r="J1076" i="1"/>
  <c r="I1076" i="1"/>
  <c r="G1076" i="1"/>
  <c r="D1072" i="1"/>
  <c r="M1073" i="1"/>
  <c r="K1066" i="1"/>
  <c r="M1066" i="1" s="1"/>
  <c r="I1066" i="1"/>
  <c r="G1066" i="1"/>
  <c r="J1065" i="1"/>
  <c r="I1065" i="1"/>
  <c r="M1064" i="1"/>
  <c r="J1064" i="1"/>
  <c r="I1064" i="1"/>
  <c r="G1064" i="1"/>
  <c r="K1063" i="1"/>
  <c r="L1063" i="1" s="1"/>
  <c r="I1063" i="1"/>
  <c r="H1062" i="1"/>
  <c r="F1062" i="1"/>
  <c r="D1062" i="1"/>
  <c r="K1061" i="1"/>
  <c r="L1061" i="1" s="1"/>
  <c r="I1061" i="1"/>
  <c r="G1061" i="1"/>
  <c r="H1060" i="1"/>
  <c r="F1060" i="1"/>
  <c r="F1030" i="1" s="1"/>
  <c r="F1025" i="1" s="1"/>
  <c r="D1060" i="1"/>
  <c r="D1030" i="1" s="1"/>
  <c r="D1025" i="1" s="1"/>
  <c r="H1059" i="1"/>
  <c r="H1029" i="1" s="1"/>
  <c r="H1024" i="1" s="1"/>
  <c r="F1059" i="1"/>
  <c r="F1029" i="1" s="1"/>
  <c r="F1024" i="1" s="1"/>
  <c r="E1059" i="1"/>
  <c r="E1029" i="1" s="1"/>
  <c r="E1024" i="1" s="1"/>
  <c r="D1059" i="1"/>
  <c r="D1029" i="1" s="1"/>
  <c r="D1024" i="1" s="1"/>
  <c r="K1058" i="1"/>
  <c r="L1058" i="1" s="1"/>
  <c r="I1058" i="1"/>
  <c r="K1056" i="1"/>
  <c r="M1056" i="1" s="1"/>
  <c r="I1056" i="1"/>
  <c r="H1055" i="1"/>
  <c r="G1055" i="1"/>
  <c r="K1054" i="1"/>
  <c r="M1054" i="1" s="1"/>
  <c r="I1054" i="1"/>
  <c r="K1053" i="1"/>
  <c r="M1053" i="1" s="1"/>
  <c r="I1053" i="1"/>
  <c r="F1052" i="1"/>
  <c r="D1052" i="1"/>
  <c r="K1051" i="1"/>
  <c r="L1051" i="1" s="1"/>
  <c r="I1051" i="1"/>
  <c r="M1050" i="1"/>
  <c r="L1050" i="1"/>
  <c r="H1050" i="1"/>
  <c r="H1035" i="1" s="1"/>
  <c r="G1050" i="1"/>
  <c r="K1049" i="1"/>
  <c r="M1049" i="1" s="1"/>
  <c r="I1049" i="1"/>
  <c r="K1048" i="1"/>
  <c r="M1048" i="1" s="1"/>
  <c r="I1048" i="1"/>
  <c r="F1047" i="1"/>
  <c r="E1047" i="1"/>
  <c r="D1047" i="1"/>
  <c r="K1046" i="1"/>
  <c r="I1046" i="1"/>
  <c r="J1045" i="1"/>
  <c r="E1045" i="1"/>
  <c r="K1044" i="1"/>
  <c r="I1044" i="1"/>
  <c r="K1043" i="1"/>
  <c r="I1043" i="1"/>
  <c r="H1042" i="1"/>
  <c r="F1042" i="1"/>
  <c r="D1042" i="1"/>
  <c r="I1041" i="1"/>
  <c r="J1040" i="1"/>
  <c r="I1040" i="1"/>
  <c r="G1040" i="1"/>
  <c r="I1039" i="1"/>
  <c r="I1038" i="1"/>
  <c r="J1037" i="1"/>
  <c r="E1037" i="1"/>
  <c r="D1037" i="1"/>
  <c r="I1036" i="1"/>
  <c r="I1034" i="1"/>
  <c r="I1033" i="1"/>
  <c r="F1032" i="1"/>
  <c r="D1032" i="1"/>
  <c r="J1011" i="1"/>
  <c r="I1011" i="1"/>
  <c r="G1011" i="1"/>
  <c r="M1010" i="1"/>
  <c r="L1010" i="1"/>
  <c r="J1010" i="1"/>
  <c r="I1010" i="1"/>
  <c r="G1010" i="1"/>
  <c r="J1009" i="1"/>
  <c r="I1009" i="1"/>
  <c r="G1009" i="1"/>
  <c r="J1008" i="1"/>
  <c r="I1008" i="1"/>
  <c r="G1008" i="1"/>
  <c r="H1007" i="1"/>
  <c r="F1007" i="1"/>
  <c r="E1007" i="1"/>
  <c r="D1007" i="1"/>
  <c r="J1006" i="1"/>
  <c r="I1006" i="1"/>
  <c r="G1006" i="1"/>
  <c r="M1005" i="1"/>
  <c r="L1005" i="1"/>
  <c r="J1005" i="1"/>
  <c r="I1005" i="1"/>
  <c r="G1005" i="1"/>
  <c r="J1004" i="1"/>
  <c r="I1004" i="1"/>
  <c r="G1004" i="1"/>
  <c r="J1003" i="1"/>
  <c r="I1003" i="1"/>
  <c r="G1003" i="1"/>
  <c r="H1002" i="1"/>
  <c r="F1002" i="1"/>
  <c r="E1002" i="1"/>
  <c r="D1002" i="1"/>
  <c r="M1001" i="1"/>
  <c r="J1000" i="1"/>
  <c r="I1000" i="1"/>
  <c r="G1000" i="1"/>
  <c r="J999" i="1"/>
  <c r="I999" i="1"/>
  <c r="G999" i="1"/>
  <c r="J998" i="1"/>
  <c r="I998" i="1"/>
  <c r="G998" i="1"/>
  <c r="H997" i="1"/>
  <c r="F997" i="1"/>
  <c r="E997" i="1"/>
  <c r="K997" i="1" s="1"/>
  <c r="M997" i="1" s="1"/>
  <c r="D997" i="1"/>
  <c r="L990" i="1"/>
  <c r="M990" i="1"/>
  <c r="I990" i="1"/>
  <c r="H987" i="1"/>
  <c r="D987" i="1"/>
  <c r="M985" i="1"/>
  <c r="L985" i="1"/>
  <c r="I985" i="1"/>
  <c r="K982" i="1"/>
  <c r="H982" i="1"/>
  <c r="E982" i="1"/>
  <c r="D982" i="1"/>
  <c r="M980" i="1"/>
  <c r="L980" i="1"/>
  <c r="J980" i="1"/>
  <c r="I980" i="1"/>
  <c r="G980" i="1"/>
  <c r="L938" i="1"/>
  <c r="K977" i="1"/>
  <c r="H977" i="1"/>
  <c r="F977" i="1"/>
  <c r="E977" i="1"/>
  <c r="D977" i="1"/>
  <c r="E972" i="1"/>
  <c r="D972" i="1"/>
  <c r="J966" i="1"/>
  <c r="I966" i="1"/>
  <c r="G966" i="1"/>
  <c r="M960" i="1"/>
  <c r="J960" i="1"/>
  <c r="G960" i="1"/>
  <c r="I957" i="1"/>
  <c r="E957" i="1"/>
  <c r="D957" i="1"/>
  <c r="M956" i="1"/>
  <c r="J956" i="1"/>
  <c r="I956" i="1"/>
  <c r="G956" i="1"/>
  <c r="M955" i="1"/>
  <c r="L955" i="1"/>
  <c r="J955" i="1"/>
  <c r="I955" i="1"/>
  <c r="G955" i="1"/>
  <c r="J954" i="1"/>
  <c r="I954" i="1"/>
  <c r="G954" i="1"/>
  <c r="J953" i="1"/>
  <c r="I953" i="1"/>
  <c r="G953" i="1"/>
  <c r="K952" i="1"/>
  <c r="H952" i="1"/>
  <c r="F952" i="1"/>
  <c r="E952" i="1"/>
  <c r="D952" i="1"/>
  <c r="J951" i="1"/>
  <c r="I951" i="1"/>
  <c r="G951" i="1"/>
  <c r="M950" i="1"/>
  <c r="L950" i="1"/>
  <c r="J950" i="1"/>
  <c r="I950" i="1"/>
  <c r="G950" i="1"/>
  <c r="J948" i="1"/>
  <c r="I948" i="1"/>
  <c r="G948" i="1"/>
  <c r="K947" i="1"/>
  <c r="H947" i="1"/>
  <c r="F947" i="1"/>
  <c r="E947" i="1"/>
  <c r="D947" i="1"/>
  <c r="J946" i="1"/>
  <c r="I946" i="1"/>
  <c r="G946" i="1"/>
  <c r="F940" i="1"/>
  <c r="J944" i="1"/>
  <c r="I944" i="1"/>
  <c r="G944" i="1"/>
  <c r="J943" i="1"/>
  <c r="I943" i="1"/>
  <c r="G943" i="1"/>
  <c r="M930" i="1"/>
  <c r="J930" i="1"/>
  <c r="I925" i="1"/>
  <c r="G930" i="1"/>
  <c r="G925" i="1" s="1"/>
  <c r="K927" i="1"/>
  <c r="H927" i="1"/>
  <c r="F927" i="1"/>
  <c r="E927" i="1"/>
  <c r="D927" i="1"/>
  <c r="H922" i="1"/>
  <c r="D922" i="1"/>
  <c r="M924" i="1"/>
  <c r="K922" i="1"/>
  <c r="M921" i="1"/>
  <c r="L921" i="1"/>
  <c r="H921" i="1"/>
  <c r="G921" i="1"/>
  <c r="K920" i="1"/>
  <c r="L920" i="1" s="1"/>
  <c r="I920" i="1"/>
  <c r="K919" i="1"/>
  <c r="L919" i="1" s="1"/>
  <c r="I919" i="1"/>
  <c r="K918" i="1"/>
  <c r="L918" i="1" s="1"/>
  <c r="I918" i="1"/>
  <c r="F917" i="1"/>
  <c r="E917" i="1"/>
  <c r="D917" i="1"/>
  <c r="M916" i="1"/>
  <c r="L916" i="1"/>
  <c r="H916" i="1"/>
  <c r="G916" i="1"/>
  <c r="K915" i="1"/>
  <c r="L915" i="1" s="1"/>
  <c r="I915" i="1"/>
  <c r="K914" i="1"/>
  <c r="L914" i="1" s="1"/>
  <c r="I914" i="1"/>
  <c r="K913" i="1"/>
  <c r="L913" i="1" s="1"/>
  <c r="I913" i="1"/>
  <c r="F912" i="1"/>
  <c r="E912" i="1"/>
  <c r="D912" i="1"/>
  <c r="M911" i="1"/>
  <c r="L911" i="1"/>
  <c r="H911" i="1"/>
  <c r="G911" i="1"/>
  <c r="K910" i="1"/>
  <c r="L910" i="1" s="1"/>
  <c r="I910" i="1"/>
  <c r="K909" i="1"/>
  <c r="L909" i="1" s="1"/>
  <c r="I909" i="1"/>
  <c r="K908" i="1"/>
  <c r="L908" i="1" s="1"/>
  <c r="I908" i="1"/>
  <c r="F907" i="1"/>
  <c r="E907" i="1"/>
  <c r="D907" i="1"/>
  <c r="M906" i="1"/>
  <c r="L906" i="1"/>
  <c r="J906" i="1"/>
  <c r="I906" i="1"/>
  <c r="G906" i="1"/>
  <c r="K905" i="1"/>
  <c r="I905" i="1"/>
  <c r="K904" i="1"/>
  <c r="I904" i="1"/>
  <c r="K903" i="1"/>
  <c r="I903" i="1"/>
  <c r="H902" i="1"/>
  <c r="F902" i="1"/>
  <c r="E902" i="1"/>
  <c r="D902" i="1"/>
  <c r="E871" i="1"/>
  <c r="D871" i="1"/>
  <c r="K891" i="1"/>
  <c r="L891" i="1" s="1"/>
  <c r="J891" i="1"/>
  <c r="I891" i="1"/>
  <c r="G891" i="1"/>
  <c r="M890" i="1"/>
  <c r="L890" i="1"/>
  <c r="J890" i="1"/>
  <c r="I890" i="1"/>
  <c r="G890" i="1"/>
  <c r="M889" i="1"/>
  <c r="L889" i="1"/>
  <c r="J889" i="1"/>
  <c r="I889" i="1"/>
  <c r="G889" i="1"/>
  <c r="K888" i="1"/>
  <c r="L888" i="1" s="1"/>
  <c r="J888" i="1"/>
  <c r="I888" i="1"/>
  <c r="G888" i="1"/>
  <c r="H887" i="1"/>
  <c r="F887" i="1"/>
  <c r="E887" i="1"/>
  <c r="D887" i="1"/>
  <c r="K886" i="1"/>
  <c r="L886" i="1" s="1"/>
  <c r="J886" i="1"/>
  <c r="I886" i="1"/>
  <c r="G886" i="1"/>
  <c r="M885" i="1"/>
  <c r="L885" i="1"/>
  <c r="H885" i="1"/>
  <c r="H875" i="1" s="1"/>
  <c r="G885" i="1"/>
  <c r="K884" i="1"/>
  <c r="L884" i="1" s="1"/>
  <c r="I884" i="1"/>
  <c r="K883" i="1"/>
  <c r="L883" i="1" s="1"/>
  <c r="I883" i="1"/>
  <c r="F882" i="1"/>
  <c r="E882" i="1"/>
  <c r="D882" i="1"/>
  <c r="K881" i="1"/>
  <c r="I881" i="1"/>
  <c r="M880" i="1"/>
  <c r="L880" i="1"/>
  <c r="J880" i="1"/>
  <c r="I880" i="1"/>
  <c r="G880" i="1"/>
  <c r="K879" i="1"/>
  <c r="I879" i="1"/>
  <c r="K878" i="1"/>
  <c r="I878" i="1"/>
  <c r="H877" i="1"/>
  <c r="F877" i="1"/>
  <c r="E877" i="1"/>
  <c r="D877" i="1"/>
  <c r="E869" i="1"/>
  <c r="D869" i="1"/>
  <c r="E872" i="1"/>
  <c r="K866" i="1"/>
  <c r="I866" i="1"/>
  <c r="M865" i="1"/>
  <c r="L865" i="1"/>
  <c r="H865" i="1"/>
  <c r="G865" i="1"/>
  <c r="K864" i="1"/>
  <c r="M864" i="1" s="1"/>
  <c r="I864" i="1"/>
  <c r="K863" i="1"/>
  <c r="M863" i="1" s="1"/>
  <c r="I863" i="1"/>
  <c r="F862" i="1"/>
  <c r="E862" i="1"/>
  <c r="D862" i="1"/>
  <c r="K861" i="1"/>
  <c r="I861" i="1"/>
  <c r="M860" i="1"/>
  <c r="L860" i="1"/>
  <c r="J860" i="1"/>
  <c r="I860" i="1"/>
  <c r="G860" i="1"/>
  <c r="K859" i="1"/>
  <c r="M859" i="1" s="1"/>
  <c r="I859" i="1"/>
  <c r="K858" i="1"/>
  <c r="M858" i="1" s="1"/>
  <c r="I858" i="1"/>
  <c r="H857" i="1"/>
  <c r="F857" i="1"/>
  <c r="E857" i="1"/>
  <c r="D857" i="1"/>
  <c r="K856" i="1"/>
  <c r="L856" i="1" s="1"/>
  <c r="I856" i="1"/>
  <c r="M855" i="1"/>
  <c r="L855" i="1"/>
  <c r="J855" i="1"/>
  <c r="I855" i="1"/>
  <c r="G855" i="1"/>
  <c r="K854" i="1"/>
  <c r="I854" i="1"/>
  <c r="K853" i="1"/>
  <c r="I853" i="1"/>
  <c r="H852" i="1"/>
  <c r="F852" i="1"/>
  <c r="E852" i="1"/>
  <c r="D852" i="1"/>
  <c r="K851" i="1"/>
  <c r="M851" i="1" s="1"/>
  <c r="I851" i="1"/>
  <c r="M850" i="1"/>
  <c r="L850" i="1"/>
  <c r="H850" i="1"/>
  <c r="G850" i="1"/>
  <c r="K849" i="1"/>
  <c r="I849" i="1"/>
  <c r="K848" i="1"/>
  <c r="I848" i="1"/>
  <c r="F847" i="1"/>
  <c r="E847" i="1"/>
  <c r="K847" i="1" s="1"/>
  <c r="D847" i="1"/>
  <c r="K846" i="1"/>
  <c r="M846" i="1" s="1"/>
  <c r="I846" i="1"/>
  <c r="K845" i="1"/>
  <c r="H845" i="1"/>
  <c r="G845" i="1"/>
  <c r="K844" i="1"/>
  <c r="M844" i="1" s="1"/>
  <c r="I844" i="1"/>
  <c r="K843" i="1"/>
  <c r="M843" i="1" s="1"/>
  <c r="I843" i="1"/>
  <c r="F842" i="1"/>
  <c r="E842" i="1"/>
  <c r="K842" i="1" s="1"/>
  <c r="M842" i="1" s="1"/>
  <c r="D842" i="1"/>
  <c r="K841" i="1"/>
  <c r="I841" i="1"/>
  <c r="K840" i="1"/>
  <c r="L840" i="1" s="1"/>
  <c r="H840" i="1"/>
  <c r="G840" i="1"/>
  <c r="K839" i="1"/>
  <c r="I839" i="1"/>
  <c r="K838" i="1"/>
  <c r="I838" i="1"/>
  <c r="F837" i="1"/>
  <c r="E837" i="1"/>
  <c r="K837" i="1" s="1"/>
  <c r="M837" i="1" s="1"/>
  <c r="D837" i="1"/>
  <c r="I836" i="1"/>
  <c r="G835" i="1"/>
  <c r="I834" i="1"/>
  <c r="I833" i="1"/>
  <c r="F832" i="1"/>
  <c r="E832" i="1"/>
  <c r="D832" i="1"/>
  <c r="K831" i="1"/>
  <c r="K826" i="1" s="1"/>
  <c r="I831" i="1"/>
  <c r="K825" i="1"/>
  <c r="M825" i="1" s="1"/>
  <c r="H830" i="1"/>
  <c r="H825" i="1" s="1"/>
  <c r="G830" i="1"/>
  <c r="K829" i="1"/>
  <c r="I829" i="1"/>
  <c r="K828" i="1"/>
  <c r="I828" i="1"/>
  <c r="F827" i="1"/>
  <c r="E827" i="1"/>
  <c r="D827" i="1"/>
  <c r="I826" i="1"/>
  <c r="G825" i="1"/>
  <c r="I824" i="1"/>
  <c r="I823" i="1"/>
  <c r="F822" i="1"/>
  <c r="E822" i="1"/>
  <c r="D822" i="1"/>
  <c r="K816" i="1"/>
  <c r="M816" i="1" s="1"/>
  <c r="I816" i="1"/>
  <c r="L815" i="1"/>
  <c r="L810" i="1" s="1"/>
  <c r="I815" i="1"/>
  <c r="F815" i="1"/>
  <c r="M814" i="1"/>
  <c r="L814" i="1"/>
  <c r="I814" i="1"/>
  <c r="F814" i="1"/>
  <c r="F812" i="1" s="1"/>
  <c r="K813" i="1"/>
  <c r="L813" i="1" s="1"/>
  <c r="I813" i="1"/>
  <c r="H812" i="1"/>
  <c r="E812" i="1"/>
  <c r="D812" i="1"/>
  <c r="H811" i="1"/>
  <c r="E811" i="1"/>
  <c r="D811" i="1"/>
  <c r="H810" i="1"/>
  <c r="E810" i="1"/>
  <c r="G810" i="1" s="1"/>
  <c r="D810" i="1"/>
  <c r="K809" i="1"/>
  <c r="H809" i="1"/>
  <c r="E809" i="1"/>
  <c r="G809" i="1" s="1"/>
  <c r="D809" i="1"/>
  <c r="H808" i="1"/>
  <c r="F808" i="1"/>
  <c r="E808" i="1"/>
  <c r="D808" i="1"/>
  <c r="K806" i="1"/>
  <c r="K801" i="1" s="1"/>
  <c r="I806" i="1"/>
  <c r="M805" i="1"/>
  <c r="L805" i="1"/>
  <c r="L800" i="1" s="1"/>
  <c r="J805" i="1"/>
  <c r="I805" i="1"/>
  <c r="G805" i="1"/>
  <c r="M804" i="1"/>
  <c r="L804" i="1"/>
  <c r="L799" i="1" s="1"/>
  <c r="L803" i="1"/>
  <c r="I803" i="1"/>
  <c r="H802" i="1"/>
  <c r="E802" i="1"/>
  <c r="D802" i="1"/>
  <c r="H801" i="1"/>
  <c r="E801" i="1"/>
  <c r="D801" i="1"/>
  <c r="K800" i="1"/>
  <c r="H800" i="1"/>
  <c r="F800" i="1"/>
  <c r="E800" i="1"/>
  <c r="D800" i="1"/>
  <c r="K799" i="1"/>
  <c r="H799" i="1"/>
  <c r="E799" i="1"/>
  <c r="D799" i="1"/>
  <c r="H798" i="1"/>
  <c r="F798" i="1"/>
  <c r="E798" i="1"/>
  <c r="D798" i="1"/>
  <c r="M794" i="1"/>
  <c r="L794" i="1"/>
  <c r="J794" i="1"/>
  <c r="I794" i="1"/>
  <c r="G794" i="1"/>
  <c r="H792" i="1"/>
  <c r="F792" i="1"/>
  <c r="E792" i="1"/>
  <c r="K792" i="1" s="1"/>
  <c r="M792" i="1" s="1"/>
  <c r="D792" i="1"/>
  <c r="M791" i="1"/>
  <c r="I791" i="1"/>
  <c r="M789" i="1"/>
  <c r="L789" i="1"/>
  <c r="J789" i="1"/>
  <c r="I789" i="1"/>
  <c r="G789" i="1"/>
  <c r="K788" i="1"/>
  <c r="M788" i="1" s="1"/>
  <c r="I788" i="1"/>
  <c r="H787" i="1"/>
  <c r="F787" i="1"/>
  <c r="E787" i="1"/>
  <c r="D787" i="1"/>
  <c r="E786" i="1"/>
  <c r="E781" i="1" s="1"/>
  <c r="D786" i="1"/>
  <c r="D781" i="1" s="1"/>
  <c r="F785" i="1"/>
  <c r="F780" i="1" s="1"/>
  <c r="E785" i="1"/>
  <c r="E780" i="1" s="1"/>
  <c r="D785" i="1"/>
  <c r="D780" i="1" s="1"/>
  <c r="K784" i="1"/>
  <c r="K779" i="1" s="1"/>
  <c r="H784" i="1"/>
  <c r="F784" i="1"/>
  <c r="F779" i="1" s="1"/>
  <c r="E784" i="1"/>
  <c r="E779" i="1" s="1"/>
  <c r="D784" i="1"/>
  <c r="D779" i="1" s="1"/>
  <c r="E783" i="1"/>
  <c r="D783" i="1"/>
  <c r="D778" i="1" s="1"/>
  <c r="K776" i="1"/>
  <c r="I776" i="1"/>
  <c r="D772" i="1"/>
  <c r="K774" i="1"/>
  <c r="M774" i="1" s="1"/>
  <c r="I774" i="1"/>
  <c r="K773" i="1"/>
  <c r="I773" i="1"/>
  <c r="K771" i="1"/>
  <c r="I771" i="1"/>
  <c r="M770" i="1"/>
  <c r="L770" i="1"/>
  <c r="J770" i="1"/>
  <c r="I770" i="1"/>
  <c r="G770" i="1"/>
  <c r="K769" i="1"/>
  <c r="I769" i="1"/>
  <c r="K768" i="1"/>
  <c r="M768" i="1" s="1"/>
  <c r="I768" i="1"/>
  <c r="H767" i="1"/>
  <c r="E767" i="1"/>
  <c r="D767" i="1"/>
  <c r="L766" i="1"/>
  <c r="M765" i="1"/>
  <c r="L765" i="1"/>
  <c r="J765" i="1"/>
  <c r="I765" i="1"/>
  <c r="G765" i="1"/>
  <c r="L764" i="1"/>
  <c r="J764" i="1"/>
  <c r="I764" i="1"/>
  <c r="G764" i="1"/>
  <c r="K763" i="1"/>
  <c r="I763" i="1"/>
  <c r="H762" i="1"/>
  <c r="F762" i="1"/>
  <c r="E762" i="1"/>
  <c r="D762" i="1"/>
  <c r="I761" i="1"/>
  <c r="I758" i="1"/>
  <c r="I756" i="1"/>
  <c r="J755" i="1"/>
  <c r="I755" i="1"/>
  <c r="G755" i="1"/>
  <c r="I754" i="1"/>
  <c r="I753" i="1"/>
  <c r="L752" i="1"/>
  <c r="H752" i="1"/>
  <c r="F752" i="1"/>
  <c r="E752" i="1"/>
  <c r="K752" i="1" s="1"/>
  <c r="M752" i="1" s="1"/>
  <c r="D752" i="1"/>
  <c r="K751" i="1"/>
  <c r="I751" i="1"/>
  <c r="M750" i="1"/>
  <c r="L750" i="1"/>
  <c r="J750" i="1"/>
  <c r="I750" i="1"/>
  <c r="G750" i="1"/>
  <c r="K749" i="1"/>
  <c r="I749" i="1"/>
  <c r="K748" i="1"/>
  <c r="I748" i="1"/>
  <c r="H747" i="1"/>
  <c r="F747" i="1"/>
  <c r="E747" i="1"/>
  <c r="D747" i="1"/>
  <c r="K746" i="1"/>
  <c r="I746" i="1"/>
  <c r="M745" i="1"/>
  <c r="L745" i="1"/>
  <c r="J745" i="1"/>
  <c r="I745" i="1"/>
  <c r="G745" i="1"/>
  <c r="K744" i="1"/>
  <c r="I744" i="1"/>
  <c r="K743" i="1"/>
  <c r="I743" i="1"/>
  <c r="H742" i="1"/>
  <c r="F742" i="1"/>
  <c r="E742" i="1"/>
  <c r="D742" i="1"/>
  <c r="E732" i="1"/>
  <c r="L171" i="1" l="1"/>
  <c r="L166" i="1" s="1"/>
  <c r="K166" i="1"/>
  <c r="M1273" i="1"/>
  <c r="K1272" i="1"/>
  <c r="M1272" i="1" s="1"/>
  <c r="M1327" i="1"/>
  <c r="L1327" i="1"/>
  <c r="K1307" i="1"/>
  <c r="M1307" i="1" s="1"/>
  <c r="M1310" i="1"/>
  <c r="L1310" i="1"/>
  <c r="K1323" i="1"/>
  <c r="L1323" i="1" s="1"/>
  <c r="M1350" i="1"/>
  <c r="L1350" i="1"/>
  <c r="M1340" i="1"/>
  <c r="L1340" i="1"/>
  <c r="M1305" i="1"/>
  <c r="L1305" i="1"/>
  <c r="K1312" i="1"/>
  <c r="M1312" i="1" s="1"/>
  <c r="M1315" i="1"/>
  <c r="L1315" i="1"/>
  <c r="K1362" i="1"/>
  <c r="M1362" i="1" s="1"/>
  <c r="L1365" i="1"/>
  <c r="L1355" i="1" s="1"/>
  <c r="L1197" i="1"/>
  <c r="E1157" i="1"/>
  <c r="G1157" i="1" s="1"/>
  <c r="E1135" i="1"/>
  <c r="M1138" i="1"/>
  <c r="K1133" i="1"/>
  <c r="K1128" i="1" s="1"/>
  <c r="M1139" i="1"/>
  <c r="K1134" i="1"/>
  <c r="K1129" i="1" s="1"/>
  <c r="H1135" i="1"/>
  <c r="H1130" i="1" s="1"/>
  <c r="L1141" i="1"/>
  <c r="K1136" i="1"/>
  <c r="K1131" i="1" s="1"/>
  <c r="K1185" i="1"/>
  <c r="K1187" i="1"/>
  <c r="L1202" i="1"/>
  <c r="L1207" i="1"/>
  <c r="L1200" i="1"/>
  <c r="K1357" i="1"/>
  <c r="M1357" i="1" s="1"/>
  <c r="K1355" i="1"/>
  <c r="M1355" i="1" s="1"/>
  <c r="I1037" i="1"/>
  <c r="L1037" i="1"/>
  <c r="M1037" i="1"/>
  <c r="M1043" i="1"/>
  <c r="K1033" i="1"/>
  <c r="K1028" i="1" s="1"/>
  <c r="K1023" i="1" s="1"/>
  <c r="M1044" i="1"/>
  <c r="K1034" i="1"/>
  <c r="L1046" i="1"/>
  <c r="K1036" i="1"/>
  <c r="L1099" i="1"/>
  <c r="L1094" i="1" s="1"/>
  <c r="M1099" i="1"/>
  <c r="K1094" i="1"/>
  <c r="L1045" i="1"/>
  <c r="E1035" i="1"/>
  <c r="E1032" i="1" s="1"/>
  <c r="H1030" i="1"/>
  <c r="H1025" i="1" s="1"/>
  <c r="K739" i="1"/>
  <c r="L740" i="1"/>
  <c r="L945" i="1"/>
  <c r="L940" i="1" s="1"/>
  <c r="E942" i="1"/>
  <c r="E940" i="1"/>
  <c r="E935" i="1" s="1"/>
  <c r="D942" i="1"/>
  <c r="D940" i="1"/>
  <c r="D935" i="1" s="1"/>
  <c r="K972" i="1"/>
  <c r="M972" i="1" s="1"/>
  <c r="K942" i="1"/>
  <c r="K940" i="1"/>
  <c r="E726" i="1"/>
  <c r="L1000" i="1"/>
  <c r="L995" i="1" s="1"/>
  <c r="L999" i="1"/>
  <c r="L994" i="1" s="1"/>
  <c r="K999" i="1"/>
  <c r="H1300" i="1"/>
  <c r="K1302" i="1"/>
  <c r="M1302" i="1" s="1"/>
  <c r="K1300" i="1"/>
  <c r="K738" i="1"/>
  <c r="H726" i="1"/>
  <c r="D726" i="1"/>
  <c r="I783" i="1"/>
  <c r="E778" i="1"/>
  <c r="I778" i="1" s="1"/>
  <c r="H782" i="1"/>
  <c r="H779" i="1"/>
  <c r="L760" i="1"/>
  <c r="K741" i="1"/>
  <c r="L773" i="1"/>
  <c r="M773" i="1"/>
  <c r="F759" i="1"/>
  <c r="F734" i="1" s="1"/>
  <c r="F732" i="1" s="1"/>
  <c r="K758" i="1"/>
  <c r="M758" i="1" s="1"/>
  <c r="M763" i="1"/>
  <c r="L771" i="1"/>
  <c r="K761" i="1"/>
  <c r="M761" i="1" s="1"/>
  <c r="L776" i="1"/>
  <c r="M776" i="1"/>
  <c r="L769" i="1"/>
  <c r="K759" i="1"/>
  <c r="K734" i="1" s="1"/>
  <c r="K729" i="1" s="1"/>
  <c r="H896" i="1"/>
  <c r="H871" i="1" s="1"/>
  <c r="I871" i="1" s="1"/>
  <c r="I167" i="1"/>
  <c r="D737" i="1"/>
  <c r="I740" i="1"/>
  <c r="L748" i="1"/>
  <c r="L749" i="1"/>
  <c r="M740" i="1"/>
  <c r="E724" i="1"/>
  <c r="E737" i="1"/>
  <c r="G740" i="1"/>
  <c r="L751" i="1"/>
  <c r="H737" i="1"/>
  <c r="J740" i="1"/>
  <c r="M746" i="1"/>
  <c r="L744" i="1"/>
  <c r="L743" i="1"/>
  <c r="M755" i="1"/>
  <c r="M735" i="1"/>
  <c r="L875" i="1"/>
  <c r="L896" i="1"/>
  <c r="H822" i="1"/>
  <c r="J822" i="1" s="1"/>
  <c r="M904" i="1"/>
  <c r="K894" i="1"/>
  <c r="M894" i="1" s="1"/>
  <c r="L143" i="1"/>
  <c r="K138" i="1"/>
  <c r="E157" i="1"/>
  <c r="K157" i="1" s="1"/>
  <c r="M157" i="1" s="1"/>
  <c r="E150" i="1"/>
  <c r="E140" i="1" s="1"/>
  <c r="M169" i="1"/>
  <c r="K139" i="1"/>
  <c r="D177" i="1"/>
  <c r="D140" i="1"/>
  <c r="M903" i="1"/>
  <c r="K893" i="1"/>
  <c r="M905" i="1"/>
  <c r="K895" i="1"/>
  <c r="M895" i="1" s="1"/>
  <c r="L144" i="1"/>
  <c r="M145" i="1"/>
  <c r="K140" i="1"/>
  <c r="H150" i="1"/>
  <c r="E1072" i="1"/>
  <c r="H1280" i="1"/>
  <c r="I1280" i="1" s="1"/>
  <c r="E892" i="1"/>
  <c r="D892" i="1"/>
  <c r="M838" i="1"/>
  <c r="K833" i="1"/>
  <c r="M833" i="1" s="1"/>
  <c r="L879" i="1"/>
  <c r="L874" i="1" s="1"/>
  <c r="K874" i="1"/>
  <c r="L829" i="1"/>
  <c r="L824" i="1" s="1"/>
  <c r="K824" i="1"/>
  <c r="M839" i="1"/>
  <c r="K834" i="1"/>
  <c r="M834" i="1" s="1"/>
  <c r="L878" i="1"/>
  <c r="K873" i="1"/>
  <c r="M873" i="1" s="1"/>
  <c r="L828" i="1"/>
  <c r="L823" i="1" s="1"/>
  <c r="K823" i="1"/>
  <c r="L841" i="1"/>
  <c r="K836" i="1"/>
  <c r="M836" i="1" s="1"/>
  <c r="L881" i="1"/>
  <c r="L876" i="1" s="1"/>
  <c r="K876" i="1"/>
  <c r="J825" i="1"/>
  <c r="I825" i="1"/>
  <c r="M845" i="1"/>
  <c r="K835" i="1"/>
  <c r="H835" i="1"/>
  <c r="H820" i="1" s="1"/>
  <c r="H817" i="1" s="1"/>
  <c r="L1283" i="1"/>
  <c r="K1278" i="1"/>
  <c r="H1260" i="1"/>
  <c r="H1257" i="1" s="1"/>
  <c r="L1284" i="1"/>
  <c r="K1279" i="1"/>
  <c r="L1286" i="1"/>
  <c r="K1281" i="1"/>
  <c r="H1254" i="1"/>
  <c r="J1279" i="1"/>
  <c r="I1279" i="1"/>
  <c r="L1263" i="1"/>
  <c r="K1258" i="1"/>
  <c r="M1275" i="1"/>
  <c r="K1260" i="1"/>
  <c r="K1255" i="1" s="1"/>
  <c r="L1266" i="1"/>
  <c r="K1261" i="1"/>
  <c r="L1264" i="1"/>
  <c r="K1259" i="1"/>
  <c r="I941" i="1"/>
  <c r="E922" i="1"/>
  <c r="I922" i="1" s="1"/>
  <c r="J922" i="1" s="1"/>
  <c r="E870" i="1"/>
  <c r="E933" i="1"/>
  <c r="K1042" i="1"/>
  <c r="K1047" i="1"/>
  <c r="M1047" i="1" s="1"/>
  <c r="M1186" i="1"/>
  <c r="D936" i="1"/>
  <c r="D870" i="1"/>
  <c r="G138" i="1"/>
  <c r="F1123" i="1"/>
  <c r="E936" i="1"/>
  <c r="I936" i="1" s="1"/>
  <c r="D1322" i="1"/>
  <c r="E1123" i="1"/>
  <c r="H1123" i="1"/>
  <c r="G1255" i="1"/>
  <c r="G1337" i="1"/>
  <c r="D807" i="1"/>
  <c r="D1232" i="1"/>
  <c r="D934" i="1"/>
  <c r="I921" i="1"/>
  <c r="F922" i="1"/>
  <c r="F957" i="1"/>
  <c r="G963" i="1"/>
  <c r="G985" i="1"/>
  <c r="J1050" i="1"/>
  <c r="F1057" i="1"/>
  <c r="I1240" i="1"/>
  <c r="J1335" i="1"/>
  <c r="F1352" i="1"/>
  <c r="G1352" i="1" s="1"/>
  <c r="J830" i="1"/>
  <c r="J865" i="1"/>
  <c r="H882" i="1"/>
  <c r="J1092" i="1"/>
  <c r="J1117" i="1"/>
  <c r="M1129" i="1"/>
  <c r="G1191" i="1"/>
  <c r="J1285" i="1"/>
  <c r="F1294" i="1"/>
  <c r="K1326" i="1"/>
  <c r="L1326" i="1" s="1"/>
  <c r="I185" i="1"/>
  <c r="G769" i="1"/>
  <c r="J785" i="1"/>
  <c r="J804" i="1"/>
  <c r="J814" i="1"/>
  <c r="G815" i="1"/>
  <c r="J840" i="1"/>
  <c r="J845" i="1"/>
  <c r="F892" i="1"/>
  <c r="I911" i="1"/>
  <c r="G990" i="1"/>
  <c r="G1137" i="1"/>
  <c r="J1250" i="1"/>
  <c r="J1270" i="1"/>
  <c r="I1284" i="1"/>
  <c r="H1287" i="1"/>
  <c r="I1340" i="1"/>
  <c r="I1365" i="1"/>
  <c r="I190" i="1"/>
  <c r="I885" i="1"/>
  <c r="I916" i="1"/>
  <c r="J1035" i="1"/>
  <c r="E1060" i="1"/>
  <c r="E1057" i="1" s="1"/>
  <c r="K1057" i="1" s="1"/>
  <c r="M1057" i="1" s="1"/>
  <c r="E1214" i="1"/>
  <c r="E1124" i="1" s="1"/>
  <c r="H1220" i="1"/>
  <c r="J1275" i="1"/>
  <c r="I1310" i="1"/>
  <c r="H1317" i="1"/>
  <c r="K1342" i="1"/>
  <c r="L1342" i="1" s="1"/>
  <c r="I1350" i="1"/>
  <c r="F177" i="1"/>
  <c r="G177" i="1" s="1"/>
  <c r="D757" i="1"/>
  <c r="H869" i="1"/>
  <c r="I869" i="1" s="1"/>
  <c r="F1112" i="1"/>
  <c r="H1247" i="1"/>
  <c r="D1252" i="1"/>
  <c r="G752" i="1"/>
  <c r="K798" i="1"/>
  <c r="M798" i="1" s="1"/>
  <c r="G842" i="1"/>
  <c r="L845" i="1"/>
  <c r="L835" i="1" s="1"/>
  <c r="G862" i="1"/>
  <c r="M1061" i="1"/>
  <c r="I1250" i="1"/>
  <c r="H180" i="1"/>
  <c r="H177" i="1" s="1"/>
  <c r="I177" i="1" s="1"/>
  <c r="H797" i="1"/>
  <c r="M1220" i="1"/>
  <c r="H942" i="1"/>
  <c r="E967" i="1"/>
  <c r="L977" i="1"/>
  <c r="G1002" i="1"/>
  <c r="L179" i="1"/>
  <c r="G994" i="1"/>
  <c r="H1087" i="1"/>
  <c r="I1116" i="1"/>
  <c r="M1134" i="1"/>
  <c r="J1160" i="1"/>
  <c r="G1362" i="1"/>
  <c r="K852" i="1"/>
  <c r="L852" i="1" s="1"/>
  <c r="E868" i="1"/>
  <c r="G945" i="1"/>
  <c r="J957" i="1"/>
  <c r="I1002" i="1"/>
  <c r="M1051" i="1"/>
  <c r="E1077" i="1"/>
  <c r="J1129" i="1"/>
  <c r="M1218" i="1"/>
  <c r="G1307" i="1"/>
  <c r="G163" i="1"/>
  <c r="G182" i="1"/>
  <c r="D725" i="1"/>
  <c r="M771" i="1"/>
  <c r="G775" i="1"/>
  <c r="J787" i="1"/>
  <c r="G792" i="1"/>
  <c r="L839" i="1"/>
  <c r="M840" i="1"/>
  <c r="L863" i="1"/>
  <c r="G874" i="1"/>
  <c r="F870" i="1"/>
  <c r="M881" i="1"/>
  <c r="K882" i="1"/>
  <c r="M882" i="1" s="1"/>
  <c r="J916" i="1"/>
  <c r="I1028" i="1"/>
  <c r="E1102" i="1"/>
  <c r="E1182" i="1"/>
  <c r="I1195" i="1"/>
  <c r="I1222" i="1"/>
  <c r="M1224" i="1"/>
  <c r="I1236" i="1"/>
  <c r="M1283" i="1"/>
  <c r="M156" i="1"/>
  <c r="D724" i="1"/>
  <c r="M829" i="1"/>
  <c r="G837" i="1"/>
  <c r="G847" i="1"/>
  <c r="G857" i="1"/>
  <c r="I865" i="1"/>
  <c r="J902" i="1"/>
  <c r="M909" i="1"/>
  <c r="M947" i="1"/>
  <c r="G952" i="1"/>
  <c r="I1031" i="1"/>
  <c r="E1052" i="1"/>
  <c r="I1055" i="1"/>
  <c r="G1074" i="1"/>
  <c r="G735" i="1"/>
  <c r="I735" i="1"/>
  <c r="I760" i="1"/>
  <c r="G812" i="1"/>
  <c r="G820" i="1"/>
  <c r="L864" i="1"/>
  <c r="M879" i="1"/>
  <c r="G887" i="1"/>
  <c r="I994" i="1"/>
  <c r="G995" i="1"/>
  <c r="G997" i="1"/>
  <c r="M1003" i="1"/>
  <c r="G1028" i="1"/>
  <c r="M1055" i="1"/>
  <c r="J1106" i="1"/>
  <c r="G1116" i="1"/>
  <c r="M1133" i="1"/>
  <c r="D1124" i="1"/>
  <c r="G1195" i="1"/>
  <c r="M1202" i="1"/>
  <c r="J1207" i="1"/>
  <c r="K1215" i="1"/>
  <c r="L1220" i="1"/>
  <c r="G1222" i="1"/>
  <c r="J1227" i="1"/>
  <c r="G1237" i="1"/>
  <c r="K1247" i="1"/>
  <c r="M1247" i="1" s="1"/>
  <c r="E1282" i="1"/>
  <c r="G1282" i="1" s="1"/>
  <c r="J1284" i="1"/>
  <c r="L1289" i="1"/>
  <c r="E1295" i="1"/>
  <c r="K167" i="1"/>
  <c r="M167" i="1" s="1"/>
  <c r="F1072" i="1"/>
  <c r="J155" i="1"/>
  <c r="H152" i="1"/>
  <c r="M744" i="1"/>
  <c r="L746" i="1"/>
  <c r="G747" i="1"/>
  <c r="G785" i="1"/>
  <c r="G800" i="1"/>
  <c r="I802" i="1"/>
  <c r="I810" i="1"/>
  <c r="I812" i="1"/>
  <c r="E817" i="1"/>
  <c r="I821" i="1"/>
  <c r="I840" i="1"/>
  <c r="M856" i="1"/>
  <c r="H862" i="1"/>
  <c r="J862" i="1" s="1"/>
  <c r="I876" i="1"/>
  <c r="G877" i="1"/>
  <c r="G912" i="1"/>
  <c r="M913" i="1"/>
  <c r="M920" i="1"/>
  <c r="I945" i="1"/>
  <c r="M952" i="1"/>
  <c r="G968" i="1"/>
  <c r="J996" i="1"/>
  <c r="D1027" i="1"/>
  <c r="H1032" i="1"/>
  <c r="J1032" i="1" s="1"/>
  <c r="M1046" i="1"/>
  <c r="H1052" i="1"/>
  <c r="J1052" i="1" s="1"/>
  <c r="I1059" i="1"/>
  <c r="J1074" i="1"/>
  <c r="M1128" i="1"/>
  <c r="G1186" i="1"/>
  <c r="F1126" i="1"/>
  <c r="J1245" i="1"/>
  <c r="H1242" i="1"/>
  <c r="K160" i="1"/>
  <c r="M160" i="1" s="1"/>
  <c r="I160" i="1"/>
  <c r="D1087" i="1"/>
  <c r="D1083" i="1"/>
  <c r="D1023" i="1" s="1"/>
  <c r="I1305" i="1"/>
  <c r="H1302" i="1"/>
  <c r="I1302" i="1" s="1"/>
  <c r="K1337" i="1"/>
  <c r="M1337" i="1" s="1"/>
  <c r="I731" i="1"/>
  <c r="I747" i="1"/>
  <c r="M799" i="1"/>
  <c r="I800" i="1"/>
  <c r="M809" i="1"/>
  <c r="J815" i="1"/>
  <c r="I819" i="1"/>
  <c r="G873" i="1"/>
  <c r="I902" i="1"/>
  <c r="M910" i="1"/>
  <c r="K912" i="1"/>
  <c r="M912" i="1" s="1"/>
  <c r="M919" i="1"/>
  <c r="M927" i="1"/>
  <c r="I968" i="1"/>
  <c r="I963" i="1"/>
  <c r="M982" i="1"/>
  <c r="F987" i="1"/>
  <c r="E1294" i="1"/>
  <c r="M166" i="1"/>
  <c r="E141" i="1"/>
  <c r="J1115" i="1"/>
  <c r="H1112" i="1"/>
  <c r="I728" i="1"/>
  <c r="G742" i="1"/>
  <c r="E757" i="1"/>
  <c r="L768" i="1"/>
  <c r="M769" i="1"/>
  <c r="H772" i="1"/>
  <c r="G784" i="1"/>
  <c r="K785" i="1"/>
  <c r="D797" i="1"/>
  <c r="D817" i="1"/>
  <c r="H837" i="1"/>
  <c r="J837" i="1" s="1"/>
  <c r="L838" i="1"/>
  <c r="L846" i="1"/>
  <c r="I873" i="1"/>
  <c r="G1029" i="1"/>
  <c r="M1131" i="1"/>
  <c r="G947" i="1"/>
  <c r="G977" i="1"/>
  <c r="G1047" i="1"/>
  <c r="M1058" i="1"/>
  <c r="G1059" i="1"/>
  <c r="G1088" i="1"/>
  <c r="G1089" i="1"/>
  <c r="J1104" i="1"/>
  <c r="G1106" i="1"/>
  <c r="D1112" i="1"/>
  <c r="E1112" i="1"/>
  <c r="E1132" i="1"/>
  <c r="L1155" i="1"/>
  <c r="G1207" i="1"/>
  <c r="E1215" i="1"/>
  <c r="D1217" i="1"/>
  <c r="G1217" i="1"/>
  <c r="M1221" i="1"/>
  <c r="L1223" i="1"/>
  <c r="G1227" i="1"/>
  <c r="L1235" i="1"/>
  <c r="H1237" i="1"/>
  <c r="I1262" i="1"/>
  <c r="D1294" i="1"/>
  <c r="F1322" i="1"/>
  <c r="G1347" i="1"/>
  <c r="E142" i="1"/>
  <c r="K142" i="1" s="1"/>
  <c r="M142" i="1" s="1"/>
  <c r="M143" i="1"/>
  <c r="M144" i="1"/>
  <c r="M159" i="1"/>
  <c r="G165" i="1"/>
  <c r="M171" i="1"/>
  <c r="G1091" i="1"/>
  <c r="G1090" i="1"/>
  <c r="I1100" i="1"/>
  <c r="L1100" i="1"/>
  <c r="L1095" i="1" s="1"/>
  <c r="L1090" i="1" s="1"/>
  <c r="L1085" i="1" s="1"/>
  <c r="G1114" i="1"/>
  <c r="L1112" i="1"/>
  <c r="G1172" i="1"/>
  <c r="D1212" i="1"/>
  <c r="G1254" i="1"/>
  <c r="G1267" i="1"/>
  <c r="G1302" i="1"/>
  <c r="G1332" i="1"/>
  <c r="K1347" i="1"/>
  <c r="M1347" i="1" s="1"/>
  <c r="G1357" i="1"/>
  <c r="G166" i="1"/>
  <c r="G1103" i="1"/>
  <c r="H1157" i="1"/>
  <c r="G1184" i="1"/>
  <c r="M1184" i="1"/>
  <c r="G1197" i="1"/>
  <c r="H1197" i="1" s="1"/>
  <c r="I1253" i="1"/>
  <c r="G1262" i="1"/>
  <c r="G1272" i="1"/>
  <c r="E1317" i="1"/>
  <c r="M1317" i="1" s="1"/>
  <c r="G1320" i="1"/>
  <c r="E1322" i="1"/>
  <c r="I1357" i="1"/>
  <c r="M158" i="1"/>
  <c r="D162" i="1"/>
  <c r="I166" i="1"/>
  <c r="M168" i="1"/>
  <c r="L842" i="1"/>
  <c r="M743" i="1"/>
  <c r="J752" i="1"/>
  <c r="M760" i="1"/>
  <c r="D782" i="1"/>
  <c r="D777" i="1"/>
  <c r="I785" i="1"/>
  <c r="I786" i="1"/>
  <c r="G787" i="1"/>
  <c r="L788" i="1"/>
  <c r="M801" i="1"/>
  <c r="K802" i="1"/>
  <c r="M802" i="1" s="1"/>
  <c r="G804" i="1"/>
  <c r="L806" i="1"/>
  <c r="L801" i="1" s="1"/>
  <c r="E807" i="1"/>
  <c r="M810" i="1"/>
  <c r="I811" i="1"/>
  <c r="G814" i="1"/>
  <c r="J818" i="1"/>
  <c r="L851" i="1"/>
  <c r="G852" i="1"/>
  <c r="G875" i="1"/>
  <c r="M878" i="1"/>
  <c r="J887" i="1"/>
  <c r="I893" i="1"/>
  <c r="I894" i="1"/>
  <c r="I895" i="1"/>
  <c r="G896" i="1"/>
  <c r="G907" i="1"/>
  <c r="M908" i="1"/>
  <c r="M915" i="1"/>
  <c r="G917" i="1"/>
  <c r="M918" i="1"/>
  <c r="I927" i="1"/>
  <c r="M942" i="1"/>
  <c r="M945" i="1"/>
  <c r="L952" i="1"/>
  <c r="M957" i="1"/>
  <c r="I965" i="1"/>
  <c r="G969" i="1"/>
  <c r="I970" i="1"/>
  <c r="M975" i="1"/>
  <c r="I987" i="1"/>
  <c r="K742" i="1"/>
  <c r="M742" i="1" s="1"/>
  <c r="K747" i="1"/>
  <c r="L747" i="1" s="1"/>
  <c r="G762" i="1"/>
  <c r="L763" i="1"/>
  <c r="F767" i="1"/>
  <c r="J769" i="1"/>
  <c r="E782" i="1"/>
  <c r="K786" i="1"/>
  <c r="I798" i="1"/>
  <c r="F799" i="1"/>
  <c r="I801" i="1"/>
  <c r="M806" i="1"/>
  <c r="G808" i="1"/>
  <c r="G822" i="1"/>
  <c r="G827" i="1"/>
  <c r="M841" i="1"/>
  <c r="I852" i="1"/>
  <c r="F868" i="1"/>
  <c r="I875" i="1"/>
  <c r="K877" i="1"/>
  <c r="M877" i="1" s="1"/>
  <c r="G902" i="1"/>
  <c r="L903" i="1"/>
  <c r="L893" i="1" s="1"/>
  <c r="L904" i="1"/>
  <c r="L894" i="1" s="1"/>
  <c r="L905" i="1"/>
  <c r="L895" i="1" s="1"/>
  <c r="L870" i="1" s="1"/>
  <c r="K907" i="1"/>
  <c r="M907" i="1" s="1"/>
  <c r="J911" i="1"/>
  <c r="M914" i="1"/>
  <c r="K917" i="1"/>
  <c r="M917" i="1" s="1"/>
  <c r="J921" i="1"/>
  <c r="M925" i="1"/>
  <c r="G927" i="1"/>
  <c r="J925" i="1"/>
  <c r="J945" i="1"/>
  <c r="M977" i="1"/>
  <c r="L982" i="1"/>
  <c r="D732" i="1"/>
  <c r="I742" i="1"/>
  <c r="G760" i="1"/>
  <c r="J762" i="1"/>
  <c r="F772" i="1"/>
  <c r="F782" i="1"/>
  <c r="K783" i="1"/>
  <c r="M800" i="1"/>
  <c r="F802" i="1"/>
  <c r="J802" i="1" s="1"/>
  <c r="F807" i="1"/>
  <c r="J808" i="1"/>
  <c r="I809" i="1"/>
  <c r="J852" i="1"/>
  <c r="F872" i="1"/>
  <c r="M875" i="1"/>
  <c r="F871" i="1"/>
  <c r="L882" i="1"/>
  <c r="M896" i="1"/>
  <c r="J971" i="1"/>
  <c r="G996" i="1"/>
  <c r="J1002" i="1"/>
  <c r="M1009" i="1"/>
  <c r="G1045" i="1"/>
  <c r="D1057" i="1"/>
  <c r="L1064" i="1"/>
  <c r="L1066" i="1"/>
  <c r="J1077" i="1"/>
  <c r="J1091" i="1"/>
  <c r="F1102" i="1"/>
  <c r="G1104" i="1"/>
  <c r="I1105" i="1"/>
  <c r="J1113" i="1"/>
  <c r="K1116" i="1"/>
  <c r="I982" i="1"/>
  <c r="G993" i="1"/>
  <c r="I996" i="1"/>
  <c r="I1007" i="1"/>
  <c r="I1045" i="1"/>
  <c r="K1059" i="1"/>
  <c r="L1059" i="1" s="1"/>
  <c r="I1095" i="1"/>
  <c r="I1104" i="1"/>
  <c r="G1105" i="1"/>
  <c r="I1106" i="1"/>
  <c r="G1129" i="1"/>
  <c r="M1136" i="1"/>
  <c r="I1140" i="1"/>
  <c r="H1137" i="1"/>
  <c r="I1137" i="1" s="1"/>
  <c r="F1027" i="1"/>
  <c r="E1042" i="1"/>
  <c r="I1042" i="1" s="1"/>
  <c r="E1092" i="1"/>
  <c r="I1092" i="1" s="1"/>
  <c r="D1102" i="1"/>
  <c r="I1103" i="1"/>
  <c r="G1113" i="1"/>
  <c r="J1114" i="1"/>
  <c r="J1126" i="1"/>
  <c r="I1129" i="1"/>
  <c r="M1045" i="1"/>
  <c r="I1150" i="1"/>
  <c r="L1150" i="1"/>
  <c r="G1142" i="1"/>
  <c r="G1162" i="1"/>
  <c r="G1219" i="1"/>
  <c r="L1226" i="1"/>
  <c r="L1229" i="1"/>
  <c r="E1232" i="1"/>
  <c r="K1242" i="1"/>
  <c r="M1242" i="1" s="1"/>
  <c r="I1245" i="1"/>
  <c r="F1252" i="1"/>
  <c r="K1262" i="1"/>
  <c r="M1262" i="1" s="1"/>
  <c r="M1266" i="1"/>
  <c r="M1271" i="1"/>
  <c r="I1285" i="1"/>
  <c r="D1297" i="1"/>
  <c r="H1307" i="1"/>
  <c r="G1312" i="1"/>
  <c r="G1325" i="1"/>
  <c r="G1327" i="1"/>
  <c r="H1362" i="1"/>
  <c r="I1362" i="1" s="1"/>
  <c r="F142" i="1"/>
  <c r="G145" i="1"/>
  <c r="L148" i="1"/>
  <c r="L149" i="1"/>
  <c r="L161" i="1"/>
  <c r="G164" i="1"/>
  <c r="M165" i="1"/>
  <c r="K177" i="1"/>
  <c r="M177" i="1" s="1"/>
  <c r="G180" i="1"/>
  <c r="G187" i="1"/>
  <c r="L1146" i="1"/>
  <c r="G1155" i="1"/>
  <c r="I1172" i="1"/>
  <c r="J1186" i="1"/>
  <c r="E1187" i="1"/>
  <c r="M1187" i="1" s="1"/>
  <c r="M1189" i="1"/>
  <c r="K1192" i="1"/>
  <c r="M1195" i="1"/>
  <c r="I1202" i="1"/>
  <c r="I1207" i="1"/>
  <c r="M1207" i="1"/>
  <c r="F1214" i="1"/>
  <c r="F1124" i="1" s="1"/>
  <c r="J1219" i="1"/>
  <c r="J1222" i="1"/>
  <c r="I1233" i="1"/>
  <c r="G1235" i="1"/>
  <c r="K1237" i="1"/>
  <c r="K1267" i="1"/>
  <c r="M1267" i="1" s="1"/>
  <c r="L1275" i="1"/>
  <c r="H1282" i="1"/>
  <c r="M1284" i="1"/>
  <c r="M1286" i="1"/>
  <c r="I1290" i="1"/>
  <c r="H1312" i="1"/>
  <c r="I1312" i="1" s="1"/>
  <c r="I1320" i="1"/>
  <c r="H1325" i="1"/>
  <c r="J1327" i="1"/>
  <c r="K1332" i="1"/>
  <c r="M1332" i="1" s="1"/>
  <c r="J1350" i="1"/>
  <c r="G1355" i="1"/>
  <c r="G167" i="1"/>
  <c r="H182" i="1"/>
  <c r="I182" i="1" s="1"/>
  <c r="M184" i="1"/>
  <c r="K1167" i="1"/>
  <c r="I1183" i="1"/>
  <c r="M1197" i="1"/>
  <c r="K1219" i="1"/>
  <c r="M1219" i="1" s="1"/>
  <c r="K1222" i="1"/>
  <c r="M1222" i="1" s="1"/>
  <c r="I1234" i="1"/>
  <c r="M1235" i="1"/>
  <c r="H1235" i="1"/>
  <c r="I1235" i="1" s="1"/>
  <c r="K1282" i="1"/>
  <c r="J1340" i="1"/>
  <c r="G160" i="1"/>
  <c r="E162" i="1"/>
  <c r="J165" i="1"/>
  <c r="L168" i="1"/>
  <c r="L163" i="1" s="1"/>
  <c r="M180" i="1"/>
  <c r="K182" i="1"/>
  <c r="M182" i="1" s="1"/>
  <c r="L182" i="1"/>
  <c r="D142" i="1"/>
  <c r="M151" i="1"/>
  <c r="E152" i="1"/>
  <c r="G152" i="1" s="1"/>
  <c r="M153" i="1"/>
  <c r="M154" i="1"/>
  <c r="I155" i="1"/>
  <c r="F162" i="1"/>
  <c r="I164" i="1"/>
  <c r="J166" i="1"/>
  <c r="M178" i="1"/>
  <c r="M181" i="1"/>
  <c r="M183" i="1"/>
  <c r="M186" i="1"/>
  <c r="K187" i="1"/>
  <c r="M187" i="1" s="1"/>
  <c r="M189" i="1"/>
  <c r="J157" i="1"/>
  <c r="J164" i="1"/>
  <c r="I139" i="1"/>
  <c r="L145" i="1"/>
  <c r="L146" i="1"/>
  <c r="G155" i="1"/>
  <c r="K155" i="1"/>
  <c r="H162" i="1"/>
  <c r="I165" i="1"/>
  <c r="J167" i="1"/>
  <c r="L169" i="1"/>
  <c r="L164" i="1" s="1"/>
  <c r="L180" i="1"/>
  <c r="I187" i="1"/>
  <c r="L188" i="1"/>
  <c r="L191" i="1"/>
  <c r="L798" i="1"/>
  <c r="L808" i="1"/>
  <c r="M779" i="1"/>
  <c r="J735" i="1"/>
  <c r="M748" i="1"/>
  <c r="M749" i="1"/>
  <c r="K762" i="1"/>
  <c r="K767" i="1"/>
  <c r="E772" i="1"/>
  <c r="J774" i="1"/>
  <c r="I781" i="1"/>
  <c r="L784" i="1"/>
  <c r="L779" i="1" s="1"/>
  <c r="K787" i="1"/>
  <c r="M787" i="1" s="1"/>
  <c r="L792" i="1"/>
  <c r="J800" i="1"/>
  <c r="K808" i="1"/>
  <c r="J809" i="1"/>
  <c r="J810" i="1"/>
  <c r="K811" i="1"/>
  <c r="M811" i="1" s="1"/>
  <c r="J819" i="1"/>
  <c r="L837" i="1"/>
  <c r="L843" i="1"/>
  <c r="L853" i="1"/>
  <c r="M853" i="1"/>
  <c r="K857" i="1"/>
  <c r="L858" i="1"/>
  <c r="J760" i="1"/>
  <c r="M775" i="1"/>
  <c r="I784" i="1"/>
  <c r="M784" i="1"/>
  <c r="I792" i="1"/>
  <c r="J798" i="1"/>
  <c r="J812" i="1"/>
  <c r="L830" i="1"/>
  <c r="L825" i="1" s="1"/>
  <c r="M830" i="1"/>
  <c r="L848" i="1"/>
  <c r="M848" i="1"/>
  <c r="I850" i="1"/>
  <c r="H847" i="1"/>
  <c r="J850" i="1"/>
  <c r="L866" i="1"/>
  <c r="M866" i="1"/>
  <c r="K862" i="1"/>
  <c r="M862" i="1" s="1"/>
  <c r="D933" i="1"/>
  <c r="J747" i="1"/>
  <c r="I752" i="1"/>
  <c r="I759" i="1"/>
  <c r="I762" i="1"/>
  <c r="I767" i="1"/>
  <c r="K772" i="1"/>
  <c r="G774" i="1"/>
  <c r="L774" i="1"/>
  <c r="J784" i="1"/>
  <c r="I787" i="1"/>
  <c r="J792" i="1"/>
  <c r="E797" i="1"/>
  <c r="G798" i="1"/>
  <c r="I799" i="1"/>
  <c r="I808" i="1"/>
  <c r="K812" i="1"/>
  <c r="M812" i="1" s="1"/>
  <c r="L816" i="1"/>
  <c r="L811" i="1" s="1"/>
  <c r="I818" i="1"/>
  <c r="K827" i="1"/>
  <c r="M827" i="1" s="1"/>
  <c r="M828" i="1"/>
  <c r="G832" i="1"/>
  <c r="I845" i="1"/>
  <c r="L854" i="1"/>
  <c r="M854" i="1"/>
  <c r="L861" i="1"/>
  <c r="M861" i="1"/>
  <c r="J742" i="1"/>
  <c r="H732" i="1"/>
  <c r="H757" i="1"/>
  <c r="H807" i="1"/>
  <c r="M826" i="1"/>
  <c r="I830" i="1"/>
  <c r="H827" i="1"/>
  <c r="L831" i="1"/>
  <c r="L826" i="1" s="1"/>
  <c r="M831" i="1"/>
  <c r="H842" i="1"/>
  <c r="L844" i="1"/>
  <c r="L847" i="1"/>
  <c r="M847" i="1"/>
  <c r="L849" i="1"/>
  <c r="M849" i="1"/>
  <c r="I857" i="1"/>
  <c r="J857" i="1"/>
  <c r="L859" i="1"/>
  <c r="D872" i="1"/>
  <c r="D868" i="1"/>
  <c r="D962" i="1"/>
  <c r="H868" i="1"/>
  <c r="F869" i="1"/>
  <c r="H872" i="1"/>
  <c r="J873" i="1"/>
  <c r="M883" i="1"/>
  <c r="M884" i="1"/>
  <c r="J885" i="1"/>
  <c r="M886" i="1"/>
  <c r="K887" i="1"/>
  <c r="M887" i="1" s="1"/>
  <c r="M888" i="1"/>
  <c r="M891" i="1"/>
  <c r="K902" i="1"/>
  <c r="M902" i="1" s="1"/>
  <c r="H907" i="1"/>
  <c r="H912" i="1"/>
  <c r="H917" i="1"/>
  <c r="L947" i="1"/>
  <c r="J952" i="1"/>
  <c r="G971" i="1"/>
  <c r="F992" i="1"/>
  <c r="J995" i="1"/>
  <c r="I995" i="1"/>
  <c r="L997" i="1"/>
  <c r="M1006" i="1"/>
  <c r="K1002" i="1"/>
  <c r="I874" i="1"/>
  <c r="I877" i="1"/>
  <c r="F942" i="1"/>
  <c r="I947" i="1"/>
  <c r="I952" i="1"/>
  <c r="I977" i="1"/>
  <c r="J977" i="1"/>
  <c r="J993" i="1"/>
  <c r="H992" i="1"/>
  <c r="I993" i="1"/>
  <c r="K1060" i="1"/>
  <c r="K1030" i="1" s="1"/>
  <c r="K1025" i="1" s="1"/>
  <c r="M1065" i="1"/>
  <c r="J874" i="1"/>
  <c r="J877" i="1"/>
  <c r="G882" i="1"/>
  <c r="I887" i="1"/>
  <c r="J927" i="1"/>
  <c r="J947" i="1"/>
  <c r="I971" i="1"/>
  <c r="L987" i="1"/>
  <c r="M987" i="1"/>
  <c r="D992" i="1"/>
  <c r="M1008" i="1"/>
  <c r="K1007" i="1"/>
  <c r="M1007" i="1" s="1"/>
  <c r="G957" i="1"/>
  <c r="D967" i="1"/>
  <c r="J968" i="1"/>
  <c r="M993" i="1"/>
  <c r="J994" i="1"/>
  <c r="J997" i="1"/>
  <c r="I997" i="1"/>
  <c r="G1007" i="1"/>
  <c r="F982" i="1"/>
  <c r="J982" i="1" s="1"/>
  <c r="E992" i="1"/>
  <c r="M996" i="1"/>
  <c r="M998" i="1"/>
  <c r="M1000" i="1"/>
  <c r="M1004" i="1"/>
  <c r="M1011" i="1"/>
  <c r="M1033" i="1"/>
  <c r="M1034" i="1"/>
  <c r="J1042" i="1"/>
  <c r="J1055" i="1"/>
  <c r="H1057" i="1"/>
  <c r="J1059" i="1"/>
  <c r="E1062" i="1"/>
  <c r="M1063" i="1"/>
  <c r="G1065" i="1"/>
  <c r="L1065" i="1"/>
  <c r="F1087" i="1"/>
  <c r="E1097" i="1"/>
  <c r="I1097" i="1" s="1"/>
  <c r="J1097" i="1"/>
  <c r="H1102" i="1"/>
  <c r="J1103" i="1"/>
  <c r="I1114" i="1"/>
  <c r="J1062" i="1"/>
  <c r="J1075" i="1"/>
  <c r="I1088" i="1"/>
  <c r="I1089" i="1"/>
  <c r="I1113" i="1"/>
  <c r="J1007" i="1"/>
  <c r="J1028" i="1"/>
  <c r="K1032" i="1"/>
  <c r="G1037" i="1"/>
  <c r="L1043" i="1"/>
  <c r="L1044" i="1"/>
  <c r="H1047" i="1"/>
  <c r="L1048" i="1"/>
  <c r="L1049" i="1"/>
  <c r="I1050" i="1"/>
  <c r="L1053" i="1"/>
  <c r="L1054" i="1"/>
  <c r="L1056" i="1"/>
  <c r="J1060" i="1"/>
  <c r="I1074" i="1"/>
  <c r="J1088" i="1"/>
  <c r="J1089" i="1"/>
  <c r="J1090" i="1"/>
  <c r="I1091" i="1"/>
  <c r="G1100" i="1"/>
  <c r="J1105" i="1"/>
  <c r="H1072" i="1"/>
  <c r="J1116" i="1"/>
  <c r="E1117" i="1"/>
  <c r="G1140" i="1"/>
  <c r="M1140" i="1"/>
  <c r="M1141" i="1"/>
  <c r="K1142" i="1"/>
  <c r="M1142" i="1" s="1"/>
  <c r="M1143" i="1"/>
  <c r="K1152" i="1"/>
  <c r="J1155" i="1"/>
  <c r="E1152" i="1"/>
  <c r="G1152" i="1" s="1"/>
  <c r="M1155" i="1"/>
  <c r="I1160" i="1"/>
  <c r="K1172" i="1"/>
  <c r="J1183" i="1"/>
  <c r="I1126" i="1"/>
  <c r="I1162" i="1"/>
  <c r="J1170" i="1"/>
  <c r="E1167" i="1"/>
  <c r="M1170" i="1"/>
  <c r="M1190" i="1"/>
  <c r="L1190" i="1"/>
  <c r="J1200" i="1"/>
  <c r="I1200" i="1"/>
  <c r="D1125" i="1"/>
  <c r="L1139" i="1"/>
  <c r="L1134" i="1" s="1"/>
  <c r="L1129" i="1" s="1"/>
  <c r="J1140" i="1"/>
  <c r="I1142" i="1"/>
  <c r="K1147" i="1"/>
  <c r="J1150" i="1"/>
  <c r="E1147" i="1"/>
  <c r="J1147" i="1" s="1"/>
  <c r="M1150" i="1"/>
  <c r="K1157" i="1"/>
  <c r="M1157" i="1" s="1"/>
  <c r="L1160" i="1"/>
  <c r="J1162" i="1"/>
  <c r="M1164" i="1"/>
  <c r="G1170" i="1"/>
  <c r="J1184" i="1"/>
  <c r="I1184" i="1"/>
  <c r="K1137" i="1"/>
  <c r="M1137" i="1" s="1"/>
  <c r="L1138" i="1"/>
  <c r="L1133" i="1" s="1"/>
  <c r="L1128" i="1" s="1"/>
  <c r="L1140" i="1"/>
  <c r="J1142" i="1"/>
  <c r="M1144" i="1"/>
  <c r="G1150" i="1"/>
  <c r="G1160" i="1"/>
  <c r="M1160" i="1"/>
  <c r="K1162" i="1"/>
  <c r="M1162" i="1" s="1"/>
  <c r="M1163" i="1"/>
  <c r="I1170" i="1"/>
  <c r="J1172" i="1"/>
  <c r="D1182" i="1"/>
  <c r="I1186" i="1"/>
  <c r="E1192" i="1"/>
  <c r="J1192" i="1" s="1"/>
  <c r="M1193" i="1"/>
  <c r="M1194" i="1"/>
  <c r="J1195" i="1"/>
  <c r="J1202" i="1"/>
  <c r="M1233" i="1"/>
  <c r="G1202" i="1"/>
  <c r="G1220" i="1"/>
  <c r="F1215" i="1"/>
  <c r="F1232" i="1"/>
  <c r="I1219" i="1"/>
  <c r="H1214" i="1"/>
  <c r="H1124" i="1" s="1"/>
  <c r="G1287" i="1"/>
  <c r="I1227" i="1"/>
  <c r="M1228" i="1"/>
  <c r="M1230" i="1"/>
  <c r="M1231" i="1"/>
  <c r="M1241" i="1"/>
  <c r="G1242" i="1"/>
  <c r="M1246" i="1"/>
  <c r="G1247" i="1"/>
  <c r="J1253" i="1"/>
  <c r="M1263" i="1"/>
  <c r="M1264" i="1"/>
  <c r="M1285" i="1"/>
  <c r="K1287" i="1"/>
  <c r="M1287" i="1" s="1"/>
  <c r="D1295" i="1"/>
  <c r="K1324" i="1"/>
  <c r="K1294" i="1" s="1"/>
  <c r="K1325" i="1"/>
  <c r="M1325" i="1" s="1"/>
  <c r="H1337" i="1"/>
  <c r="H1347" i="1"/>
  <c r="J1262" i="1"/>
  <c r="L1290" i="1"/>
  <c r="L1280" i="1" s="1"/>
  <c r="K1227" i="1"/>
  <c r="M1227" i="1" s="1"/>
  <c r="M1236" i="1"/>
  <c r="J1240" i="1"/>
  <c r="I1256" i="1"/>
  <c r="H1267" i="1"/>
  <c r="L1268" i="1"/>
  <c r="L1269" i="1"/>
  <c r="I1270" i="1"/>
  <c r="H1272" i="1"/>
  <c r="L1273" i="1"/>
  <c r="L1274" i="1"/>
  <c r="I1275" i="1"/>
  <c r="L1276" i="1"/>
  <c r="L1288" i="1"/>
  <c r="G1290" i="1"/>
  <c r="L1291" i="1"/>
  <c r="F1295" i="1"/>
  <c r="I1315" i="1"/>
  <c r="I1327" i="1"/>
  <c r="H1332" i="1"/>
  <c r="I1335" i="1"/>
  <c r="G1285" i="1"/>
  <c r="L738" i="1" l="1"/>
  <c r="D137" i="1"/>
  <c r="M139" i="1"/>
  <c r="M138" i="1"/>
  <c r="L1272" i="1"/>
  <c r="J987" i="1"/>
  <c r="K1132" i="1"/>
  <c r="L1312" i="1"/>
  <c r="K1077" i="1"/>
  <c r="M1077" i="1" s="1"/>
  <c r="L1324" i="1"/>
  <c r="L1294" i="1" s="1"/>
  <c r="G1317" i="1"/>
  <c r="L1317" i="1"/>
  <c r="K1297" i="1"/>
  <c r="M1300" i="1"/>
  <c r="L1300" i="1"/>
  <c r="L1337" i="1"/>
  <c r="L1347" i="1"/>
  <c r="L1332" i="1"/>
  <c r="L1325" i="1"/>
  <c r="L1362" i="1"/>
  <c r="K1352" i="1"/>
  <c r="M1352" i="1" s="1"/>
  <c r="J1157" i="1"/>
  <c r="G1035" i="1"/>
  <c r="J1197" i="1"/>
  <c r="I1035" i="1"/>
  <c r="L1135" i="1"/>
  <c r="L1130" i="1" s="1"/>
  <c r="E1130" i="1"/>
  <c r="M1130" i="1" s="1"/>
  <c r="M1135" i="1"/>
  <c r="L1185" i="1"/>
  <c r="L1182" i="1" s="1"/>
  <c r="L1187" i="1"/>
  <c r="L1136" i="1"/>
  <c r="L1131" i="1" s="1"/>
  <c r="E1030" i="1"/>
  <c r="E1025" i="1" s="1"/>
  <c r="M1035" i="1"/>
  <c r="K1089" i="1"/>
  <c r="M1094" i="1"/>
  <c r="L1089" i="1"/>
  <c r="L1084" i="1" s="1"/>
  <c r="L1036" i="1"/>
  <c r="L1031" i="1" s="1"/>
  <c r="L1034" i="1"/>
  <c r="L1029" i="1" s="1"/>
  <c r="L1033" i="1"/>
  <c r="L1028" i="1" s="1"/>
  <c r="L1023" i="1" s="1"/>
  <c r="M1116" i="1"/>
  <c r="K1111" i="1"/>
  <c r="K1031" i="1"/>
  <c r="M1036" i="1"/>
  <c r="K1029" i="1"/>
  <c r="L735" i="1"/>
  <c r="L730" i="1" s="1"/>
  <c r="G157" i="1"/>
  <c r="I782" i="1"/>
  <c r="I942" i="1"/>
  <c r="I1247" i="1"/>
  <c r="J835" i="1"/>
  <c r="I882" i="1"/>
  <c r="J882" i="1"/>
  <c r="L972" i="1"/>
  <c r="K967" i="1"/>
  <c r="L967" i="1" s="1"/>
  <c r="J782" i="1"/>
  <c r="M999" i="1"/>
  <c r="K994" i="1"/>
  <c r="M994" i="1" s="1"/>
  <c r="L772" i="1"/>
  <c r="L758" i="1"/>
  <c r="L733" i="1" s="1"/>
  <c r="L728" i="1" s="1"/>
  <c r="H1255" i="1"/>
  <c r="H1277" i="1"/>
  <c r="I1277" i="1" s="1"/>
  <c r="L761" i="1"/>
  <c r="G1083" i="1"/>
  <c r="H832" i="1"/>
  <c r="I822" i="1"/>
  <c r="G1077" i="1"/>
  <c r="K1253" i="1"/>
  <c r="M1253" i="1" s="1"/>
  <c r="J1280" i="1"/>
  <c r="I1077" i="1"/>
  <c r="L786" i="1"/>
  <c r="L781" i="1" s="1"/>
  <c r="K781" i="1"/>
  <c r="M781" i="1" s="1"/>
  <c r="I141" i="1"/>
  <c r="L741" i="1"/>
  <c r="I1075" i="1"/>
  <c r="L759" i="1"/>
  <c r="D1292" i="1"/>
  <c r="M783" i="1"/>
  <c r="K778" i="1"/>
  <c r="M778" i="1" s="1"/>
  <c r="K780" i="1"/>
  <c r="M780" i="1" s="1"/>
  <c r="M1060" i="1"/>
  <c r="K733" i="1"/>
  <c r="K728" i="1" s="1"/>
  <c r="M728" i="1" s="1"/>
  <c r="I157" i="1"/>
  <c r="L739" i="1"/>
  <c r="F729" i="1"/>
  <c r="F724" i="1" s="1"/>
  <c r="G724" i="1" s="1"/>
  <c r="I1060" i="1"/>
  <c r="K736" i="1"/>
  <c r="K731" i="1" s="1"/>
  <c r="M731" i="1" s="1"/>
  <c r="E727" i="1"/>
  <c r="J759" i="1"/>
  <c r="I729" i="1"/>
  <c r="M1075" i="1"/>
  <c r="I837" i="1"/>
  <c r="K1256" i="1"/>
  <c r="M1256" i="1" s="1"/>
  <c r="I1260" i="1"/>
  <c r="G1075" i="1"/>
  <c r="J1260" i="1"/>
  <c r="I737" i="1"/>
  <c r="K737" i="1"/>
  <c r="I1029" i="1"/>
  <c r="I1157" i="1"/>
  <c r="I1197" i="1"/>
  <c r="L787" i="1"/>
  <c r="J1247" i="1"/>
  <c r="E1087" i="1"/>
  <c r="I1087" i="1" s="1"/>
  <c r="G987" i="1"/>
  <c r="M1282" i="1"/>
  <c r="J1282" i="1"/>
  <c r="I1090" i="1"/>
  <c r="L177" i="1"/>
  <c r="L871" i="1"/>
  <c r="L1047" i="1"/>
  <c r="I1317" i="1"/>
  <c r="M922" i="1"/>
  <c r="G892" i="1"/>
  <c r="K822" i="1"/>
  <c r="L822" i="1" s="1"/>
  <c r="J780" i="1"/>
  <c r="I1115" i="1"/>
  <c r="L992" i="1"/>
  <c r="K1254" i="1"/>
  <c r="M1254" i="1" s="1"/>
  <c r="G1072" i="1"/>
  <c r="L138" i="1"/>
  <c r="L139" i="1"/>
  <c r="L140" i="1"/>
  <c r="G1057" i="1"/>
  <c r="L869" i="1"/>
  <c r="H140" i="1"/>
  <c r="L1279" i="1"/>
  <c r="G1123" i="1"/>
  <c r="L873" i="1"/>
  <c r="L877" i="1"/>
  <c r="I1300" i="1"/>
  <c r="J1029" i="1"/>
  <c r="L1295" i="1"/>
  <c r="J1085" i="1"/>
  <c r="L833" i="1"/>
  <c r="L818" i="1" s="1"/>
  <c r="L834" i="1"/>
  <c r="L819" i="1" s="1"/>
  <c r="K821" i="1"/>
  <c r="M821" i="1" s="1"/>
  <c r="K832" i="1"/>
  <c r="M832" i="1" s="1"/>
  <c r="L836" i="1"/>
  <c r="L821" i="1" s="1"/>
  <c r="K819" i="1"/>
  <c r="M819" i="1" s="1"/>
  <c r="M824" i="1"/>
  <c r="K141" i="1"/>
  <c r="K818" i="1"/>
  <c r="M823" i="1"/>
  <c r="G868" i="1"/>
  <c r="E867" i="1"/>
  <c r="D867" i="1"/>
  <c r="L820" i="1"/>
  <c r="I835" i="1"/>
  <c r="K820" i="1"/>
  <c r="M820" i="1" s="1"/>
  <c r="M835" i="1"/>
  <c r="H870" i="1"/>
  <c r="J870" i="1" s="1"/>
  <c r="L141" i="1"/>
  <c r="M1281" i="1"/>
  <c r="L1057" i="1"/>
  <c r="J875" i="1"/>
  <c r="G1030" i="1"/>
  <c r="G922" i="1"/>
  <c r="I1123" i="1"/>
  <c r="L1281" i="1"/>
  <c r="M1278" i="1"/>
  <c r="K1277" i="1"/>
  <c r="J1237" i="1"/>
  <c r="L160" i="1"/>
  <c r="I1220" i="1"/>
  <c r="G1060" i="1"/>
  <c r="M1279" i="1"/>
  <c r="L1278" i="1"/>
  <c r="J1257" i="1"/>
  <c r="I1257" i="1"/>
  <c r="E1252" i="1"/>
  <c r="G1252" i="1" s="1"/>
  <c r="M1259" i="1"/>
  <c r="L1259" i="1"/>
  <c r="M1260" i="1"/>
  <c r="L1260" i="1"/>
  <c r="I1026" i="1"/>
  <c r="G870" i="1"/>
  <c r="M1261" i="1"/>
  <c r="L1261" i="1"/>
  <c r="K1257" i="1"/>
  <c r="M1258" i="1"/>
  <c r="L1258" i="1"/>
  <c r="D1122" i="1"/>
  <c r="L912" i="1"/>
  <c r="L1222" i="1"/>
  <c r="M1255" i="1"/>
  <c r="L142" i="1"/>
  <c r="F1082" i="1"/>
  <c r="K935" i="1"/>
  <c r="L1055" i="1"/>
  <c r="L1035" i="1" s="1"/>
  <c r="G139" i="1"/>
  <c r="I138" i="1"/>
  <c r="J139" i="1"/>
  <c r="F936" i="1"/>
  <c r="J936" i="1" s="1"/>
  <c r="J941" i="1"/>
  <c r="J1112" i="1"/>
  <c r="G941" i="1"/>
  <c r="I1242" i="1"/>
  <c r="J1123" i="1"/>
  <c r="I862" i="1"/>
  <c r="I797" i="1"/>
  <c r="J152" i="1"/>
  <c r="M1083" i="1"/>
  <c r="F817" i="1"/>
  <c r="G817" i="1" s="1"/>
  <c r="G938" i="1"/>
  <c r="J1242" i="1"/>
  <c r="M730" i="1"/>
  <c r="I1287" i="1"/>
  <c r="K872" i="1"/>
  <c r="M872" i="1" s="1"/>
  <c r="M967" i="1"/>
  <c r="H892" i="1"/>
  <c r="I892" i="1" s="1"/>
  <c r="K868" i="1"/>
  <c r="M868" i="1" s="1"/>
  <c r="L1167" i="1"/>
  <c r="J775" i="1"/>
  <c r="I772" i="1"/>
  <c r="J1254" i="1"/>
  <c r="M786" i="1"/>
  <c r="L1215" i="1"/>
  <c r="H1217" i="1"/>
  <c r="I1237" i="1"/>
  <c r="J1137" i="1"/>
  <c r="I775" i="1"/>
  <c r="E1292" i="1"/>
  <c r="I1052" i="1"/>
  <c r="J772" i="1"/>
  <c r="K1217" i="1"/>
  <c r="M1217" i="1" s="1"/>
  <c r="L1147" i="1"/>
  <c r="M747" i="1"/>
  <c r="L797" i="1"/>
  <c r="I1086" i="1"/>
  <c r="J963" i="1"/>
  <c r="J1220" i="1"/>
  <c r="I1307" i="1"/>
  <c r="L935" i="1"/>
  <c r="M772" i="1"/>
  <c r="H1215" i="1"/>
  <c r="I1215" i="1" s="1"/>
  <c r="I1282" i="1"/>
  <c r="L1282" i="1"/>
  <c r="L1042" i="1"/>
  <c r="L942" i="1"/>
  <c r="L783" i="1"/>
  <c r="L778" i="1" s="1"/>
  <c r="L742" i="1"/>
  <c r="H1295" i="1"/>
  <c r="I1295" i="1" s="1"/>
  <c r="I180" i="1"/>
  <c r="L1267" i="1"/>
  <c r="I1254" i="1"/>
  <c r="K782" i="1"/>
  <c r="M782" i="1" s="1"/>
  <c r="M852" i="1"/>
  <c r="K797" i="1"/>
  <c r="M797" i="1" s="1"/>
  <c r="G1214" i="1"/>
  <c r="D722" i="1"/>
  <c r="L917" i="1"/>
  <c r="L907" i="1"/>
  <c r="L785" i="1"/>
  <c r="L780" i="1" s="1"/>
  <c r="J1023" i="1"/>
  <c r="M785" i="1"/>
  <c r="K1126" i="1"/>
  <c r="M1126" i="1" s="1"/>
  <c r="I1083" i="1"/>
  <c r="L1247" i="1"/>
  <c r="G1112" i="1"/>
  <c r="H933" i="1"/>
  <c r="J871" i="1"/>
  <c r="J1235" i="1"/>
  <c r="D727" i="1"/>
  <c r="M1132" i="1"/>
  <c r="J1087" i="1"/>
  <c r="G982" i="1"/>
  <c r="G162" i="1"/>
  <c r="L1242" i="1"/>
  <c r="G872" i="1"/>
  <c r="G802" i="1"/>
  <c r="G767" i="1"/>
  <c r="G1300" i="1"/>
  <c r="G1024" i="1"/>
  <c r="G1232" i="1"/>
  <c r="G732" i="1"/>
  <c r="G1126" i="1"/>
  <c r="G869" i="1"/>
  <c r="G1215" i="1"/>
  <c r="L892" i="1"/>
  <c r="G142" i="1"/>
  <c r="G1102" i="1"/>
  <c r="G871" i="1"/>
  <c r="G799" i="1"/>
  <c r="I1325" i="1"/>
  <c r="L1142" i="1"/>
  <c r="L802" i="1"/>
  <c r="K1127" i="1"/>
  <c r="G807" i="1"/>
  <c r="I896" i="1"/>
  <c r="J730" i="1"/>
  <c r="E1297" i="1"/>
  <c r="G1297" i="1" s="1"/>
  <c r="D1022" i="1"/>
  <c r="J799" i="1"/>
  <c r="G1086" i="1"/>
  <c r="D1082" i="1"/>
  <c r="K1052" i="1"/>
  <c r="G1052" i="1"/>
  <c r="I1023" i="1"/>
  <c r="H1027" i="1"/>
  <c r="L167" i="1"/>
  <c r="L157" i="1"/>
  <c r="M876" i="1"/>
  <c r="K871" i="1"/>
  <c r="M871" i="1" s="1"/>
  <c r="M1215" i="1"/>
  <c r="L1060" i="1"/>
  <c r="K870" i="1"/>
  <c r="M870" i="1" s="1"/>
  <c r="J869" i="1"/>
  <c r="F797" i="1"/>
  <c r="G1322" i="1"/>
  <c r="H147" i="1"/>
  <c r="M1095" i="1"/>
  <c r="J896" i="1"/>
  <c r="L1262" i="1"/>
  <c r="L1097" i="1"/>
  <c r="M1237" i="1"/>
  <c r="L1237" i="1"/>
  <c r="M1059" i="1"/>
  <c r="G759" i="1"/>
  <c r="F757" i="1"/>
  <c r="J757" i="1" s="1"/>
  <c r="J1084" i="1"/>
  <c r="I1167" i="1"/>
  <c r="L1162" i="1"/>
  <c r="I1147" i="1"/>
  <c r="G1147" i="1"/>
  <c r="M1032" i="1"/>
  <c r="I1355" i="1"/>
  <c r="H1352" i="1"/>
  <c r="J1325" i="1"/>
  <c r="H1322" i="1"/>
  <c r="M1042" i="1"/>
  <c r="G1042" i="1"/>
  <c r="J767" i="1"/>
  <c r="M164" i="1"/>
  <c r="M970" i="1"/>
  <c r="K1295" i="1"/>
  <c r="L1227" i="1"/>
  <c r="L1123" i="1"/>
  <c r="G1097" i="1"/>
  <c r="L1219" i="1"/>
  <c r="L1217" i="1" s="1"/>
  <c r="K1214" i="1"/>
  <c r="H1232" i="1"/>
  <c r="G1092" i="1"/>
  <c r="E962" i="1"/>
  <c r="G782" i="1"/>
  <c r="L187" i="1"/>
  <c r="I162" i="1"/>
  <c r="J162" i="1"/>
  <c r="I145" i="1"/>
  <c r="J145" i="1"/>
  <c r="H142" i="1"/>
  <c r="E147" i="1"/>
  <c r="I150" i="1"/>
  <c r="M155" i="1"/>
  <c r="K162" i="1"/>
  <c r="M162" i="1" s="1"/>
  <c r="K152" i="1"/>
  <c r="L152" i="1" s="1"/>
  <c r="I152" i="1"/>
  <c r="L155" i="1"/>
  <c r="J1124" i="1"/>
  <c r="I1124" i="1"/>
  <c r="I817" i="1"/>
  <c r="L1287" i="1"/>
  <c r="K1232" i="1"/>
  <c r="L1192" i="1"/>
  <c r="G1192" i="1"/>
  <c r="M1183" i="1"/>
  <c r="K1182" i="1"/>
  <c r="M1182" i="1" s="1"/>
  <c r="K1123" i="1"/>
  <c r="L1157" i="1"/>
  <c r="M1167" i="1"/>
  <c r="M1192" i="1"/>
  <c r="M1172" i="1"/>
  <c r="L1172" i="1"/>
  <c r="M1152" i="1"/>
  <c r="E1127" i="1"/>
  <c r="E1125" i="1"/>
  <c r="E1122" i="1" s="1"/>
  <c r="G1167" i="1"/>
  <c r="I1117" i="1"/>
  <c r="G1117" i="1"/>
  <c r="L1032" i="1"/>
  <c r="G970" i="1"/>
  <c r="I1032" i="1"/>
  <c r="G942" i="1"/>
  <c r="J942" i="1"/>
  <c r="J912" i="1"/>
  <c r="I912" i="1"/>
  <c r="M893" i="1"/>
  <c r="K892" i="1"/>
  <c r="M892" i="1" s="1"/>
  <c r="I757" i="1"/>
  <c r="M808" i="1"/>
  <c r="K807" i="1"/>
  <c r="M807" i="1" s="1"/>
  <c r="M767" i="1"/>
  <c r="L767" i="1"/>
  <c r="M759" i="1"/>
  <c r="K757" i="1"/>
  <c r="F725" i="1"/>
  <c r="G730" i="1"/>
  <c r="E725" i="1"/>
  <c r="E722" i="1" s="1"/>
  <c r="G772" i="1"/>
  <c r="I780" i="1"/>
  <c r="F1187" i="1"/>
  <c r="H1190" i="1"/>
  <c r="G1190" i="1"/>
  <c r="F1212" i="1"/>
  <c r="G1212" i="1" s="1"/>
  <c r="G1135" i="1"/>
  <c r="F1132" i="1"/>
  <c r="M1028" i="1"/>
  <c r="L1137" i="1"/>
  <c r="M1100" i="1"/>
  <c r="K1097" i="1"/>
  <c r="M1097" i="1" s="1"/>
  <c r="J1167" i="1"/>
  <c r="J1102" i="1"/>
  <c r="I1102" i="1"/>
  <c r="M1031" i="1"/>
  <c r="G1023" i="1"/>
  <c r="F967" i="1"/>
  <c r="G1032" i="1"/>
  <c r="G992" i="1"/>
  <c r="I868" i="1"/>
  <c r="J868" i="1"/>
  <c r="J807" i="1"/>
  <c r="I807" i="1"/>
  <c r="I732" i="1"/>
  <c r="J732" i="1"/>
  <c r="L933" i="1"/>
  <c r="I847" i="1"/>
  <c r="J847" i="1"/>
  <c r="F867" i="1"/>
  <c r="I820" i="1"/>
  <c r="J820" i="1"/>
  <c r="L807" i="1"/>
  <c r="J779" i="1"/>
  <c r="I779" i="1"/>
  <c r="H777" i="1"/>
  <c r="H724" i="1"/>
  <c r="I1272" i="1"/>
  <c r="J1272" i="1"/>
  <c r="G1295" i="1"/>
  <c r="F1292" i="1"/>
  <c r="J1347" i="1"/>
  <c r="I1347" i="1"/>
  <c r="I1214" i="1"/>
  <c r="J1214" i="1"/>
  <c r="L1297" i="1"/>
  <c r="I1152" i="1"/>
  <c r="M1185" i="1"/>
  <c r="K1125" i="1"/>
  <c r="G1084" i="1"/>
  <c r="K1117" i="1"/>
  <c r="M1117" i="1" s="1"/>
  <c r="M1074" i="1"/>
  <c r="K1072" i="1"/>
  <c r="M1072" i="1" s="1"/>
  <c r="K1062" i="1"/>
  <c r="M1062" i="1" s="1"/>
  <c r="J1057" i="1"/>
  <c r="I1057" i="1"/>
  <c r="J1030" i="1"/>
  <c r="L934" i="1"/>
  <c r="L936" i="1"/>
  <c r="L902" i="1"/>
  <c r="J970" i="1"/>
  <c r="J917" i="1"/>
  <c r="I917" i="1"/>
  <c r="J907" i="1"/>
  <c r="I907" i="1"/>
  <c r="I872" i="1"/>
  <c r="J872" i="1"/>
  <c r="I842" i="1"/>
  <c r="J842" i="1"/>
  <c r="J827" i="1"/>
  <c r="I827" i="1"/>
  <c r="L887" i="1"/>
  <c r="D937" i="1"/>
  <c r="M857" i="1"/>
  <c r="L857" i="1"/>
  <c r="M762" i="1"/>
  <c r="L762" i="1"/>
  <c r="G780" i="1"/>
  <c r="L812" i="1"/>
  <c r="L862" i="1"/>
  <c r="E777" i="1"/>
  <c r="K1322" i="1"/>
  <c r="M1322" i="1" s="1"/>
  <c r="I1332" i="1"/>
  <c r="J1332" i="1"/>
  <c r="I1267" i="1"/>
  <c r="J1267" i="1"/>
  <c r="H1297" i="1"/>
  <c r="J1337" i="1"/>
  <c r="I1337" i="1"/>
  <c r="I1192" i="1"/>
  <c r="J1152" i="1"/>
  <c r="M1147" i="1"/>
  <c r="G1124" i="1"/>
  <c r="L1152" i="1"/>
  <c r="L1132" i="1"/>
  <c r="G1115" i="1"/>
  <c r="J1072" i="1"/>
  <c r="I1072" i="1"/>
  <c r="I1047" i="1"/>
  <c r="J1047" i="1"/>
  <c r="M995" i="1"/>
  <c r="G1062" i="1"/>
  <c r="G964" i="1"/>
  <c r="M874" i="1"/>
  <c r="K869" i="1"/>
  <c r="M869" i="1" s="1"/>
  <c r="I1112" i="1"/>
  <c r="L1007" i="1"/>
  <c r="I992" i="1"/>
  <c r="J992" i="1"/>
  <c r="I1062" i="1"/>
  <c r="L1002" i="1"/>
  <c r="M1002" i="1"/>
  <c r="F777" i="1"/>
  <c r="G779" i="1"/>
  <c r="D932" i="1"/>
  <c r="L827" i="1"/>
  <c r="M818" i="1"/>
  <c r="L1292" i="1" l="1"/>
  <c r="L1322" i="1"/>
  <c r="M1297" i="1"/>
  <c r="L1077" i="1"/>
  <c r="K1292" i="1"/>
  <c r="M1292" i="1" s="1"/>
  <c r="M1295" i="1"/>
  <c r="I1352" i="1"/>
  <c r="J1352" i="1"/>
  <c r="L1352" i="1"/>
  <c r="I1255" i="1"/>
  <c r="H1185" i="1"/>
  <c r="L1030" i="1"/>
  <c r="L1025" i="1" s="1"/>
  <c r="M1111" i="1"/>
  <c r="K1107" i="1"/>
  <c r="M1107" i="1" s="1"/>
  <c r="K1106" i="1"/>
  <c r="L1024" i="1"/>
  <c r="M1089" i="1"/>
  <c r="K1084" i="1"/>
  <c r="K1024" i="1" s="1"/>
  <c r="M1024" i="1" s="1"/>
  <c r="J1255" i="1"/>
  <c r="J832" i="1"/>
  <c r="J1277" i="1"/>
  <c r="K992" i="1"/>
  <c r="M992" i="1" s="1"/>
  <c r="M822" i="1"/>
  <c r="K962" i="1"/>
  <c r="L962" i="1" s="1"/>
  <c r="H1252" i="1"/>
  <c r="K1252" i="1"/>
  <c r="M1252" i="1" s="1"/>
  <c r="K732" i="1"/>
  <c r="M732" i="1" s="1"/>
  <c r="I832" i="1"/>
  <c r="L736" i="1"/>
  <c r="L731" i="1" s="1"/>
  <c r="L726" i="1" s="1"/>
  <c r="F933" i="1"/>
  <c r="G933" i="1" s="1"/>
  <c r="K726" i="1"/>
  <c r="G1087" i="1"/>
  <c r="K723" i="1"/>
  <c r="M723" i="1" s="1"/>
  <c r="M141" i="1"/>
  <c r="L734" i="1"/>
  <c r="L729" i="1" s="1"/>
  <c r="L724" i="1" s="1"/>
  <c r="L723" i="1"/>
  <c r="K777" i="1"/>
  <c r="M777" i="1" s="1"/>
  <c r="I870" i="1"/>
  <c r="F737" i="1"/>
  <c r="I730" i="1"/>
  <c r="L737" i="1"/>
  <c r="H867" i="1"/>
  <c r="I867" i="1" s="1"/>
  <c r="M737" i="1"/>
  <c r="L832" i="1"/>
  <c r="E1027" i="1"/>
  <c r="G1027" i="1" s="1"/>
  <c r="G936" i="1"/>
  <c r="I1030" i="1"/>
  <c r="M1030" i="1"/>
  <c r="I1297" i="1"/>
  <c r="M1125" i="1"/>
  <c r="L725" i="1"/>
  <c r="K725" i="1"/>
  <c r="M725" i="1" s="1"/>
  <c r="J892" i="1"/>
  <c r="L868" i="1"/>
  <c r="L867" i="1" s="1"/>
  <c r="L872" i="1"/>
  <c r="K817" i="1"/>
  <c r="M817" i="1" s="1"/>
  <c r="J817" i="1"/>
  <c r="L1253" i="1"/>
  <c r="L1256" i="1"/>
  <c r="L1254" i="1"/>
  <c r="L1277" i="1"/>
  <c r="M1277" i="1"/>
  <c r="L1255" i="1"/>
  <c r="F727" i="1"/>
  <c r="G727" i="1" s="1"/>
  <c r="M1257" i="1"/>
  <c r="L1257" i="1"/>
  <c r="M1127" i="1"/>
  <c r="L1125" i="1"/>
  <c r="H1212" i="1"/>
  <c r="J1212" i="1" s="1"/>
  <c r="J1215" i="1"/>
  <c r="L782" i="1"/>
  <c r="I1217" i="1"/>
  <c r="J1217" i="1"/>
  <c r="K1027" i="1"/>
  <c r="I938" i="1"/>
  <c r="J1027" i="1"/>
  <c r="L777" i="1"/>
  <c r="J938" i="1"/>
  <c r="G1292" i="1"/>
  <c r="G867" i="1"/>
  <c r="F1127" i="1"/>
  <c r="G1127" i="1" s="1"/>
  <c r="G757" i="1"/>
  <c r="H727" i="1"/>
  <c r="I727" i="1" s="1"/>
  <c r="H725" i="1"/>
  <c r="H722" i="1" s="1"/>
  <c r="G967" i="1"/>
  <c r="G1187" i="1"/>
  <c r="G1132" i="1"/>
  <c r="J797" i="1"/>
  <c r="G729" i="1"/>
  <c r="M1029" i="1"/>
  <c r="M1052" i="1"/>
  <c r="L1052" i="1"/>
  <c r="G777" i="1"/>
  <c r="G797" i="1"/>
  <c r="F147" i="1"/>
  <c r="G147" i="1" s="1"/>
  <c r="J140" i="1"/>
  <c r="J150" i="1"/>
  <c r="G150" i="1"/>
  <c r="M1214" i="1"/>
  <c r="L1214" i="1"/>
  <c r="L1212" i="1" s="1"/>
  <c r="K1212" i="1"/>
  <c r="M1212" i="1" s="1"/>
  <c r="K1124" i="1"/>
  <c r="M1124" i="1" s="1"/>
  <c r="J1322" i="1"/>
  <c r="I1322" i="1"/>
  <c r="M965" i="1"/>
  <c r="L1126" i="1"/>
  <c r="E934" i="1"/>
  <c r="E932" i="1" s="1"/>
  <c r="E937" i="1"/>
  <c r="I1232" i="1"/>
  <c r="J1232" i="1"/>
  <c r="I1084" i="1"/>
  <c r="H1082" i="1"/>
  <c r="K147" i="1"/>
  <c r="M147" i="1" s="1"/>
  <c r="I147" i="1"/>
  <c r="I140" i="1"/>
  <c r="H137" i="1"/>
  <c r="L162" i="1"/>
  <c r="M150" i="1"/>
  <c r="K137" i="1"/>
  <c r="M152" i="1"/>
  <c r="E137" i="1"/>
  <c r="J142" i="1"/>
  <c r="I142" i="1"/>
  <c r="F934" i="1"/>
  <c r="G939" i="1"/>
  <c r="M1115" i="1"/>
  <c r="K1112" i="1"/>
  <c r="M1112" i="1" s="1"/>
  <c r="M941" i="1"/>
  <c r="K936" i="1"/>
  <c r="M936" i="1" s="1"/>
  <c r="L1062" i="1"/>
  <c r="I1190" i="1"/>
  <c r="H1187" i="1"/>
  <c r="J1190" i="1"/>
  <c r="G725" i="1"/>
  <c r="G965" i="1"/>
  <c r="J965" i="1"/>
  <c r="F962" i="1"/>
  <c r="F722" i="1"/>
  <c r="G722" i="1" s="1"/>
  <c r="M1023" i="1"/>
  <c r="G1130" i="1"/>
  <c r="F1125" i="1"/>
  <c r="G1185" i="1"/>
  <c r="F1182" i="1"/>
  <c r="K727" i="1"/>
  <c r="M727" i="1" s="1"/>
  <c r="M729" i="1"/>
  <c r="K724" i="1"/>
  <c r="L1127" i="1"/>
  <c r="I1085" i="1"/>
  <c r="E1082" i="1"/>
  <c r="G1085" i="1"/>
  <c r="H1292" i="1"/>
  <c r="I1292" i="1" s="1"/>
  <c r="K867" i="1"/>
  <c r="M867" i="1" s="1"/>
  <c r="J724" i="1"/>
  <c r="I724" i="1"/>
  <c r="L817" i="1"/>
  <c r="L937" i="1"/>
  <c r="J1135" i="1"/>
  <c r="I1135" i="1"/>
  <c r="H1132" i="1"/>
  <c r="H1127" i="1"/>
  <c r="M757" i="1"/>
  <c r="L757" i="1"/>
  <c r="K933" i="1"/>
  <c r="M938" i="1"/>
  <c r="K937" i="1"/>
  <c r="M1123" i="1"/>
  <c r="J1252" i="1"/>
  <c r="K934" i="1"/>
  <c r="M939" i="1"/>
  <c r="I933" i="1"/>
  <c r="J777" i="1"/>
  <c r="I777" i="1"/>
  <c r="L932" i="1"/>
  <c r="F1022" i="1"/>
  <c r="M1232" i="1"/>
  <c r="L1232" i="1"/>
  <c r="I1624" i="1"/>
  <c r="I1027" i="1" l="1"/>
  <c r="M962" i="1"/>
  <c r="L1027" i="1"/>
  <c r="M1084" i="1"/>
  <c r="I1252" i="1"/>
  <c r="M1106" i="1"/>
  <c r="L1106" i="1"/>
  <c r="K1096" i="1"/>
  <c r="K1102" i="1"/>
  <c r="M1102" i="1" s="1"/>
  <c r="H1022" i="1"/>
  <c r="J1022" i="1" s="1"/>
  <c r="J1025" i="1"/>
  <c r="L727" i="1"/>
  <c r="L732" i="1"/>
  <c r="J867" i="1"/>
  <c r="J737" i="1"/>
  <c r="I1025" i="1"/>
  <c r="G737" i="1"/>
  <c r="M1027" i="1"/>
  <c r="L722" i="1"/>
  <c r="L1252" i="1"/>
  <c r="M934" i="1"/>
  <c r="J727" i="1"/>
  <c r="I1212" i="1"/>
  <c r="M937" i="1"/>
  <c r="G1182" i="1"/>
  <c r="M140" i="1"/>
  <c r="I725" i="1"/>
  <c r="J725" i="1"/>
  <c r="J1082" i="1"/>
  <c r="F137" i="1"/>
  <c r="G962" i="1"/>
  <c r="J147" i="1"/>
  <c r="G140" i="1"/>
  <c r="L1124" i="1"/>
  <c r="L1122" i="1" s="1"/>
  <c r="K1122" i="1"/>
  <c r="M1122" i="1" s="1"/>
  <c r="J1024" i="1"/>
  <c r="I1024" i="1"/>
  <c r="M940" i="1"/>
  <c r="M935" i="1"/>
  <c r="M137" i="1"/>
  <c r="I137" i="1"/>
  <c r="L137" i="1"/>
  <c r="L147" i="1"/>
  <c r="J722" i="1"/>
  <c r="I722" i="1"/>
  <c r="E1022" i="1"/>
  <c r="G1025" i="1"/>
  <c r="M1085" i="1"/>
  <c r="I1130" i="1"/>
  <c r="H1125" i="1"/>
  <c r="J1130" i="1"/>
  <c r="G1125" i="1"/>
  <c r="F1122" i="1"/>
  <c r="G1122" i="1" s="1"/>
  <c r="G940" i="1"/>
  <c r="F935" i="1"/>
  <c r="G934" i="1"/>
  <c r="H934" i="1"/>
  <c r="M933" i="1"/>
  <c r="I1132" i="1"/>
  <c r="J1132" i="1"/>
  <c r="J1185" i="1"/>
  <c r="I1185" i="1"/>
  <c r="H1182" i="1"/>
  <c r="G1082" i="1"/>
  <c r="I1082" i="1"/>
  <c r="M724" i="1"/>
  <c r="K722" i="1"/>
  <c r="M722" i="1" s="1"/>
  <c r="J1187" i="1"/>
  <c r="I1187" i="1"/>
  <c r="F937" i="1"/>
  <c r="I1022" i="1" l="1"/>
  <c r="L1096" i="1"/>
  <c r="L1102" i="1"/>
  <c r="K1091" i="1"/>
  <c r="M1096" i="1"/>
  <c r="K1092" i="1"/>
  <c r="M1092" i="1" s="1"/>
  <c r="J137" i="1"/>
  <c r="G937" i="1"/>
  <c r="G137" i="1"/>
  <c r="F932" i="1"/>
  <c r="G932" i="1" s="1"/>
  <c r="G1022" i="1"/>
  <c r="K932" i="1"/>
  <c r="M932" i="1" s="1"/>
  <c r="G935" i="1"/>
  <c r="I1182" i="1"/>
  <c r="J1182" i="1"/>
  <c r="J934" i="1"/>
  <c r="I934" i="1"/>
  <c r="I1125" i="1"/>
  <c r="J1125" i="1"/>
  <c r="H1122" i="1"/>
  <c r="M1025" i="1"/>
  <c r="I1127" i="1"/>
  <c r="J1127" i="1"/>
  <c r="M1091" i="1" l="1"/>
  <c r="K1086" i="1"/>
  <c r="K1087" i="1"/>
  <c r="M1087" i="1" s="1"/>
  <c r="L1091" i="1"/>
  <c r="L1092" i="1"/>
  <c r="J1122" i="1"/>
  <c r="I1122" i="1"/>
  <c r="M1701" i="1"/>
  <c r="L1701" i="1"/>
  <c r="J1701" i="1"/>
  <c r="I1701" i="1"/>
  <c r="G1701" i="1"/>
  <c r="K1700" i="1"/>
  <c r="J1699" i="1"/>
  <c r="I1699" i="1"/>
  <c r="K1698" i="1"/>
  <c r="K1697" i="1"/>
  <c r="K1696" i="1"/>
  <c r="E1694" i="1"/>
  <c r="E1693" i="1" s="1"/>
  <c r="H1694" i="1"/>
  <c r="H1693" i="1" s="1"/>
  <c r="D1694" i="1"/>
  <c r="D1693" i="1" s="1"/>
  <c r="K1692" i="1"/>
  <c r="J1691" i="1"/>
  <c r="I1691" i="1"/>
  <c r="G1691" i="1"/>
  <c r="K1690" i="1"/>
  <c r="K1689" i="1"/>
  <c r="H1688" i="1"/>
  <c r="F1688" i="1"/>
  <c r="E1688" i="1"/>
  <c r="D1688" i="1"/>
  <c r="H1687" i="1"/>
  <c r="F1687" i="1"/>
  <c r="E1687" i="1"/>
  <c r="K1687" i="1" s="1"/>
  <c r="D1687" i="1"/>
  <c r="K1686" i="1"/>
  <c r="L1685" i="1"/>
  <c r="J1684" i="1"/>
  <c r="L1684" i="1"/>
  <c r="K1682" i="1"/>
  <c r="H1682" i="1"/>
  <c r="D1676" i="1"/>
  <c r="H1675" i="1"/>
  <c r="D1675" i="1"/>
  <c r="H1674" i="1"/>
  <c r="H1677" i="1"/>
  <c r="D1673" i="1"/>
  <c r="L1086" i="1" l="1"/>
  <c r="L1087" i="1"/>
  <c r="K1026" i="1"/>
  <c r="M1086" i="1"/>
  <c r="K1082" i="1"/>
  <c r="M1082" i="1" s="1"/>
  <c r="M1700" i="1"/>
  <c r="K1699" i="1"/>
  <c r="M1699" i="1" s="1"/>
  <c r="L1690" i="1"/>
  <c r="L1698" i="1"/>
  <c r="F1675" i="1"/>
  <c r="L1692" i="1"/>
  <c r="L1700" i="1"/>
  <c r="D1682" i="1"/>
  <c r="L1686" i="1"/>
  <c r="L1696" i="1"/>
  <c r="K1675" i="1"/>
  <c r="L1689" i="1"/>
  <c r="L1697" i="1"/>
  <c r="J1687" i="1"/>
  <c r="J1688" i="1"/>
  <c r="K1681" i="1"/>
  <c r="L1681" i="1" s="1"/>
  <c r="D1677" i="1"/>
  <c r="D1674" i="1"/>
  <c r="D1672" i="1" s="1"/>
  <c r="K1674" i="1"/>
  <c r="E1682" i="1"/>
  <c r="I1682" i="1" s="1"/>
  <c r="M1679" i="1"/>
  <c r="F1673" i="1"/>
  <c r="F1677" i="1"/>
  <c r="M1681" i="1"/>
  <c r="J1675" i="1"/>
  <c r="H1673" i="1"/>
  <c r="E1676" i="1"/>
  <c r="I1680" i="1"/>
  <c r="L1683" i="1"/>
  <c r="L1682" i="1" s="1"/>
  <c r="M1684" i="1"/>
  <c r="G1687" i="1"/>
  <c r="G1688" i="1"/>
  <c r="L1691" i="1"/>
  <c r="F1694" i="1"/>
  <c r="G1680" i="1"/>
  <c r="L1687" i="1"/>
  <c r="M1687" i="1"/>
  <c r="F1682" i="1"/>
  <c r="I1684" i="1"/>
  <c r="G1685" i="1"/>
  <c r="M1685" i="1"/>
  <c r="I1687" i="1"/>
  <c r="I1688" i="1"/>
  <c r="K1688" i="1"/>
  <c r="I1693" i="1"/>
  <c r="I1694" i="1"/>
  <c r="I1695" i="1"/>
  <c r="G1699" i="1"/>
  <c r="G1684" i="1"/>
  <c r="I1685" i="1"/>
  <c r="G1695" i="1"/>
  <c r="M1026" i="1" l="1"/>
  <c r="K1022" i="1"/>
  <c r="M1022" i="1" s="1"/>
  <c r="L1026" i="1"/>
  <c r="L1022" i="1" s="1"/>
  <c r="L1082" i="1"/>
  <c r="L1676" i="1"/>
  <c r="J1679" i="1"/>
  <c r="M1688" i="1"/>
  <c r="K1676" i="1"/>
  <c r="M1682" i="1"/>
  <c r="K1677" i="1"/>
  <c r="I1679" i="1"/>
  <c r="L1678" i="1"/>
  <c r="E1673" i="1"/>
  <c r="I1673" i="1" s="1"/>
  <c r="G1682" i="1"/>
  <c r="E1677" i="1"/>
  <c r="L1679" i="1"/>
  <c r="E1674" i="1"/>
  <c r="L1680" i="1"/>
  <c r="E1675" i="1"/>
  <c r="M1680" i="1"/>
  <c r="G1694" i="1"/>
  <c r="F1693" i="1"/>
  <c r="J1673" i="1"/>
  <c r="H1672" i="1"/>
  <c r="G1679" i="1"/>
  <c r="F1674" i="1"/>
  <c r="J1677" i="1"/>
  <c r="K1694" i="1"/>
  <c r="M1694" i="1" s="1"/>
  <c r="K1673" i="1"/>
  <c r="J1682" i="1"/>
  <c r="L1688" i="1"/>
  <c r="M1676" i="1" l="1"/>
  <c r="L1675" i="1"/>
  <c r="G1674" i="1"/>
  <c r="G1673" i="1"/>
  <c r="I1675" i="1"/>
  <c r="M1675" i="1"/>
  <c r="G1675" i="1"/>
  <c r="E1672" i="1"/>
  <c r="I1672" i="1" s="1"/>
  <c r="I1674" i="1"/>
  <c r="M1674" i="1"/>
  <c r="L1674" i="1"/>
  <c r="L1677" i="1"/>
  <c r="G1693" i="1"/>
  <c r="F1672" i="1"/>
  <c r="M1677" i="1"/>
  <c r="I1677" i="1"/>
  <c r="G1677" i="1"/>
  <c r="K1693" i="1"/>
  <c r="M1693" i="1" s="1"/>
  <c r="L1673" i="1"/>
  <c r="M1673" i="1"/>
  <c r="K1672" i="1"/>
  <c r="G1672" i="1" l="1"/>
  <c r="M1672" i="1"/>
  <c r="J1672" i="1"/>
  <c r="L1672" i="1"/>
  <c r="F1934" i="1" l="1"/>
  <c r="L1906" i="1"/>
  <c r="L1904" i="1" s="1"/>
  <c r="G1810" i="1" l="1"/>
  <c r="G1720" i="1"/>
  <c r="I1720" i="1"/>
  <c r="J1810" i="1"/>
  <c r="J1720" i="1"/>
  <c r="I1810" i="1"/>
  <c r="G331" i="1" l="1"/>
  <c r="G238" i="1" l="1"/>
  <c r="J238" i="1"/>
  <c r="I238" i="1"/>
  <c r="I321" i="1"/>
  <c r="G321" i="1"/>
  <c r="J321" i="1"/>
  <c r="M543" i="1" l="1"/>
  <c r="M544" i="1"/>
  <c r="M545" i="1"/>
  <c r="M546" i="1"/>
  <c r="L542" i="1"/>
  <c r="K542" i="1"/>
  <c r="J543" i="1"/>
  <c r="J544" i="1"/>
  <c r="J545" i="1"/>
  <c r="J546" i="1"/>
  <c r="I543" i="1"/>
  <c r="I544" i="1"/>
  <c r="I545" i="1"/>
  <c r="I546" i="1"/>
  <c r="H542" i="1"/>
  <c r="G543" i="1"/>
  <c r="G544" i="1"/>
  <c r="G545" i="1"/>
  <c r="G546" i="1"/>
  <c r="F542" i="1"/>
  <c r="E542" i="1"/>
  <c r="D542" i="1"/>
  <c r="G418" i="1" l="1"/>
  <c r="I418" i="1"/>
  <c r="J396" i="1"/>
  <c r="G396" i="1"/>
  <c r="I396" i="1"/>
  <c r="J418" i="1"/>
  <c r="I542" i="1"/>
  <c r="G542" i="1"/>
  <c r="M542" i="1"/>
  <c r="J542" i="1"/>
  <c r="G648" i="1" l="1"/>
  <c r="J648" i="1"/>
  <c r="I648" i="1"/>
  <c r="K2213" i="1" l="1"/>
  <c r="M2213" i="1" s="1"/>
  <c r="J2213" i="1"/>
  <c r="I2213" i="1"/>
  <c r="G2213" i="1"/>
  <c r="M2212" i="1"/>
  <c r="L2212" i="1"/>
  <c r="J2212" i="1"/>
  <c r="I2212" i="1"/>
  <c r="G2212" i="1"/>
  <c r="K2211" i="1"/>
  <c r="M2211" i="1" s="1"/>
  <c r="J2211" i="1"/>
  <c r="I2211" i="1"/>
  <c r="G2211" i="1"/>
  <c r="K2210" i="1"/>
  <c r="M2210" i="1" s="1"/>
  <c r="J2210" i="1"/>
  <c r="I2210" i="1"/>
  <c r="G2210" i="1"/>
  <c r="H2209" i="1"/>
  <c r="F2209" i="1"/>
  <c r="E2209" i="1"/>
  <c r="D2209" i="1"/>
  <c r="K2203" i="1"/>
  <c r="J2203" i="1"/>
  <c r="I2203" i="1"/>
  <c r="G2203" i="1"/>
  <c r="K2202" i="1"/>
  <c r="J2202" i="1"/>
  <c r="I2202" i="1"/>
  <c r="G2202" i="1"/>
  <c r="K2201" i="1"/>
  <c r="J2201" i="1"/>
  <c r="I2201" i="1"/>
  <c r="G2201" i="1"/>
  <c r="K2200" i="1"/>
  <c r="J2200" i="1"/>
  <c r="I2200" i="1"/>
  <c r="G2200" i="1"/>
  <c r="H2199" i="1"/>
  <c r="F2199" i="1"/>
  <c r="E2199" i="1"/>
  <c r="D2199" i="1"/>
  <c r="K2193" i="1"/>
  <c r="M2193" i="1" s="1"/>
  <c r="J2193" i="1"/>
  <c r="I2193" i="1"/>
  <c r="G2193" i="1"/>
  <c r="K2192" i="1"/>
  <c r="M2192" i="1" s="1"/>
  <c r="J2192" i="1"/>
  <c r="I2192" i="1"/>
  <c r="G2192" i="1"/>
  <c r="K2191" i="1"/>
  <c r="M2191" i="1" s="1"/>
  <c r="J2191" i="1"/>
  <c r="I2191" i="1"/>
  <c r="G2191" i="1"/>
  <c r="K2190" i="1"/>
  <c r="M2190" i="1" s="1"/>
  <c r="J2190" i="1"/>
  <c r="I2190" i="1"/>
  <c r="G2190" i="1"/>
  <c r="H2189" i="1"/>
  <c r="F2189" i="1"/>
  <c r="E2189" i="1"/>
  <c r="K2189" i="1" s="1"/>
  <c r="M2189" i="1" s="1"/>
  <c r="D2189" i="1"/>
  <c r="K2188" i="1"/>
  <c r="M2188" i="1" s="1"/>
  <c r="J2188" i="1"/>
  <c r="I2188" i="1"/>
  <c r="G2188" i="1"/>
  <c r="K2187" i="1"/>
  <c r="M2187" i="1" s="1"/>
  <c r="J2187" i="1"/>
  <c r="I2187" i="1"/>
  <c r="G2187" i="1"/>
  <c r="K2186" i="1"/>
  <c r="M2186" i="1" s="1"/>
  <c r="J2186" i="1"/>
  <c r="I2186" i="1"/>
  <c r="G2186" i="1"/>
  <c r="K2185" i="1"/>
  <c r="M2185" i="1" s="1"/>
  <c r="J2185" i="1"/>
  <c r="I2185" i="1"/>
  <c r="G2185" i="1"/>
  <c r="H2184" i="1"/>
  <c r="F2184" i="1"/>
  <c r="E2184" i="1"/>
  <c r="K2184" i="1" s="1"/>
  <c r="M2184" i="1" s="1"/>
  <c r="D2184" i="1"/>
  <c r="K2183" i="1"/>
  <c r="M2183" i="1" s="1"/>
  <c r="J2183" i="1"/>
  <c r="I2183" i="1"/>
  <c r="G2183" i="1"/>
  <c r="K2182" i="1"/>
  <c r="M2182" i="1" s="1"/>
  <c r="J2182" i="1"/>
  <c r="I2182" i="1"/>
  <c r="G2182" i="1"/>
  <c r="K2181" i="1"/>
  <c r="M2181" i="1" s="1"/>
  <c r="J2181" i="1"/>
  <c r="I2181" i="1"/>
  <c r="G2181" i="1"/>
  <c r="K2180" i="1"/>
  <c r="M2180" i="1" s="1"/>
  <c r="J2180" i="1"/>
  <c r="I2180" i="1"/>
  <c r="G2180" i="1"/>
  <c r="H2179" i="1"/>
  <c r="F2179" i="1"/>
  <c r="E2179" i="1"/>
  <c r="K2179" i="1" s="1"/>
  <c r="M2179" i="1" s="1"/>
  <c r="D2179" i="1"/>
  <c r="K2178" i="1"/>
  <c r="M2178" i="1" s="1"/>
  <c r="J2178" i="1"/>
  <c r="I2178" i="1"/>
  <c r="G2178" i="1"/>
  <c r="K2177" i="1"/>
  <c r="G2177" i="1"/>
  <c r="K2176" i="1"/>
  <c r="M2176" i="1" s="1"/>
  <c r="J2176" i="1"/>
  <c r="I2176" i="1"/>
  <c r="G2176" i="1"/>
  <c r="K2175" i="1"/>
  <c r="M2175" i="1" s="1"/>
  <c r="J2175" i="1"/>
  <c r="I2175" i="1"/>
  <c r="G2175" i="1"/>
  <c r="H2174" i="1"/>
  <c r="F2174" i="1"/>
  <c r="E2174" i="1"/>
  <c r="K2174" i="1" s="1"/>
  <c r="M2174" i="1" s="1"/>
  <c r="D2174" i="1"/>
  <c r="J2173" i="1"/>
  <c r="E2173" i="1"/>
  <c r="D2173" i="1"/>
  <c r="D2163" i="1" s="1"/>
  <c r="H2172" i="1"/>
  <c r="H2162" i="1" s="1"/>
  <c r="F2172" i="1"/>
  <c r="F2162" i="1" s="1"/>
  <c r="E2172" i="1"/>
  <c r="E2162" i="1" s="1"/>
  <c r="D2172" i="1"/>
  <c r="D2162" i="1" s="1"/>
  <c r="J2171" i="1"/>
  <c r="E2171" i="1"/>
  <c r="D2171" i="1"/>
  <c r="D2161" i="1" s="1"/>
  <c r="J2170" i="1"/>
  <c r="E2170" i="1"/>
  <c r="E2160" i="1" s="1"/>
  <c r="D2170" i="1"/>
  <c r="D2160" i="1" s="1"/>
  <c r="K2168" i="1"/>
  <c r="J2168" i="1"/>
  <c r="I2168" i="1"/>
  <c r="G2168" i="1"/>
  <c r="K2167" i="1"/>
  <c r="J2167" i="1"/>
  <c r="I2167" i="1"/>
  <c r="G2167" i="1"/>
  <c r="K2166" i="1"/>
  <c r="J2166" i="1"/>
  <c r="I2166" i="1"/>
  <c r="G2166" i="1"/>
  <c r="K2165" i="1"/>
  <c r="J2165" i="1"/>
  <c r="I2165" i="1"/>
  <c r="G2165" i="1"/>
  <c r="H2164" i="1"/>
  <c r="F2164" i="1"/>
  <c r="E2164" i="1"/>
  <c r="K2164" i="1" s="1"/>
  <c r="D2164" i="1"/>
  <c r="K721" i="1"/>
  <c r="J721" i="1"/>
  <c r="I721" i="1"/>
  <c r="G721" i="1"/>
  <c r="K720" i="1"/>
  <c r="J720" i="1"/>
  <c r="I720" i="1"/>
  <c r="G720" i="1"/>
  <c r="K719" i="1"/>
  <c r="J719" i="1"/>
  <c r="I719" i="1"/>
  <c r="G719" i="1"/>
  <c r="K718" i="1"/>
  <c r="J718" i="1"/>
  <c r="I718" i="1"/>
  <c r="G718" i="1"/>
  <c r="H717" i="1"/>
  <c r="F717" i="1"/>
  <c r="E717" i="1"/>
  <c r="K717" i="1" s="1"/>
  <c r="D717" i="1"/>
  <c r="K711" i="1"/>
  <c r="M711" i="1" s="1"/>
  <c r="H711" i="1"/>
  <c r="G711" i="1"/>
  <c r="K710" i="1"/>
  <c r="M710" i="1" s="1"/>
  <c r="J710" i="1"/>
  <c r="I710" i="1"/>
  <c r="G710" i="1"/>
  <c r="K709" i="1"/>
  <c r="M709" i="1" s="1"/>
  <c r="H709" i="1"/>
  <c r="G709" i="1"/>
  <c r="K708" i="1"/>
  <c r="M708" i="1" s="1"/>
  <c r="J708" i="1"/>
  <c r="I708" i="1"/>
  <c r="G708" i="1"/>
  <c r="F707" i="1"/>
  <c r="E707" i="1"/>
  <c r="K707" i="1" s="1"/>
  <c r="M707" i="1" s="1"/>
  <c r="D707" i="1"/>
  <c r="H706" i="1"/>
  <c r="K706" i="1"/>
  <c r="M706" i="1" s="1"/>
  <c r="H705" i="1"/>
  <c r="K705" i="1"/>
  <c r="M705" i="1" s="1"/>
  <c r="K704" i="1"/>
  <c r="M704" i="1" s="1"/>
  <c r="H703" i="1"/>
  <c r="H668" i="1" s="1"/>
  <c r="F703" i="1"/>
  <c r="F668" i="1" s="1"/>
  <c r="E703" i="1"/>
  <c r="D703" i="1"/>
  <c r="M701" i="1"/>
  <c r="L701" i="1"/>
  <c r="L696" i="1" s="1"/>
  <c r="J701" i="1"/>
  <c r="I701" i="1"/>
  <c r="G701" i="1"/>
  <c r="M700" i="1"/>
  <c r="L700" i="1"/>
  <c r="L695" i="1" s="1"/>
  <c r="J700" i="1"/>
  <c r="I700" i="1"/>
  <c r="G700" i="1"/>
  <c r="M699" i="1"/>
  <c r="L699" i="1"/>
  <c r="L694" i="1" s="1"/>
  <c r="J699" i="1"/>
  <c r="I699" i="1"/>
  <c r="G699" i="1"/>
  <c r="M698" i="1"/>
  <c r="L698" i="1"/>
  <c r="L693" i="1" s="1"/>
  <c r="J698" i="1"/>
  <c r="I698" i="1"/>
  <c r="G698" i="1"/>
  <c r="K697" i="1"/>
  <c r="H697" i="1"/>
  <c r="F697" i="1"/>
  <c r="E697" i="1"/>
  <c r="D697" i="1"/>
  <c r="E671" i="1"/>
  <c r="D671" i="1"/>
  <c r="E669" i="1"/>
  <c r="D669" i="1"/>
  <c r="M691" i="1"/>
  <c r="J691" i="1"/>
  <c r="I691" i="1"/>
  <c r="G691" i="1"/>
  <c r="M690" i="1"/>
  <c r="J690" i="1"/>
  <c r="I690" i="1"/>
  <c r="G690" i="1"/>
  <c r="M689" i="1"/>
  <c r="J689" i="1"/>
  <c r="I689" i="1"/>
  <c r="G689" i="1"/>
  <c r="M688" i="1"/>
  <c r="J688" i="1"/>
  <c r="I688" i="1"/>
  <c r="G688" i="1"/>
  <c r="K687" i="1"/>
  <c r="H687" i="1"/>
  <c r="F687" i="1"/>
  <c r="E687" i="1"/>
  <c r="D687" i="1"/>
  <c r="K686" i="1"/>
  <c r="J686" i="1"/>
  <c r="I686" i="1"/>
  <c r="G686" i="1"/>
  <c r="M685" i="1"/>
  <c r="J685" i="1"/>
  <c r="I685" i="1"/>
  <c r="G685" i="1"/>
  <c r="K684" i="1"/>
  <c r="J684" i="1"/>
  <c r="I684" i="1"/>
  <c r="G684" i="1"/>
  <c r="K683" i="1"/>
  <c r="J683" i="1"/>
  <c r="I683" i="1"/>
  <c r="G683" i="1"/>
  <c r="K682" i="1"/>
  <c r="H682" i="1"/>
  <c r="F682" i="1"/>
  <c r="E682" i="1"/>
  <c r="D682" i="1"/>
  <c r="K681" i="1"/>
  <c r="J681" i="1"/>
  <c r="I681" i="1"/>
  <c r="G681" i="1"/>
  <c r="J680" i="1"/>
  <c r="I680" i="1"/>
  <c r="G680" i="1"/>
  <c r="M679" i="1"/>
  <c r="J679" i="1"/>
  <c r="I679" i="1"/>
  <c r="G679" i="1"/>
  <c r="K678" i="1"/>
  <c r="J678" i="1"/>
  <c r="I678" i="1"/>
  <c r="G678" i="1"/>
  <c r="H677" i="1"/>
  <c r="F677" i="1"/>
  <c r="E677" i="1"/>
  <c r="K677" i="1" s="1"/>
  <c r="M677" i="1" s="1"/>
  <c r="M126" i="1"/>
  <c r="J126" i="1"/>
  <c r="I126" i="1"/>
  <c r="G126" i="1"/>
  <c r="K125" i="1"/>
  <c r="H125" i="1"/>
  <c r="H120" i="1" s="1"/>
  <c r="G125" i="1"/>
  <c r="M124" i="1"/>
  <c r="J124" i="1"/>
  <c r="I124" i="1"/>
  <c r="G124" i="1"/>
  <c r="M123" i="1"/>
  <c r="J123" i="1"/>
  <c r="I123" i="1"/>
  <c r="G123" i="1"/>
  <c r="L122" i="1"/>
  <c r="F122" i="1"/>
  <c r="E122" i="1"/>
  <c r="D122" i="1"/>
  <c r="M116" i="1"/>
  <c r="J116" i="1"/>
  <c r="I116" i="1"/>
  <c r="G116" i="1"/>
  <c r="M115" i="1"/>
  <c r="J115" i="1"/>
  <c r="I115" i="1"/>
  <c r="G115" i="1"/>
  <c r="M114" i="1"/>
  <c r="H114" i="1"/>
  <c r="G114" i="1"/>
  <c r="M113" i="1"/>
  <c r="J113" i="1"/>
  <c r="I113" i="1"/>
  <c r="G113" i="1"/>
  <c r="L112" i="1"/>
  <c r="K112" i="1"/>
  <c r="F112" i="1"/>
  <c r="E112" i="1"/>
  <c r="D112" i="1"/>
  <c r="M111" i="1"/>
  <c r="J111" i="1"/>
  <c r="I111" i="1"/>
  <c r="G111" i="1"/>
  <c r="M110" i="1"/>
  <c r="J110" i="1"/>
  <c r="I110" i="1"/>
  <c r="G110" i="1"/>
  <c r="M109" i="1"/>
  <c r="H109" i="1"/>
  <c r="G109" i="1"/>
  <c r="M108" i="1"/>
  <c r="J108" i="1"/>
  <c r="I108" i="1"/>
  <c r="G108" i="1"/>
  <c r="L107" i="1"/>
  <c r="K107" i="1"/>
  <c r="F107" i="1"/>
  <c r="E107" i="1"/>
  <c r="D107" i="1"/>
  <c r="M101" i="1"/>
  <c r="J101" i="1"/>
  <c r="I101" i="1"/>
  <c r="G101" i="1"/>
  <c r="M100" i="1"/>
  <c r="H100" i="1"/>
  <c r="H95" i="1" s="1"/>
  <c r="G100" i="1"/>
  <c r="M99" i="1"/>
  <c r="J99" i="1"/>
  <c r="I99" i="1"/>
  <c r="G99" i="1"/>
  <c r="M98" i="1"/>
  <c r="J98" i="1"/>
  <c r="I98" i="1"/>
  <c r="G98" i="1"/>
  <c r="L97" i="1"/>
  <c r="K97" i="1"/>
  <c r="F97" i="1"/>
  <c r="E97" i="1"/>
  <c r="D97" i="1"/>
  <c r="M86" i="1"/>
  <c r="J86" i="1"/>
  <c r="I86" i="1"/>
  <c r="M85" i="1"/>
  <c r="H85" i="1"/>
  <c r="G85" i="1"/>
  <c r="M84" i="1"/>
  <c r="J84" i="1"/>
  <c r="I84" i="1"/>
  <c r="G84" i="1"/>
  <c r="M83" i="1"/>
  <c r="J83" i="1"/>
  <c r="I83" i="1"/>
  <c r="G83" i="1"/>
  <c r="K82" i="1"/>
  <c r="F82" i="1"/>
  <c r="E82" i="1"/>
  <c r="D82" i="1"/>
  <c r="M81" i="1"/>
  <c r="J81" i="1"/>
  <c r="I81" i="1"/>
  <c r="G81" i="1"/>
  <c r="M80" i="1"/>
  <c r="J80" i="1"/>
  <c r="I80" i="1"/>
  <c r="G80" i="1"/>
  <c r="M79" i="1"/>
  <c r="J79" i="1"/>
  <c r="I79" i="1"/>
  <c r="G79" i="1"/>
  <c r="M78" i="1"/>
  <c r="J78" i="1"/>
  <c r="I78" i="1"/>
  <c r="G78" i="1"/>
  <c r="K77" i="1"/>
  <c r="F77" i="1"/>
  <c r="E77" i="1"/>
  <c r="D77" i="1"/>
  <c r="M76" i="1"/>
  <c r="J76" i="1"/>
  <c r="I76" i="1"/>
  <c r="G76" i="1"/>
  <c r="M75" i="1"/>
  <c r="J75" i="1"/>
  <c r="I75" i="1"/>
  <c r="G75" i="1"/>
  <c r="M74" i="1"/>
  <c r="J74" i="1"/>
  <c r="I74" i="1"/>
  <c r="G74" i="1"/>
  <c r="M73" i="1"/>
  <c r="J73" i="1"/>
  <c r="I73" i="1"/>
  <c r="G73" i="1"/>
  <c r="K72" i="1"/>
  <c r="H72" i="1"/>
  <c r="F72" i="1"/>
  <c r="E72" i="1"/>
  <c r="D72" i="1"/>
  <c r="M71" i="1"/>
  <c r="J71" i="1"/>
  <c r="I71" i="1"/>
  <c r="G71" i="1"/>
  <c r="M70" i="1"/>
  <c r="J70" i="1"/>
  <c r="I70" i="1"/>
  <c r="G70" i="1"/>
  <c r="M69" i="1"/>
  <c r="J69" i="1"/>
  <c r="I69" i="1"/>
  <c r="G69" i="1"/>
  <c r="M68" i="1"/>
  <c r="J68" i="1"/>
  <c r="I68" i="1"/>
  <c r="G68" i="1"/>
  <c r="L67" i="1"/>
  <c r="K67" i="1"/>
  <c r="H67" i="1"/>
  <c r="F67" i="1"/>
  <c r="E67" i="1"/>
  <c r="D67" i="1"/>
  <c r="M66" i="1"/>
  <c r="J66" i="1"/>
  <c r="I66" i="1"/>
  <c r="G66" i="1"/>
  <c r="M65" i="1"/>
  <c r="J65" i="1"/>
  <c r="I65" i="1"/>
  <c r="G65" i="1"/>
  <c r="M64" i="1"/>
  <c r="J64" i="1"/>
  <c r="I64" i="1"/>
  <c r="G64" i="1"/>
  <c r="M63" i="1"/>
  <c r="J63" i="1"/>
  <c r="I63" i="1"/>
  <c r="G63" i="1"/>
  <c r="L62" i="1"/>
  <c r="K62" i="1"/>
  <c r="H62" i="1"/>
  <c r="F62" i="1"/>
  <c r="E62" i="1"/>
  <c r="D62" i="1"/>
  <c r="M61" i="1"/>
  <c r="J61" i="1"/>
  <c r="I61" i="1"/>
  <c r="G61" i="1"/>
  <c r="M60" i="1"/>
  <c r="J60" i="1"/>
  <c r="I60" i="1"/>
  <c r="G60" i="1"/>
  <c r="M59" i="1"/>
  <c r="H59" i="1"/>
  <c r="H29" i="1" s="1"/>
  <c r="G59" i="1"/>
  <c r="M58" i="1"/>
  <c r="J58" i="1"/>
  <c r="I58" i="1"/>
  <c r="G58" i="1"/>
  <c r="L57" i="1"/>
  <c r="K57" i="1"/>
  <c r="F57" i="1"/>
  <c r="E57" i="1"/>
  <c r="D57" i="1"/>
  <c r="M56" i="1"/>
  <c r="L56" i="1"/>
  <c r="J56" i="1"/>
  <c r="I56" i="1"/>
  <c r="G56" i="1"/>
  <c r="M55" i="1"/>
  <c r="L55" i="1"/>
  <c r="J55" i="1"/>
  <c r="I55" i="1"/>
  <c r="G55" i="1"/>
  <c r="M54" i="1"/>
  <c r="L54" i="1"/>
  <c r="J54" i="1"/>
  <c r="I54" i="1"/>
  <c r="G54" i="1"/>
  <c r="M53" i="1"/>
  <c r="L53" i="1"/>
  <c r="J53" i="1"/>
  <c r="I53" i="1"/>
  <c r="G53" i="1"/>
  <c r="K52" i="1"/>
  <c r="H52" i="1"/>
  <c r="F52" i="1"/>
  <c r="E52" i="1"/>
  <c r="D52" i="1"/>
  <c r="M51" i="1"/>
  <c r="J51" i="1"/>
  <c r="I51" i="1"/>
  <c r="G51" i="1"/>
  <c r="M50" i="1"/>
  <c r="H50" i="1"/>
  <c r="G50" i="1"/>
  <c r="M49" i="1"/>
  <c r="J49" i="1"/>
  <c r="I49" i="1"/>
  <c r="G49" i="1"/>
  <c r="M48" i="1"/>
  <c r="J48" i="1"/>
  <c r="I48" i="1"/>
  <c r="G48" i="1"/>
  <c r="L47" i="1"/>
  <c r="K47" i="1"/>
  <c r="H47" i="1"/>
  <c r="F47" i="1"/>
  <c r="E47" i="1"/>
  <c r="D47" i="1"/>
  <c r="M46" i="1"/>
  <c r="J46" i="1"/>
  <c r="I46" i="1"/>
  <c r="G46" i="1"/>
  <c r="M45" i="1"/>
  <c r="J45" i="1"/>
  <c r="G45" i="1"/>
  <c r="M44" i="1"/>
  <c r="J44" i="1"/>
  <c r="I44" i="1"/>
  <c r="G44" i="1"/>
  <c r="M43" i="1"/>
  <c r="J43" i="1"/>
  <c r="I43" i="1"/>
  <c r="G43" i="1"/>
  <c r="L42" i="1"/>
  <c r="K42" i="1"/>
  <c r="F42" i="1"/>
  <c r="E42" i="1"/>
  <c r="D42" i="1"/>
  <c r="M41" i="1"/>
  <c r="J41" i="1"/>
  <c r="I41" i="1"/>
  <c r="M40" i="1"/>
  <c r="H40" i="1"/>
  <c r="G40" i="1"/>
  <c r="M39" i="1"/>
  <c r="J39" i="1"/>
  <c r="I39" i="1"/>
  <c r="G39" i="1"/>
  <c r="M38" i="1"/>
  <c r="J38" i="1"/>
  <c r="I38" i="1"/>
  <c r="G38" i="1"/>
  <c r="L37" i="1"/>
  <c r="K37" i="1"/>
  <c r="F37" i="1"/>
  <c r="E37" i="1"/>
  <c r="D37" i="1"/>
  <c r="M36" i="1"/>
  <c r="J36" i="1"/>
  <c r="I36" i="1"/>
  <c r="M35" i="1"/>
  <c r="J35" i="1"/>
  <c r="I35" i="1"/>
  <c r="M34" i="1"/>
  <c r="J34" i="1"/>
  <c r="I34" i="1"/>
  <c r="G34" i="1"/>
  <c r="J33" i="1"/>
  <c r="I33" i="1"/>
  <c r="K32" i="1"/>
  <c r="H32" i="1"/>
  <c r="F32" i="1"/>
  <c r="E32" i="1"/>
  <c r="L32" i="1" s="1"/>
  <c r="D32" i="1"/>
  <c r="M31" i="1"/>
  <c r="J31" i="1"/>
  <c r="I31" i="1"/>
  <c r="M30" i="1"/>
  <c r="G30" i="1"/>
  <c r="M29" i="1"/>
  <c r="M28" i="1"/>
  <c r="L27" i="1"/>
  <c r="K27" i="1"/>
  <c r="F27" i="1"/>
  <c r="E27" i="1"/>
  <c r="D27" i="1"/>
  <c r="M26" i="1"/>
  <c r="J26" i="1"/>
  <c r="I26" i="1"/>
  <c r="M25" i="1"/>
  <c r="H25" i="1"/>
  <c r="G25" i="1"/>
  <c r="M24" i="1"/>
  <c r="J24" i="1"/>
  <c r="I24" i="1"/>
  <c r="M23" i="1"/>
  <c r="J23" i="1"/>
  <c r="I23" i="1"/>
  <c r="K22" i="1"/>
  <c r="F22" i="1"/>
  <c r="E22" i="1"/>
  <c r="D22" i="1"/>
  <c r="K676" i="1" l="1"/>
  <c r="M676" i="1" s="1"/>
  <c r="M678" i="1"/>
  <c r="K673" i="1"/>
  <c r="M683" i="1"/>
  <c r="L683" i="1"/>
  <c r="K674" i="1"/>
  <c r="L674" i="1" s="1"/>
  <c r="L684" i="1"/>
  <c r="M686" i="1"/>
  <c r="L686" i="1"/>
  <c r="L687" i="1"/>
  <c r="K703" i="1"/>
  <c r="M703" i="1" s="1"/>
  <c r="E668" i="1"/>
  <c r="M718" i="1"/>
  <c r="K713" i="1"/>
  <c r="M719" i="1"/>
  <c r="K714" i="1"/>
  <c r="M721" i="1"/>
  <c r="K716" i="1"/>
  <c r="M720" i="1"/>
  <c r="K715" i="1"/>
  <c r="K2171" i="1"/>
  <c r="L2171" i="1" s="1"/>
  <c r="E2161" i="1"/>
  <c r="G2161" i="1" s="1"/>
  <c r="M2200" i="1"/>
  <c r="K2195" i="1"/>
  <c r="M2195" i="1" s="1"/>
  <c r="M2201" i="1"/>
  <c r="K2196" i="1"/>
  <c r="L2196" i="1" s="1"/>
  <c r="M2202" i="1"/>
  <c r="K2197" i="1"/>
  <c r="M2197" i="1" s="1"/>
  <c r="M2203" i="1"/>
  <c r="K2198" i="1"/>
  <c r="M2165" i="1"/>
  <c r="M2166" i="1"/>
  <c r="K2161" i="1"/>
  <c r="M2168" i="1"/>
  <c r="I2160" i="1"/>
  <c r="G2160" i="1"/>
  <c r="K2173" i="1"/>
  <c r="K2163" i="1" s="1"/>
  <c r="E2163" i="1"/>
  <c r="H107" i="1"/>
  <c r="H94" i="1"/>
  <c r="J94" i="1" s="1"/>
  <c r="M125" i="1"/>
  <c r="K120" i="1"/>
  <c r="K15" i="1" s="1"/>
  <c r="H30" i="1"/>
  <c r="H20" i="1" s="1"/>
  <c r="H15" i="1" s="1"/>
  <c r="J29" i="1"/>
  <c r="I29" i="1"/>
  <c r="H19" i="1"/>
  <c r="J19" i="1" s="1"/>
  <c r="H671" i="1"/>
  <c r="I671" i="1" s="1"/>
  <c r="L22" i="1"/>
  <c r="J40" i="1"/>
  <c r="J50" i="1"/>
  <c r="J709" i="1"/>
  <c r="J59" i="1"/>
  <c r="J85" i="1"/>
  <c r="J100" i="1"/>
  <c r="J109" i="1"/>
  <c r="J114" i="1"/>
  <c r="J125" i="1"/>
  <c r="H670" i="1"/>
  <c r="F671" i="1"/>
  <c r="J25" i="1"/>
  <c r="J77" i="1"/>
  <c r="J121" i="1"/>
  <c r="F2159" i="1"/>
  <c r="F669" i="1"/>
  <c r="J711" i="1"/>
  <c r="I52" i="1"/>
  <c r="I105" i="1"/>
  <c r="M684" i="1"/>
  <c r="M680" i="1"/>
  <c r="K670" i="1"/>
  <c r="M681" i="1"/>
  <c r="H2169" i="1"/>
  <c r="H2194" i="1"/>
  <c r="I697" i="1"/>
  <c r="I103" i="1"/>
  <c r="H22" i="1"/>
  <c r="I22" i="1" s="1"/>
  <c r="I119" i="1"/>
  <c r="I674" i="1"/>
  <c r="I675" i="1"/>
  <c r="I676" i="1"/>
  <c r="H37" i="1"/>
  <c r="I37" i="1" s="1"/>
  <c r="I106" i="1"/>
  <c r="F2169" i="1"/>
  <c r="E692" i="1"/>
  <c r="F692" i="1"/>
  <c r="M18" i="1"/>
  <c r="E17" i="1"/>
  <c r="J677" i="1"/>
  <c r="J693" i="1"/>
  <c r="D2194" i="1"/>
  <c r="G2196" i="1"/>
  <c r="G2197" i="1"/>
  <c r="F102" i="1"/>
  <c r="J675" i="1"/>
  <c r="G682" i="1"/>
  <c r="M682" i="1"/>
  <c r="D702" i="1"/>
  <c r="F702" i="1"/>
  <c r="G2209" i="1"/>
  <c r="K2209" i="1"/>
  <c r="I32" i="1"/>
  <c r="M77" i="1"/>
  <c r="J103" i="1"/>
  <c r="G104" i="1"/>
  <c r="G107" i="1"/>
  <c r="M107" i="1"/>
  <c r="I109" i="1"/>
  <c r="H122" i="1"/>
  <c r="J122" i="1" s="1"/>
  <c r="L678" i="1"/>
  <c r="L673" i="1" s="1"/>
  <c r="J687" i="1"/>
  <c r="D692" i="1"/>
  <c r="M696" i="1"/>
  <c r="E702" i="1"/>
  <c r="I711" i="1"/>
  <c r="G717" i="1"/>
  <c r="L718" i="1"/>
  <c r="G2164" i="1"/>
  <c r="L2165" i="1"/>
  <c r="F2194" i="1"/>
  <c r="L2200" i="1"/>
  <c r="F672" i="1"/>
  <c r="G22" i="1"/>
  <c r="M22" i="1"/>
  <c r="M27" i="1"/>
  <c r="M32" i="1"/>
  <c r="M37" i="1"/>
  <c r="G47" i="1"/>
  <c r="M47" i="1"/>
  <c r="I50" i="1"/>
  <c r="M52" i="1"/>
  <c r="G57" i="1"/>
  <c r="M57" i="1"/>
  <c r="J62" i="1"/>
  <c r="J67" i="1"/>
  <c r="M72" i="1"/>
  <c r="J72" i="1"/>
  <c r="M82" i="1"/>
  <c r="D678" i="1"/>
  <c r="D673" i="1" s="1"/>
  <c r="D668" i="1" s="1"/>
  <c r="L680" i="1"/>
  <c r="G694" i="1"/>
  <c r="M694" i="1"/>
  <c r="J695" i="1"/>
  <c r="J696" i="1"/>
  <c r="M697" i="1"/>
  <c r="L709" i="1"/>
  <c r="L720" i="1"/>
  <c r="D2169" i="1"/>
  <c r="K2170" i="1"/>
  <c r="L2170" i="1" s="1"/>
  <c r="I2172" i="1"/>
  <c r="M2167" i="1"/>
  <c r="L2167" i="1"/>
  <c r="M2177" i="1"/>
  <c r="K2172" i="1"/>
  <c r="K2162" i="1" s="1"/>
  <c r="D2159" i="1"/>
  <c r="E2194" i="1"/>
  <c r="G2199" i="1"/>
  <c r="K2199" i="1"/>
  <c r="M2199" i="1" s="1"/>
  <c r="L2202" i="1"/>
  <c r="L2211" i="1"/>
  <c r="L17" i="1"/>
  <c r="F17" i="1"/>
  <c r="J32" i="1"/>
  <c r="G42" i="1"/>
  <c r="M42" i="1"/>
  <c r="J47" i="1"/>
  <c r="J52" i="1"/>
  <c r="G62" i="1"/>
  <c r="M62" i="1"/>
  <c r="G67" i="1"/>
  <c r="M67" i="1"/>
  <c r="G72" i="1"/>
  <c r="H82" i="1"/>
  <c r="J82" i="1" s="1"/>
  <c r="I85" i="1"/>
  <c r="G97" i="1"/>
  <c r="M97" i="1"/>
  <c r="M103" i="1"/>
  <c r="G112" i="1"/>
  <c r="M112" i="1"/>
  <c r="M118" i="1"/>
  <c r="E117" i="1"/>
  <c r="M121" i="1"/>
  <c r="K122" i="1"/>
  <c r="M122" i="1" s="1"/>
  <c r="I125" i="1"/>
  <c r="D17" i="1"/>
  <c r="D117" i="1"/>
  <c r="E672" i="1"/>
  <c r="H672" i="1"/>
  <c r="J676" i="1"/>
  <c r="L679" i="1"/>
  <c r="L681" i="1"/>
  <c r="J682" i="1"/>
  <c r="G687" i="1"/>
  <c r="M687" i="1"/>
  <c r="H692" i="1"/>
  <c r="G693" i="1"/>
  <c r="J694" i="1"/>
  <c r="G695" i="1"/>
  <c r="M695" i="1"/>
  <c r="G696" i="1"/>
  <c r="J697" i="1"/>
  <c r="J703" i="1"/>
  <c r="H704" i="1"/>
  <c r="I704" i="1" s="1"/>
  <c r="J705" i="1"/>
  <c r="J706" i="1"/>
  <c r="L710" i="1"/>
  <c r="I717" i="1"/>
  <c r="L719" i="1"/>
  <c r="L721" i="1"/>
  <c r="I2164" i="1"/>
  <c r="L2166" i="1"/>
  <c r="L2168" i="1"/>
  <c r="E2169" i="1"/>
  <c r="J2172" i="1"/>
  <c r="J2174" i="1"/>
  <c r="J2179" i="1"/>
  <c r="J2184" i="1"/>
  <c r="J2189" i="1"/>
  <c r="J2196" i="1"/>
  <c r="J2197" i="1"/>
  <c r="J2199" i="1"/>
  <c r="L2201" i="1"/>
  <c r="L2203" i="1"/>
  <c r="J2209" i="1"/>
  <c r="L2210" i="1"/>
  <c r="G19" i="1"/>
  <c r="M19" i="1"/>
  <c r="G20" i="1"/>
  <c r="M20" i="1"/>
  <c r="G21" i="1"/>
  <c r="M21" i="1"/>
  <c r="L52" i="1"/>
  <c r="D102" i="1"/>
  <c r="F92" i="1"/>
  <c r="K92" i="1"/>
  <c r="J105" i="1"/>
  <c r="J106" i="1"/>
  <c r="G120" i="1"/>
  <c r="L92" i="1"/>
  <c r="K17" i="1"/>
  <c r="I21" i="1"/>
  <c r="M104" i="1"/>
  <c r="M105" i="1"/>
  <c r="M106" i="1"/>
  <c r="M2171" i="1"/>
  <c r="J2161" i="1"/>
  <c r="M2164" i="1"/>
  <c r="L2164" i="1"/>
  <c r="J2164" i="1"/>
  <c r="G2170" i="1"/>
  <c r="G2171" i="1"/>
  <c r="G2173" i="1"/>
  <c r="L2174" i="1"/>
  <c r="L2175" i="1"/>
  <c r="L2176" i="1"/>
  <c r="L2177" i="1"/>
  <c r="L2178" i="1"/>
  <c r="L2179" i="1"/>
  <c r="L2180" i="1"/>
  <c r="L2181" i="1"/>
  <c r="L2182" i="1"/>
  <c r="L2183" i="1"/>
  <c r="L2184" i="1"/>
  <c r="L2185" i="1"/>
  <c r="L2186" i="1"/>
  <c r="L2187" i="1"/>
  <c r="L2188" i="1"/>
  <c r="L2189" i="1"/>
  <c r="L2190" i="1"/>
  <c r="L2191" i="1"/>
  <c r="L2192" i="1"/>
  <c r="L2193" i="1"/>
  <c r="I2196" i="1"/>
  <c r="I2197" i="1"/>
  <c r="I2199" i="1"/>
  <c r="I2209" i="1"/>
  <c r="L2213" i="1"/>
  <c r="I2170" i="1"/>
  <c r="I2171" i="1"/>
  <c r="G2172" i="1"/>
  <c r="I2173" i="1"/>
  <c r="G2174" i="1"/>
  <c r="I2174" i="1"/>
  <c r="G2179" i="1"/>
  <c r="I2179" i="1"/>
  <c r="G2184" i="1"/>
  <c r="I2184" i="1"/>
  <c r="G2189" i="1"/>
  <c r="I2189" i="1"/>
  <c r="M717" i="1"/>
  <c r="L717" i="1"/>
  <c r="J717" i="1"/>
  <c r="L677" i="1"/>
  <c r="I682" i="1"/>
  <c r="I687" i="1"/>
  <c r="I693" i="1"/>
  <c r="I694" i="1"/>
  <c r="I695" i="1"/>
  <c r="I696" i="1"/>
  <c r="L697" i="1"/>
  <c r="L704" i="1"/>
  <c r="L705" i="1"/>
  <c r="L706" i="1"/>
  <c r="H707" i="1"/>
  <c r="L707" i="1"/>
  <c r="L708" i="1"/>
  <c r="I709" i="1"/>
  <c r="L711" i="1"/>
  <c r="G674" i="1"/>
  <c r="G675" i="1"/>
  <c r="G676" i="1"/>
  <c r="G677" i="1"/>
  <c r="I677" i="1"/>
  <c r="G697" i="1"/>
  <c r="G703" i="1"/>
  <c r="I703" i="1"/>
  <c r="G704" i="1"/>
  <c r="G705" i="1"/>
  <c r="I705" i="1"/>
  <c r="G706" i="1"/>
  <c r="I706" i="1"/>
  <c r="G707" i="1"/>
  <c r="J21" i="1"/>
  <c r="I25" i="1"/>
  <c r="I40" i="1"/>
  <c r="H42" i="1"/>
  <c r="I45" i="1"/>
  <c r="I47" i="1"/>
  <c r="H57" i="1"/>
  <c r="I59" i="1"/>
  <c r="I62" i="1"/>
  <c r="I67" i="1"/>
  <c r="I72" i="1"/>
  <c r="I77" i="1"/>
  <c r="H97" i="1"/>
  <c r="I100" i="1"/>
  <c r="E102" i="1"/>
  <c r="K102" i="1"/>
  <c r="H112" i="1"/>
  <c r="I114" i="1"/>
  <c r="F117" i="1"/>
  <c r="I121" i="1"/>
  <c r="G27" i="1"/>
  <c r="G32" i="1"/>
  <c r="G37" i="1"/>
  <c r="G52" i="1"/>
  <c r="G77" i="1"/>
  <c r="G82" i="1"/>
  <c r="G103" i="1"/>
  <c r="G105" i="1"/>
  <c r="G106" i="1"/>
  <c r="G119" i="1"/>
  <c r="G121" i="1"/>
  <c r="G122" i="1"/>
  <c r="H1837" i="1"/>
  <c r="L2195" i="1" l="1"/>
  <c r="L703" i="1"/>
  <c r="L668" i="1" s="1"/>
  <c r="M2196" i="1"/>
  <c r="I2161" i="1"/>
  <c r="K2194" i="1"/>
  <c r="L2194" i="1" s="1"/>
  <c r="L2197" i="1"/>
  <c r="L682" i="1"/>
  <c r="K668" i="1"/>
  <c r="L2173" i="1"/>
  <c r="M2173" i="1"/>
  <c r="L2163" i="1"/>
  <c r="K2160" i="1"/>
  <c r="M2160" i="1" s="1"/>
  <c r="L2161" i="1"/>
  <c r="L2160" i="1"/>
  <c r="J22" i="1"/>
  <c r="H1812" i="1"/>
  <c r="H1792" i="1" s="1"/>
  <c r="H1787" i="1" s="1"/>
  <c r="H1822" i="1"/>
  <c r="L676" i="1"/>
  <c r="J692" i="1"/>
  <c r="J2162" i="1"/>
  <c r="I107" i="1"/>
  <c r="I30" i="1"/>
  <c r="L669" i="1"/>
  <c r="J37" i="1"/>
  <c r="H2159" i="1"/>
  <c r="J2159" i="1" s="1"/>
  <c r="M674" i="1"/>
  <c r="J107" i="1"/>
  <c r="I2194" i="1"/>
  <c r="H27" i="1"/>
  <c r="J30" i="1"/>
  <c r="I19" i="1"/>
  <c r="H14" i="1"/>
  <c r="H117" i="1"/>
  <c r="I117" i="1" s="1"/>
  <c r="G671" i="1"/>
  <c r="J20" i="1"/>
  <c r="J2169" i="1"/>
  <c r="J96" i="1"/>
  <c r="M17" i="1"/>
  <c r="J671" i="1"/>
  <c r="I120" i="1"/>
  <c r="J120" i="1"/>
  <c r="M673" i="1"/>
  <c r="L117" i="1"/>
  <c r="M675" i="1"/>
  <c r="H669" i="1"/>
  <c r="K669" i="1"/>
  <c r="K671" i="1"/>
  <c r="M95" i="1"/>
  <c r="G95" i="1"/>
  <c r="M94" i="1"/>
  <c r="G672" i="1"/>
  <c r="J672" i="1"/>
  <c r="I2162" i="1"/>
  <c r="H17" i="1"/>
  <c r="I17" i="1" s="1"/>
  <c r="L675" i="1"/>
  <c r="L670" i="1" s="1"/>
  <c r="G117" i="1"/>
  <c r="I20" i="1"/>
  <c r="G702" i="1"/>
  <c r="G17" i="1"/>
  <c r="M2209" i="1"/>
  <c r="L2209" i="1"/>
  <c r="M2172" i="1"/>
  <c r="M2162" i="1"/>
  <c r="G692" i="1"/>
  <c r="I692" i="1"/>
  <c r="L2172" i="1"/>
  <c r="L2162" i="1" s="1"/>
  <c r="M96" i="1"/>
  <c r="G96" i="1"/>
  <c r="K2169" i="1"/>
  <c r="M2169" i="1" s="1"/>
  <c r="E2159" i="1"/>
  <c r="G2162" i="1"/>
  <c r="M93" i="1"/>
  <c r="G2194" i="1"/>
  <c r="J2194" i="1"/>
  <c r="K702" i="1"/>
  <c r="M702" i="1" s="1"/>
  <c r="G102" i="1"/>
  <c r="L2199" i="1"/>
  <c r="G2169" i="1"/>
  <c r="G94" i="1"/>
  <c r="I122" i="1"/>
  <c r="K672" i="1"/>
  <c r="M672" i="1" s="1"/>
  <c r="I672" i="1"/>
  <c r="M2170" i="1"/>
  <c r="D677" i="1"/>
  <c r="D672" i="1"/>
  <c r="J704" i="1"/>
  <c r="H702" i="1"/>
  <c r="M693" i="1"/>
  <c r="K692" i="1"/>
  <c r="M692" i="1" s="1"/>
  <c r="I82" i="1"/>
  <c r="I2169" i="1"/>
  <c r="M102" i="1"/>
  <c r="D92" i="1"/>
  <c r="I96" i="1"/>
  <c r="E92" i="1"/>
  <c r="M2194" i="1"/>
  <c r="M2161" i="1"/>
  <c r="I707" i="1"/>
  <c r="J707" i="1"/>
  <c r="M120" i="1"/>
  <c r="K117" i="1"/>
  <c r="M117" i="1" s="1"/>
  <c r="I112" i="1"/>
  <c r="J112" i="1"/>
  <c r="I104" i="1"/>
  <c r="H102" i="1"/>
  <c r="J104" i="1"/>
  <c r="I97" i="1"/>
  <c r="J97" i="1"/>
  <c r="I42" i="1"/>
  <c r="J42" i="1"/>
  <c r="I95" i="1"/>
  <c r="J95" i="1"/>
  <c r="I57" i="1"/>
  <c r="J57" i="1"/>
  <c r="E1397" i="1"/>
  <c r="I2159" i="1" l="1"/>
  <c r="L671" i="1"/>
  <c r="J117" i="1"/>
  <c r="I27" i="1"/>
  <c r="J27" i="1"/>
  <c r="K2159" i="1"/>
  <c r="M2159" i="1" s="1"/>
  <c r="L672" i="1"/>
  <c r="G2159" i="1"/>
  <c r="L2159" i="1"/>
  <c r="J17" i="1"/>
  <c r="L702" i="1"/>
  <c r="L2169" i="1"/>
  <c r="L692" i="1"/>
  <c r="J702" i="1"/>
  <c r="I702" i="1"/>
  <c r="G92" i="1"/>
  <c r="M92" i="1"/>
  <c r="I94" i="1"/>
  <c r="H92" i="1"/>
  <c r="J102" i="1"/>
  <c r="I102" i="1"/>
  <c r="H1415" i="1"/>
  <c r="H1410" i="1" s="1"/>
  <c r="H1414" i="1"/>
  <c r="I92" i="1" l="1"/>
  <c r="J92" i="1"/>
  <c r="H1997" i="1" l="1"/>
  <c r="H1992" i="1"/>
  <c r="H1982" i="1"/>
  <c r="H1957" i="1"/>
  <c r="H1937" i="1"/>
  <c r="H1927" i="1"/>
  <c r="H1922" i="1"/>
  <c r="H1934" i="1" l="1"/>
  <c r="H1772" i="1"/>
  <c r="K1772" i="1"/>
  <c r="H1727" i="1"/>
  <c r="K1717" i="1"/>
  <c r="H2382" i="1"/>
  <c r="H1722" i="1" l="1"/>
  <c r="L1727" i="1"/>
  <c r="G2377" i="1"/>
  <c r="L2377" i="1"/>
  <c r="K1671" i="1" l="1"/>
  <c r="M1671" i="1" s="1"/>
  <c r="I1671" i="1"/>
  <c r="G1671" i="1"/>
  <c r="H1670" i="1"/>
  <c r="E1670" i="1"/>
  <c r="E1667" i="1" s="1"/>
  <c r="K1667" i="1" s="1"/>
  <c r="M1667" i="1" s="1"/>
  <c r="K1669" i="1"/>
  <c r="J1669" i="1"/>
  <c r="I1669" i="1"/>
  <c r="G1669" i="1"/>
  <c r="K1668" i="1"/>
  <c r="M1668" i="1" s="1"/>
  <c r="J1668" i="1"/>
  <c r="I1668" i="1"/>
  <c r="G1668" i="1"/>
  <c r="F1667" i="1"/>
  <c r="D1667" i="1"/>
  <c r="F1665" i="1"/>
  <c r="D1665" i="1"/>
  <c r="K1664" i="1"/>
  <c r="M1664" i="1" s="1"/>
  <c r="J1664" i="1"/>
  <c r="I1664" i="1"/>
  <c r="G1664" i="1"/>
  <c r="K1663" i="1"/>
  <c r="J1663" i="1"/>
  <c r="I1663" i="1"/>
  <c r="G1663" i="1"/>
  <c r="K1661" i="1"/>
  <c r="J1661" i="1"/>
  <c r="I1661" i="1"/>
  <c r="G1661" i="1"/>
  <c r="H1660" i="1"/>
  <c r="E1660" i="1"/>
  <c r="K1660" i="1" s="1"/>
  <c r="K1655" i="1" s="1"/>
  <c r="K1659" i="1"/>
  <c r="L1659" i="1" s="1"/>
  <c r="J1659" i="1"/>
  <c r="I1659" i="1"/>
  <c r="G1659" i="1"/>
  <c r="K1658" i="1"/>
  <c r="J1658" i="1"/>
  <c r="I1658" i="1"/>
  <c r="G1658" i="1"/>
  <c r="F1657" i="1"/>
  <c r="D1657" i="1"/>
  <c r="H1656" i="1"/>
  <c r="F1656" i="1"/>
  <c r="E1656" i="1"/>
  <c r="K1656" i="1" s="1"/>
  <c r="D1656" i="1"/>
  <c r="F1655" i="1"/>
  <c r="D1655" i="1"/>
  <c r="H1654" i="1"/>
  <c r="F1654" i="1"/>
  <c r="E1654" i="1"/>
  <c r="K1654" i="1" s="1"/>
  <c r="D1654" i="1"/>
  <c r="H1653" i="1"/>
  <c r="F1653" i="1"/>
  <c r="E1653" i="1"/>
  <c r="D1653" i="1"/>
  <c r="M1651" i="1"/>
  <c r="J1651" i="1"/>
  <c r="I1651" i="1"/>
  <c r="G1651" i="1"/>
  <c r="K1650" i="1"/>
  <c r="K1647" i="1" s="1"/>
  <c r="J1650" i="1"/>
  <c r="I1650" i="1"/>
  <c r="G1650" i="1"/>
  <c r="M1649" i="1"/>
  <c r="J1649" i="1"/>
  <c r="I1649" i="1"/>
  <c r="G1649" i="1"/>
  <c r="M1648" i="1"/>
  <c r="J1648" i="1"/>
  <c r="I1648" i="1"/>
  <c r="G1648" i="1"/>
  <c r="L1647" i="1"/>
  <c r="H1647" i="1"/>
  <c r="F1647" i="1"/>
  <c r="E1647" i="1"/>
  <c r="D1647" i="1"/>
  <c r="M1646" i="1"/>
  <c r="J1646" i="1"/>
  <c r="I1646" i="1"/>
  <c r="G1646" i="1"/>
  <c r="H1645" i="1"/>
  <c r="H1642" i="1" s="1"/>
  <c r="E1645" i="1"/>
  <c r="K1645" i="1" s="1"/>
  <c r="K1642" i="1" s="1"/>
  <c r="M1644" i="1"/>
  <c r="J1644" i="1"/>
  <c r="I1644" i="1"/>
  <c r="M1643" i="1"/>
  <c r="J1643" i="1"/>
  <c r="I1643" i="1"/>
  <c r="L1642" i="1"/>
  <c r="F1642" i="1"/>
  <c r="D1642" i="1"/>
  <c r="K1641" i="1"/>
  <c r="M1641" i="1" s="1"/>
  <c r="I1641" i="1"/>
  <c r="H1640" i="1"/>
  <c r="E1640" i="1"/>
  <c r="E1637" i="1" s="1"/>
  <c r="K1639" i="1"/>
  <c r="M1639" i="1" s="1"/>
  <c r="I1639" i="1"/>
  <c r="K1638" i="1"/>
  <c r="M1638" i="1" s="1"/>
  <c r="I1638" i="1"/>
  <c r="F1637" i="1"/>
  <c r="D1637" i="1"/>
  <c r="H1636" i="1"/>
  <c r="F1636" i="1"/>
  <c r="E1636" i="1"/>
  <c r="D1636" i="1"/>
  <c r="F1635" i="1"/>
  <c r="D1635" i="1"/>
  <c r="K1634" i="1"/>
  <c r="H1634" i="1"/>
  <c r="F1634" i="1"/>
  <c r="E1634" i="1"/>
  <c r="D1634" i="1"/>
  <c r="H1633" i="1"/>
  <c r="F1633" i="1"/>
  <c r="E1633" i="1"/>
  <c r="D1633" i="1"/>
  <c r="K1631" i="1"/>
  <c r="M1631" i="1" s="1"/>
  <c r="J1631" i="1"/>
  <c r="I1631" i="1"/>
  <c r="G1631" i="1"/>
  <c r="K1630" i="1"/>
  <c r="J1630" i="1"/>
  <c r="I1630" i="1"/>
  <c r="G1630" i="1"/>
  <c r="M1629" i="1"/>
  <c r="J1629" i="1"/>
  <c r="I1629" i="1"/>
  <c r="G1629" i="1"/>
  <c r="K1628" i="1"/>
  <c r="K1627" i="1" s="1"/>
  <c r="J1628" i="1"/>
  <c r="I1628" i="1"/>
  <c r="G1628" i="1"/>
  <c r="H1627" i="1"/>
  <c r="F1627" i="1"/>
  <c r="E1627" i="1"/>
  <c r="D1627" i="1"/>
  <c r="K1626" i="1"/>
  <c r="J1626" i="1"/>
  <c r="I1626" i="1"/>
  <c r="G1626" i="1"/>
  <c r="K1625" i="1"/>
  <c r="J1625" i="1"/>
  <c r="I1625" i="1"/>
  <c r="G1625" i="1"/>
  <c r="M1624" i="1"/>
  <c r="L1624" i="1"/>
  <c r="J1624" i="1"/>
  <c r="G1624" i="1"/>
  <c r="K1623" i="1"/>
  <c r="J1623" i="1"/>
  <c r="I1623" i="1"/>
  <c r="H1622" i="1"/>
  <c r="F1622" i="1"/>
  <c r="E1622" i="1"/>
  <c r="D1622" i="1"/>
  <c r="K1611" i="1"/>
  <c r="J1611" i="1"/>
  <c r="I1611" i="1"/>
  <c r="G1611" i="1"/>
  <c r="H1610" i="1"/>
  <c r="E1610" i="1"/>
  <c r="M1610" i="1" s="1"/>
  <c r="K1609" i="1"/>
  <c r="J1609" i="1"/>
  <c r="I1609" i="1"/>
  <c r="G1609" i="1"/>
  <c r="K1608" i="1"/>
  <c r="L1608" i="1" s="1"/>
  <c r="J1608" i="1"/>
  <c r="I1608" i="1"/>
  <c r="G1608" i="1"/>
  <c r="F1607" i="1"/>
  <c r="D1607" i="1"/>
  <c r="K1606" i="1"/>
  <c r="J1606" i="1"/>
  <c r="I1606" i="1"/>
  <c r="G1606" i="1"/>
  <c r="H1605" i="1"/>
  <c r="E1605" i="1"/>
  <c r="K1605" i="1" s="1"/>
  <c r="L1605" i="1" s="1"/>
  <c r="K1604" i="1"/>
  <c r="L1604" i="1" s="1"/>
  <c r="J1604" i="1"/>
  <c r="I1604" i="1"/>
  <c r="G1604" i="1"/>
  <c r="K1603" i="1"/>
  <c r="J1603" i="1"/>
  <c r="I1603" i="1"/>
  <c r="G1603" i="1"/>
  <c r="F1602" i="1"/>
  <c r="D1602" i="1"/>
  <c r="K1601" i="1"/>
  <c r="L1601" i="1" s="1"/>
  <c r="J1601" i="1"/>
  <c r="I1601" i="1"/>
  <c r="G1601" i="1"/>
  <c r="H1600" i="1"/>
  <c r="E1600" i="1"/>
  <c r="K1599" i="1"/>
  <c r="J1599" i="1"/>
  <c r="I1599" i="1"/>
  <c r="G1599" i="1"/>
  <c r="K1598" i="1"/>
  <c r="M1598" i="1" s="1"/>
  <c r="J1598" i="1"/>
  <c r="I1598" i="1"/>
  <c r="G1598" i="1"/>
  <c r="F1597" i="1"/>
  <c r="D1597" i="1"/>
  <c r="K1596" i="1"/>
  <c r="J1596" i="1"/>
  <c r="I1596" i="1"/>
  <c r="G1596" i="1"/>
  <c r="D1592" i="1"/>
  <c r="K1594" i="1"/>
  <c r="J1594" i="1"/>
  <c r="I1594" i="1"/>
  <c r="G1594" i="1"/>
  <c r="K1593" i="1"/>
  <c r="J1593" i="1"/>
  <c r="I1593" i="1"/>
  <c r="G1593" i="1"/>
  <c r="K1591" i="1"/>
  <c r="M1591" i="1" s="1"/>
  <c r="J1591" i="1"/>
  <c r="I1591" i="1"/>
  <c r="G1591" i="1"/>
  <c r="H1590" i="1"/>
  <c r="E1590" i="1"/>
  <c r="M1589" i="1"/>
  <c r="L1589" i="1"/>
  <c r="I1589" i="1"/>
  <c r="G1589" i="1"/>
  <c r="K1588" i="1"/>
  <c r="M1588" i="1" s="1"/>
  <c r="I1588" i="1"/>
  <c r="G1588" i="1"/>
  <c r="F1587" i="1"/>
  <c r="D1587" i="1"/>
  <c r="F1586" i="1"/>
  <c r="E1586" i="1"/>
  <c r="I1586" i="1" s="1"/>
  <c r="D1586" i="1"/>
  <c r="F1583" i="1"/>
  <c r="E1583" i="1"/>
  <c r="K1583" i="1" s="1"/>
  <c r="M1583" i="1" s="1"/>
  <c r="D1583" i="1"/>
  <c r="M1581" i="1"/>
  <c r="L1581" i="1"/>
  <c r="J1581" i="1"/>
  <c r="I1581" i="1"/>
  <c r="K1580" i="1"/>
  <c r="M1580" i="1" s="1"/>
  <c r="H1580" i="1"/>
  <c r="G1580" i="1"/>
  <c r="M1579" i="1"/>
  <c r="L1579" i="1"/>
  <c r="J1579" i="1"/>
  <c r="I1579" i="1"/>
  <c r="M1578" i="1"/>
  <c r="L1578" i="1"/>
  <c r="J1578" i="1"/>
  <c r="I1578" i="1"/>
  <c r="F1577" i="1"/>
  <c r="E1577" i="1"/>
  <c r="D1577" i="1"/>
  <c r="M1576" i="1"/>
  <c r="L1576" i="1"/>
  <c r="J1576" i="1"/>
  <c r="I1576" i="1"/>
  <c r="H1575" i="1"/>
  <c r="G1575" i="1"/>
  <c r="M1574" i="1"/>
  <c r="L1574" i="1"/>
  <c r="J1574" i="1"/>
  <c r="I1574" i="1"/>
  <c r="M1573" i="1"/>
  <c r="L1573" i="1"/>
  <c r="J1573" i="1"/>
  <c r="I1573" i="1"/>
  <c r="F1572" i="1"/>
  <c r="E1572" i="1"/>
  <c r="D1572" i="1"/>
  <c r="M1571" i="1"/>
  <c r="L1571" i="1"/>
  <c r="J1571" i="1"/>
  <c r="I1571" i="1"/>
  <c r="K1570" i="1"/>
  <c r="G1570" i="1"/>
  <c r="M1569" i="1"/>
  <c r="L1569" i="1"/>
  <c r="J1569" i="1"/>
  <c r="I1569" i="1"/>
  <c r="M1568" i="1"/>
  <c r="L1568" i="1"/>
  <c r="J1568" i="1"/>
  <c r="I1568" i="1"/>
  <c r="F1567" i="1"/>
  <c r="E1567" i="1"/>
  <c r="M1593" i="1" l="1"/>
  <c r="M1627" i="1"/>
  <c r="L1563" i="1"/>
  <c r="L1564" i="1"/>
  <c r="L1566" i="1"/>
  <c r="H1565" i="1"/>
  <c r="H1562" i="1" s="1"/>
  <c r="F1559" i="1"/>
  <c r="D1562" i="1"/>
  <c r="L1570" i="1"/>
  <c r="K1565" i="1"/>
  <c r="H1595" i="1"/>
  <c r="H1585" i="1" s="1"/>
  <c r="M1609" i="1"/>
  <c r="L1609" i="1"/>
  <c r="L1594" i="1"/>
  <c r="K1584" i="1"/>
  <c r="M1584" i="1" s="1"/>
  <c r="G1600" i="1"/>
  <c r="E1595" i="1"/>
  <c r="E1585" i="1" s="1"/>
  <c r="M1625" i="1"/>
  <c r="K1615" i="1"/>
  <c r="I1580" i="1"/>
  <c r="F1592" i="1"/>
  <c r="J1640" i="1"/>
  <c r="J1670" i="1"/>
  <c r="J1570" i="1"/>
  <c r="J1575" i="1"/>
  <c r="J1605" i="1"/>
  <c r="J1610" i="1"/>
  <c r="J1660" i="1"/>
  <c r="J1645" i="1"/>
  <c r="G1565" i="1"/>
  <c r="H1559" i="1"/>
  <c r="H1602" i="1"/>
  <c r="E1607" i="1"/>
  <c r="K1607" i="1" s="1"/>
  <c r="M1607" i="1" s="1"/>
  <c r="I1636" i="1"/>
  <c r="D1632" i="1"/>
  <c r="D1559" i="1"/>
  <c r="K1577" i="1"/>
  <c r="L1577" i="1" s="1"/>
  <c r="L1580" i="1"/>
  <c r="G1586" i="1"/>
  <c r="L1598" i="1"/>
  <c r="E1602" i="1"/>
  <c r="K1602" i="1" s="1"/>
  <c r="M1602" i="1" s="1"/>
  <c r="J1654" i="1"/>
  <c r="E1562" i="1"/>
  <c r="J1564" i="1"/>
  <c r="I1590" i="1"/>
  <c r="M1601" i="1"/>
  <c r="L1629" i="1"/>
  <c r="I1633" i="1"/>
  <c r="I1634" i="1"/>
  <c r="G1654" i="1"/>
  <c r="L1664" i="1"/>
  <c r="I1566" i="1"/>
  <c r="I1653" i="1"/>
  <c r="E1559" i="1"/>
  <c r="M1566" i="1"/>
  <c r="M1604" i="1"/>
  <c r="M1634" i="1"/>
  <c r="I1645" i="1"/>
  <c r="D1652" i="1"/>
  <c r="E1655" i="1"/>
  <c r="L1655" i="1" s="1"/>
  <c r="G1656" i="1"/>
  <c r="E1657" i="1"/>
  <c r="K1657" i="1" s="1"/>
  <c r="M1657" i="1" s="1"/>
  <c r="H1667" i="1"/>
  <c r="I1667" i="1" s="1"/>
  <c r="I1656" i="1"/>
  <c r="H1665" i="1"/>
  <c r="J1665" i="1" s="1"/>
  <c r="L1668" i="1"/>
  <c r="D1558" i="1"/>
  <c r="G1566" i="1"/>
  <c r="H1607" i="1"/>
  <c r="J1607" i="1" s="1"/>
  <c r="I1610" i="1"/>
  <c r="J1622" i="1"/>
  <c r="J1627" i="1"/>
  <c r="J1647" i="1"/>
  <c r="G1653" i="1"/>
  <c r="M1659" i="1"/>
  <c r="I1564" i="1"/>
  <c r="M1570" i="1"/>
  <c r="H1572" i="1"/>
  <c r="I1572" i="1" s="1"/>
  <c r="M1594" i="1"/>
  <c r="H1597" i="1"/>
  <c r="J1597" i="1" s="1"/>
  <c r="I1605" i="1"/>
  <c r="F1652" i="1"/>
  <c r="L1660" i="1"/>
  <c r="G1667" i="1"/>
  <c r="K1670" i="1"/>
  <c r="M1670" i="1" s="1"/>
  <c r="M1564" i="1"/>
  <c r="G1567" i="1"/>
  <c r="I1570" i="1"/>
  <c r="L1588" i="1"/>
  <c r="J1590" i="1"/>
  <c r="L1593" i="1"/>
  <c r="J1600" i="1"/>
  <c r="L1625" i="1"/>
  <c r="L1631" i="1"/>
  <c r="K1633" i="1"/>
  <c r="M1633" i="1" s="1"/>
  <c r="H1635" i="1"/>
  <c r="J1635" i="1" s="1"/>
  <c r="L1638" i="1"/>
  <c r="L1633" i="1" s="1"/>
  <c r="L1639" i="1"/>
  <c r="L1634" i="1" s="1"/>
  <c r="I1640" i="1"/>
  <c r="L1641" i="1"/>
  <c r="L1636" i="1" s="1"/>
  <c r="I1654" i="1"/>
  <c r="J1656" i="1"/>
  <c r="E1665" i="1"/>
  <c r="K1665" i="1" s="1"/>
  <c r="M1665" i="1" s="1"/>
  <c r="G1670" i="1"/>
  <c r="G1563" i="1"/>
  <c r="E1558" i="1"/>
  <c r="H1567" i="1"/>
  <c r="I1567" i="1" s="1"/>
  <c r="G1572" i="1"/>
  <c r="I1575" i="1"/>
  <c r="J1580" i="1"/>
  <c r="I1583" i="1"/>
  <c r="K1586" i="1"/>
  <c r="M1586" i="1" s="1"/>
  <c r="L1591" i="1"/>
  <c r="G1622" i="1"/>
  <c r="K1636" i="1"/>
  <c r="M1636" i="1" s="1"/>
  <c r="H1637" i="1"/>
  <c r="I1637" i="1" s="1"/>
  <c r="I1647" i="1"/>
  <c r="K1637" i="1"/>
  <c r="M1637" i="1" s="1"/>
  <c r="G1577" i="1"/>
  <c r="G1583" i="1"/>
  <c r="H1558" i="1"/>
  <c r="J1563" i="1"/>
  <c r="I1563" i="1"/>
  <c r="G1564" i="1"/>
  <c r="F1562" i="1"/>
  <c r="J1566" i="1"/>
  <c r="M1575" i="1"/>
  <c r="L1575" i="1"/>
  <c r="K1572" i="1"/>
  <c r="L1583" i="1"/>
  <c r="M1605" i="1"/>
  <c r="M1606" i="1"/>
  <c r="L1606" i="1"/>
  <c r="K1622" i="1"/>
  <c r="M1622" i="1" s="1"/>
  <c r="M1623" i="1"/>
  <c r="M1626" i="1"/>
  <c r="L1626" i="1"/>
  <c r="M1669" i="1"/>
  <c r="L1669" i="1"/>
  <c r="F1558" i="1"/>
  <c r="M1563" i="1"/>
  <c r="J1586" i="1"/>
  <c r="H1587" i="1"/>
  <c r="G1590" i="1"/>
  <c r="K1590" i="1"/>
  <c r="I1600" i="1"/>
  <c r="M1603" i="1"/>
  <c r="L1603" i="1"/>
  <c r="L1610" i="1"/>
  <c r="L1623" i="1"/>
  <c r="I1627" i="1"/>
  <c r="M1630" i="1"/>
  <c r="L1630" i="1"/>
  <c r="G1647" i="1"/>
  <c r="K1653" i="1"/>
  <c r="M1654" i="1"/>
  <c r="L1654" i="1"/>
  <c r="H1655" i="1"/>
  <c r="H1652" i="1" s="1"/>
  <c r="M1660" i="1"/>
  <c r="M1661" i="1"/>
  <c r="L1661" i="1"/>
  <c r="L1667" i="1"/>
  <c r="D1582" i="1"/>
  <c r="E1587" i="1"/>
  <c r="M1599" i="1"/>
  <c r="L1599" i="1"/>
  <c r="M1611" i="1"/>
  <c r="L1611" i="1"/>
  <c r="L1627" i="1"/>
  <c r="G1637" i="1"/>
  <c r="E1635" i="1"/>
  <c r="E1632" i="1" s="1"/>
  <c r="K1640" i="1"/>
  <c r="L1640" i="1" s="1"/>
  <c r="L1635" i="1" s="1"/>
  <c r="G1640" i="1"/>
  <c r="J1642" i="1"/>
  <c r="M1647" i="1"/>
  <c r="M1658" i="1"/>
  <c r="L1658" i="1"/>
  <c r="K1567" i="1"/>
  <c r="H1577" i="1"/>
  <c r="M1596" i="1"/>
  <c r="L1596" i="1"/>
  <c r="E1597" i="1"/>
  <c r="G1597" i="1" s="1"/>
  <c r="K1600" i="1"/>
  <c r="M1608" i="1"/>
  <c r="I1622" i="1"/>
  <c r="G1627" i="1"/>
  <c r="M1628" i="1"/>
  <c r="L1628" i="1"/>
  <c r="F1632" i="1"/>
  <c r="M1645" i="1"/>
  <c r="G1645" i="1"/>
  <c r="E1642" i="1"/>
  <c r="G1642" i="1" s="1"/>
  <c r="M1650" i="1"/>
  <c r="J1653" i="1"/>
  <c r="M1656" i="1"/>
  <c r="L1656" i="1"/>
  <c r="H1657" i="1"/>
  <c r="I1660" i="1"/>
  <c r="M1663" i="1"/>
  <c r="L1663" i="1"/>
  <c r="G1605" i="1"/>
  <c r="G1610" i="1"/>
  <c r="G1660" i="1"/>
  <c r="I1670" i="1"/>
  <c r="L1671" i="1"/>
  <c r="I1559" i="1" l="1"/>
  <c r="H1592" i="1"/>
  <c r="J1592" i="1" s="1"/>
  <c r="G1595" i="1"/>
  <c r="M1655" i="1"/>
  <c r="G1655" i="1"/>
  <c r="G1602" i="1"/>
  <c r="I1602" i="1"/>
  <c r="J1667" i="1"/>
  <c r="M1577" i="1"/>
  <c r="J1602" i="1"/>
  <c r="J1559" i="1"/>
  <c r="H1632" i="1"/>
  <c r="I1562" i="1"/>
  <c r="G1607" i="1"/>
  <c r="K1559" i="1"/>
  <c r="L1584" i="1"/>
  <c r="L1559" i="1" s="1"/>
  <c r="L1565" i="1"/>
  <c r="L1562" i="1" s="1"/>
  <c r="M1600" i="1"/>
  <c r="K1595" i="1"/>
  <c r="L1590" i="1"/>
  <c r="M1615" i="1"/>
  <c r="L1615" i="1"/>
  <c r="L1665" i="1"/>
  <c r="L1602" i="1"/>
  <c r="G1562" i="1"/>
  <c r="G1558" i="1"/>
  <c r="F1582" i="1"/>
  <c r="G1665" i="1"/>
  <c r="L1670" i="1"/>
  <c r="I1607" i="1"/>
  <c r="G1657" i="1"/>
  <c r="G1559" i="1"/>
  <c r="J1595" i="1"/>
  <c r="J1572" i="1"/>
  <c r="L1632" i="1"/>
  <c r="L1657" i="1"/>
  <c r="E1652" i="1"/>
  <c r="K1652" i="1" s="1"/>
  <c r="M1652" i="1" s="1"/>
  <c r="F1560" i="1"/>
  <c r="J1565" i="1"/>
  <c r="H1560" i="1"/>
  <c r="J1567" i="1"/>
  <c r="I1565" i="1"/>
  <c r="I1665" i="1"/>
  <c r="M1642" i="1"/>
  <c r="L1600" i="1"/>
  <c r="L1586" i="1"/>
  <c r="L1637" i="1"/>
  <c r="I1642" i="1"/>
  <c r="J1652" i="1"/>
  <c r="G1587" i="1"/>
  <c r="J1577" i="1"/>
  <c r="I1577" i="1"/>
  <c r="M1565" i="1"/>
  <c r="K1562" i="1"/>
  <c r="M1562" i="1" s="1"/>
  <c r="M1640" i="1"/>
  <c r="K1635" i="1"/>
  <c r="J1655" i="1"/>
  <c r="I1655" i="1"/>
  <c r="J1657" i="1"/>
  <c r="I1657" i="1"/>
  <c r="I1635" i="1"/>
  <c r="M1653" i="1"/>
  <c r="K1558" i="1"/>
  <c r="M1558" i="1" s="1"/>
  <c r="J1587" i="1"/>
  <c r="I1587" i="1"/>
  <c r="J1562" i="1"/>
  <c r="J1558" i="1"/>
  <c r="I1558" i="1"/>
  <c r="M1595" i="1"/>
  <c r="E1592" i="1"/>
  <c r="I1595" i="1"/>
  <c r="G1632" i="1"/>
  <c r="K1597" i="1"/>
  <c r="M1597" i="1" s="1"/>
  <c r="M1567" i="1"/>
  <c r="L1567" i="1"/>
  <c r="I1597" i="1"/>
  <c r="L1653" i="1"/>
  <c r="L1558" i="1" s="1"/>
  <c r="G1635" i="1"/>
  <c r="M1590" i="1"/>
  <c r="K1587" i="1"/>
  <c r="M1587" i="1" s="1"/>
  <c r="L1622" i="1"/>
  <c r="M1572" i="1"/>
  <c r="L1572" i="1"/>
  <c r="D1560" i="1"/>
  <c r="D1557" i="1" s="1"/>
  <c r="K1585" i="1" l="1"/>
  <c r="K1592" i="1"/>
  <c r="I1632" i="1"/>
  <c r="J1632" i="1"/>
  <c r="I1652" i="1"/>
  <c r="F1557" i="1"/>
  <c r="L1595" i="1"/>
  <c r="L1585" i="1" s="1"/>
  <c r="L1560" i="1" s="1"/>
  <c r="L1557" i="1" s="1"/>
  <c r="H1582" i="1"/>
  <c r="J1582" i="1" s="1"/>
  <c r="J1585" i="1"/>
  <c r="G1652" i="1"/>
  <c r="L1652" i="1"/>
  <c r="M1635" i="1"/>
  <c r="K1632" i="1"/>
  <c r="M1632" i="1" s="1"/>
  <c r="M1592" i="1"/>
  <c r="I1592" i="1"/>
  <c r="G1592" i="1"/>
  <c r="L1587" i="1"/>
  <c r="J1560" i="1"/>
  <c r="L1597" i="1"/>
  <c r="E1560" i="1"/>
  <c r="E1582" i="1"/>
  <c r="G1585" i="1"/>
  <c r="I1585" i="1"/>
  <c r="L1592" i="1" l="1"/>
  <c r="I1582" i="1"/>
  <c r="G1582" i="1"/>
  <c r="E1557" i="1"/>
  <c r="G1560" i="1"/>
  <c r="I1560" i="1"/>
  <c r="M1585" i="1"/>
  <c r="K1582" i="1"/>
  <c r="M1582" i="1" s="1"/>
  <c r="K1560" i="1"/>
  <c r="M1560" i="1" s="1"/>
  <c r="K1557" i="1" l="1"/>
  <c r="M1557" i="1" s="1"/>
  <c r="G1557" i="1"/>
  <c r="L1582" i="1"/>
  <c r="L216" i="1" l="1"/>
  <c r="L213" i="1"/>
  <c r="L374" i="1"/>
  <c r="L459" i="1"/>
  <c r="L460" i="1"/>
  <c r="L461" i="1"/>
  <c r="L458" i="1"/>
  <c r="L457" i="1" l="1"/>
  <c r="G629" i="1" l="1"/>
  <c r="J629" i="1"/>
  <c r="I629" i="1"/>
  <c r="H395" i="1" l="1"/>
  <c r="H1906" i="1"/>
  <c r="D2157" i="1" l="1"/>
  <c r="H2157" i="1"/>
  <c r="F2157" i="1"/>
  <c r="F2156" i="1"/>
  <c r="D2156" i="1"/>
  <c r="E2157" i="1" l="1"/>
  <c r="G2157" i="1" s="1"/>
  <c r="E2155" i="1"/>
  <c r="H2155" i="1"/>
  <c r="J2157" i="1"/>
  <c r="D2155" i="1"/>
  <c r="D2154" i="1" s="1"/>
  <c r="E2156" i="1"/>
  <c r="G2156" i="1" s="1"/>
  <c r="K2155" i="1"/>
  <c r="F2155" i="1"/>
  <c r="H2156" i="1"/>
  <c r="L1548" i="1"/>
  <c r="J1556" i="1"/>
  <c r="I1556" i="1"/>
  <c r="G1556" i="1"/>
  <c r="M1536" i="1"/>
  <c r="M1534" i="1"/>
  <c r="M1533" i="1"/>
  <c r="L1518" i="1"/>
  <c r="L1532" i="1" l="1"/>
  <c r="M1514" i="1"/>
  <c r="M1530" i="1"/>
  <c r="L1530" i="1"/>
  <c r="J1532" i="1"/>
  <c r="I1532" i="1"/>
  <c r="L1556" i="1"/>
  <c r="G1532" i="1"/>
  <c r="L1551" i="1"/>
  <c r="G1518" i="1"/>
  <c r="I1518" i="1"/>
  <c r="J1518" i="1"/>
  <c r="J1526" i="1"/>
  <c r="I2157" i="1"/>
  <c r="I1531" i="1"/>
  <c r="H2154" i="1"/>
  <c r="I2155" i="1"/>
  <c r="G1514" i="1"/>
  <c r="E2154" i="1"/>
  <c r="L1549" i="1"/>
  <c r="G1529" i="1"/>
  <c r="J1531" i="1"/>
  <c r="L2157" i="1"/>
  <c r="J1528" i="1"/>
  <c r="I2156" i="1"/>
  <c r="J2156" i="1"/>
  <c r="G2155" i="1"/>
  <c r="F2154" i="1"/>
  <c r="K2156" i="1"/>
  <c r="M2155" i="1"/>
  <c r="J2155" i="1"/>
  <c r="I1530" i="1"/>
  <c r="G1531" i="1"/>
  <c r="J1551" i="1"/>
  <c r="L1528" i="1"/>
  <c r="G1530" i="1"/>
  <c r="J1530" i="1"/>
  <c r="G1515" i="1" l="1"/>
  <c r="L1514" i="1"/>
  <c r="M1522" i="1"/>
  <c r="L1522" i="1"/>
  <c r="L1527" i="1"/>
  <c r="M1515" i="1"/>
  <c r="L1513" i="1"/>
  <c r="M1552" i="1"/>
  <c r="L1552" i="1"/>
  <c r="G1513" i="1"/>
  <c r="I1513" i="1"/>
  <c r="J1513" i="1"/>
  <c r="M1526" i="1"/>
  <c r="G1521" i="1"/>
  <c r="J1521" i="1"/>
  <c r="I1521" i="1"/>
  <c r="I1551" i="1"/>
  <c r="I1522" i="1"/>
  <c r="G1522" i="1"/>
  <c r="J1522" i="1"/>
  <c r="G1551" i="1"/>
  <c r="J1548" i="1"/>
  <c r="G1548" i="1"/>
  <c r="G2154" i="1"/>
  <c r="G1550" i="1"/>
  <c r="M1550" i="1"/>
  <c r="L2156" i="1"/>
  <c r="G1549" i="1"/>
  <c r="L2155" i="1"/>
  <c r="M1549" i="1"/>
  <c r="M1531" i="1"/>
  <c r="M1528" i="1"/>
  <c r="M2156" i="1"/>
  <c r="I1548" i="1"/>
  <c r="K2157" i="1"/>
  <c r="I2154" i="1"/>
  <c r="J2154" i="1"/>
  <c r="I1529" i="1"/>
  <c r="J1529" i="1"/>
  <c r="M1529" i="1"/>
  <c r="G1527" i="1"/>
  <c r="M1527" i="1" l="1"/>
  <c r="L1512" i="1"/>
  <c r="L1515" i="1"/>
  <c r="L1521" i="1"/>
  <c r="L1547" i="1"/>
  <c r="M1517" i="1"/>
  <c r="L1517" i="1"/>
  <c r="L1516" i="1"/>
  <c r="G1517" i="1"/>
  <c r="I1517" i="1"/>
  <c r="J1517" i="1"/>
  <c r="J1550" i="1"/>
  <c r="G1516" i="1"/>
  <c r="J1516" i="1"/>
  <c r="G1512" i="1"/>
  <c r="G1547" i="1"/>
  <c r="L2154" i="1"/>
  <c r="M2157" i="1"/>
  <c r="K2154" i="1"/>
  <c r="I1549" i="1"/>
  <c r="J1549" i="1"/>
  <c r="J1527" i="1"/>
  <c r="I1527" i="1"/>
  <c r="M1512" i="1" l="1"/>
  <c r="M1547" i="1"/>
  <c r="I1515" i="1"/>
  <c r="J1515" i="1"/>
  <c r="I1514" i="1"/>
  <c r="J1514" i="1"/>
  <c r="M2154" i="1"/>
  <c r="J1547" i="1"/>
  <c r="I1547" i="1"/>
  <c r="J1512" i="1" l="1"/>
  <c r="I1512" i="1"/>
  <c r="J236" i="1" l="1"/>
  <c r="I236" i="1"/>
  <c r="G236" i="1"/>
  <c r="H370" i="1"/>
  <c r="H350" i="1"/>
  <c r="H329" i="1"/>
  <c r="H330" i="1"/>
  <c r="K270" i="1"/>
  <c r="H270" i="1"/>
  <c r="H265" i="1"/>
  <c r="K260" i="1"/>
  <c r="H214" i="1"/>
  <c r="L215" i="1"/>
  <c r="H199" i="1" l="1"/>
  <c r="H320" i="1"/>
  <c r="H319" i="1"/>
  <c r="H290" i="1"/>
  <c r="H210" i="1"/>
  <c r="H200" i="1" l="1"/>
  <c r="H280" i="1"/>
  <c r="H255" i="1" s="1"/>
  <c r="H2012" i="1"/>
  <c r="H2002" i="1"/>
  <c r="K1977" i="1"/>
  <c r="H1952" i="1"/>
  <c r="H1947" i="1"/>
  <c r="K1932" i="1"/>
  <c r="K1922" i="1"/>
  <c r="H277" i="1" l="1"/>
  <c r="K1434" i="1"/>
  <c r="K1429" i="1" l="1"/>
  <c r="K2383" i="1" l="1"/>
  <c r="J2383" i="1"/>
  <c r="I2383" i="1"/>
  <c r="G2383" i="1"/>
  <c r="M2382" i="1"/>
  <c r="L2382" i="1"/>
  <c r="J2382" i="1"/>
  <c r="I2382" i="1"/>
  <c r="G2382" i="1"/>
  <c r="M2381" i="1"/>
  <c r="L2381" i="1"/>
  <c r="J2381" i="1"/>
  <c r="I2381" i="1"/>
  <c r="G2381" i="1"/>
  <c r="K2380" i="1"/>
  <c r="K2370" i="1" s="1"/>
  <c r="K2365" i="1" s="1"/>
  <c r="J2380" i="1"/>
  <c r="I2380" i="1"/>
  <c r="G2380" i="1"/>
  <c r="H2379" i="1"/>
  <c r="F2379" i="1"/>
  <c r="E2379" i="1"/>
  <c r="D2379" i="1"/>
  <c r="M2378" i="1"/>
  <c r="J2378" i="1"/>
  <c r="I2378" i="1"/>
  <c r="G2378" i="1"/>
  <c r="M2377" i="1"/>
  <c r="J2377" i="1"/>
  <c r="I2377" i="1"/>
  <c r="M2376" i="1"/>
  <c r="J2376" i="1"/>
  <c r="I2376" i="1"/>
  <c r="G2376" i="1"/>
  <c r="M2375" i="1"/>
  <c r="J2375" i="1"/>
  <c r="I2375" i="1"/>
  <c r="G2375" i="1"/>
  <c r="L2374" i="1"/>
  <c r="K2374" i="1"/>
  <c r="H2374" i="1"/>
  <c r="F2374" i="1"/>
  <c r="E2374" i="1"/>
  <c r="D2374" i="1"/>
  <c r="H2373" i="1"/>
  <c r="H2368" i="1" s="1"/>
  <c r="F2373" i="1"/>
  <c r="F2368" i="1" s="1"/>
  <c r="E2373" i="1"/>
  <c r="E2368" i="1" s="1"/>
  <c r="D2373" i="1"/>
  <c r="D2368" i="1" s="1"/>
  <c r="K2372" i="1"/>
  <c r="K2367" i="1" s="1"/>
  <c r="H2372" i="1"/>
  <c r="H2367" i="1" s="1"/>
  <c r="F2372" i="1"/>
  <c r="F2367" i="1" s="1"/>
  <c r="E2372" i="1"/>
  <c r="E2367" i="1" s="1"/>
  <c r="D2372" i="1"/>
  <c r="D2367" i="1" s="1"/>
  <c r="K2371" i="1"/>
  <c r="K2366" i="1" s="1"/>
  <c r="H2371" i="1"/>
  <c r="H2366" i="1" s="1"/>
  <c r="F2371" i="1"/>
  <c r="F2366" i="1" s="1"/>
  <c r="E2371" i="1"/>
  <c r="E2366" i="1" s="1"/>
  <c r="D2371" i="1"/>
  <c r="D2366" i="1" s="1"/>
  <c r="H2370" i="1"/>
  <c r="H2365" i="1" s="1"/>
  <c r="F2370" i="1"/>
  <c r="F2365" i="1" s="1"/>
  <c r="E2370" i="1"/>
  <c r="E2365" i="1" s="1"/>
  <c r="D2365" i="1"/>
  <c r="K1838" i="1"/>
  <c r="K1823" i="1" s="1"/>
  <c r="J1838" i="1"/>
  <c r="I1838" i="1"/>
  <c r="G1838" i="1"/>
  <c r="M1837" i="1"/>
  <c r="L1837" i="1"/>
  <c r="J1837" i="1"/>
  <c r="I1837" i="1"/>
  <c r="G1837" i="1"/>
  <c r="K1836" i="1"/>
  <c r="J1836" i="1"/>
  <c r="I1836" i="1"/>
  <c r="G1836" i="1"/>
  <c r="K1835" i="1"/>
  <c r="J1835" i="1"/>
  <c r="I1835" i="1"/>
  <c r="G1835" i="1"/>
  <c r="H1834" i="1"/>
  <c r="F1834" i="1"/>
  <c r="E1834" i="1"/>
  <c r="D1834" i="1"/>
  <c r="K1833" i="1"/>
  <c r="J1833" i="1"/>
  <c r="I1833" i="1"/>
  <c r="G1833" i="1"/>
  <c r="M1832" i="1"/>
  <c r="J1832" i="1"/>
  <c r="I1832" i="1"/>
  <c r="G1832" i="1"/>
  <c r="K1831" i="1"/>
  <c r="J1831" i="1"/>
  <c r="I1831" i="1"/>
  <c r="G1831" i="1"/>
  <c r="K1830" i="1"/>
  <c r="J1830" i="1"/>
  <c r="I1830" i="1"/>
  <c r="G1830" i="1"/>
  <c r="H1829" i="1"/>
  <c r="F1829" i="1"/>
  <c r="E1829" i="1"/>
  <c r="D1829" i="1"/>
  <c r="K1828" i="1"/>
  <c r="J1828" i="1"/>
  <c r="I1828" i="1"/>
  <c r="G1828" i="1"/>
  <c r="M1827" i="1"/>
  <c r="J1827" i="1"/>
  <c r="I1827" i="1"/>
  <c r="G1827" i="1"/>
  <c r="K1826" i="1"/>
  <c r="J1826" i="1"/>
  <c r="I1826" i="1"/>
  <c r="G1826" i="1"/>
  <c r="K1825" i="1"/>
  <c r="J1825" i="1"/>
  <c r="I1825" i="1"/>
  <c r="G1825" i="1"/>
  <c r="H1824" i="1"/>
  <c r="H1820" i="1" s="1"/>
  <c r="F1824" i="1"/>
  <c r="F1820" i="1" s="1"/>
  <c r="E1824" i="1"/>
  <c r="E1820" i="1" s="1"/>
  <c r="D1824" i="1"/>
  <c r="D1820" i="1" s="1"/>
  <c r="M1818" i="1"/>
  <c r="J1818" i="1"/>
  <c r="I1818" i="1"/>
  <c r="G1818" i="1"/>
  <c r="M1817" i="1"/>
  <c r="J1817" i="1"/>
  <c r="I1817" i="1"/>
  <c r="G1817" i="1"/>
  <c r="M1816" i="1"/>
  <c r="J1816" i="1"/>
  <c r="I1816" i="1"/>
  <c r="G1816" i="1"/>
  <c r="M1815" i="1"/>
  <c r="J1815" i="1"/>
  <c r="I1815" i="1"/>
  <c r="G1815" i="1"/>
  <c r="L1814" i="1"/>
  <c r="K1814" i="1"/>
  <c r="H1814" i="1"/>
  <c r="F1814" i="1"/>
  <c r="E1814" i="1"/>
  <c r="D1814" i="1"/>
  <c r="M1803" i="1"/>
  <c r="J1803" i="1"/>
  <c r="I1803" i="1"/>
  <c r="G1803" i="1"/>
  <c r="M1802" i="1"/>
  <c r="J1802" i="1"/>
  <c r="I1802" i="1"/>
  <c r="M1801" i="1"/>
  <c r="J1801" i="1"/>
  <c r="I1801" i="1"/>
  <c r="G1801" i="1"/>
  <c r="M1800" i="1"/>
  <c r="J1800" i="1"/>
  <c r="I1800" i="1"/>
  <c r="G1800" i="1"/>
  <c r="L1799" i="1"/>
  <c r="K1799" i="1"/>
  <c r="F1799" i="1"/>
  <c r="E1799" i="1"/>
  <c r="I1799" i="1" s="1"/>
  <c r="D1799" i="1"/>
  <c r="K1783" i="1"/>
  <c r="J1783" i="1"/>
  <c r="I1783" i="1"/>
  <c r="G1783" i="1"/>
  <c r="M1782" i="1"/>
  <c r="L1782" i="1"/>
  <c r="J1782" i="1"/>
  <c r="I1782" i="1"/>
  <c r="G1782" i="1"/>
  <c r="K1780" i="1"/>
  <c r="J1780" i="1"/>
  <c r="I1780" i="1"/>
  <c r="G1780" i="1"/>
  <c r="H1779" i="1"/>
  <c r="H1774" i="1" s="1"/>
  <c r="F1779" i="1"/>
  <c r="E1779" i="1"/>
  <c r="D1779" i="1"/>
  <c r="D1774" i="1" s="1"/>
  <c r="F1778" i="1"/>
  <c r="E1778" i="1"/>
  <c r="K1778" i="1" s="1"/>
  <c r="D1778" i="1"/>
  <c r="H1777" i="1"/>
  <c r="F1777" i="1"/>
  <c r="E1777" i="1"/>
  <c r="D1777" i="1"/>
  <c r="F1776" i="1"/>
  <c r="E1776" i="1"/>
  <c r="I1776" i="1" s="1"/>
  <c r="F1775" i="1"/>
  <c r="E1775" i="1"/>
  <c r="K1775" i="1" s="1"/>
  <c r="D1775" i="1"/>
  <c r="K1773" i="1"/>
  <c r="J1773" i="1"/>
  <c r="I1773" i="1"/>
  <c r="G1773" i="1"/>
  <c r="M1772" i="1"/>
  <c r="L1772" i="1"/>
  <c r="J1772" i="1"/>
  <c r="I1772" i="1"/>
  <c r="G1772" i="1"/>
  <c r="K1771" i="1"/>
  <c r="J1771" i="1"/>
  <c r="I1771" i="1"/>
  <c r="G1771" i="1"/>
  <c r="K1770" i="1"/>
  <c r="J1770" i="1"/>
  <c r="I1770" i="1"/>
  <c r="G1770" i="1"/>
  <c r="H1769" i="1"/>
  <c r="F1769" i="1"/>
  <c r="E1769" i="1"/>
  <c r="D1769" i="1"/>
  <c r="H1768" i="1"/>
  <c r="H1713" i="1" s="1"/>
  <c r="F1768" i="1"/>
  <c r="F1713" i="1" s="1"/>
  <c r="E1768" i="1"/>
  <c r="D1768" i="1"/>
  <c r="H1767" i="1"/>
  <c r="H1712" i="1" s="1"/>
  <c r="F1767" i="1"/>
  <c r="F1712" i="1" s="1"/>
  <c r="E1767" i="1"/>
  <c r="D1767" i="1"/>
  <c r="H1766" i="1"/>
  <c r="H1711" i="1" s="1"/>
  <c r="F1766" i="1"/>
  <c r="E1766" i="1"/>
  <c r="D1766" i="1"/>
  <c r="D1711" i="1" s="1"/>
  <c r="H1765" i="1"/>
  <c r="H1710" i="1" s="1"/>
  <c r="F1765" i="1"/>
  <c r="E1765" i="1"/>
  <c r="D1765" i="1"/>
  <c r="K1763" i="1"/>
  <c r="J1763" i="1"/>
  <c r="I1763" i="1"/>
  <c r="G1763" i="1"/>
  <c r="M1762" i="1"/>
  <c r="L1762" i="1"/>
  <c r="J1762" i="1"/>
  <c r="I1762" i="1"/>
  <c r="G1762" i="1"/>
  <c r="K1761" i="1"/>
  <c r="J1761" i="1"/>
  <c r="I1761" i="1"/>
  <c r="G1761" i="1"/>
  <c r="K1760" i="1"/>
  <c r="J1760" i="1"/>
  <c r="I1760" i="1"/>
  <c r="G1760" i="1"/>
  <c r="H1759" i="1"/>
  <c r="F1759" i="1"/>
  <c r="E1759" i="1"/>
  <c r="D1759" i="1"/>
  <c r="K1758" i="1"/>
  <c r="K1755" i="1"/>
  <c r="K1748" i="1"/>
  <c r="J1748" i="1"/>
  <c r="I1748" i="1"/>
  <c r="G1748" i="1"/>
  <c r="M1747" i="1"/>
  <c r="L1747" i="1"/>
  <c r="J1747" i="1"/>
  <c r="I1747" i="1"/>
  <c r="G1747" i="1"/>
  <c r="K1746" i="1"/>
  <c r="K1736" i="1" s="1"/>
  <c r="J1746" i="1"/>
  <c r="I1746" i="1"/>
  <c r="G1746" i="1"/>
  <c r="K1745" i="1"/>
  <c r="J1745" i="1"/>
  <c r="I1745" i="1"/>
  <c r="G1745" i="1"/>
  <c r="H1744" i="1"/>
  <c r="F1744" i="1"/>
  <c r="E1744" i="1"/>
  <c r="D1744" i="1"/>
  <c r="K1743" i="1"/>
  <c r="J1743" i="1"/>
  <c r="I1743" i="1"/>
  <c r="G1743" i="1"/>
  <c r="M1742" i="1"/>
  <c r="L1742" i="1"/>
  <c r="J1742" i="1"/>
  <c r="I1742" i="1"/>
  <c r="G1742" i="1"/>
  <c r="K1740" i="1"/>
  <c r="J1740" i="1"/>
  <c r="I1740" i="1"/>
  <c r="G1740" i="1"/>
  <c r="H1739" i="1"/>
  <c r="F1739" i="1"/>
  <c r="E1739" i="1"/>
  <c r="D1739" i="1"/>
  <c r="M1733" i="1"/>
  <c r="J1733" i="1"/>
  <c r="I1733" i="1"/>
  <c r="G1733" i="1"/>
  <c r="M1732" i="1"/>
  <c r="L1732" i="1"/>
  <c r="L1722" i="1" s="1"/>
  <c r="J1732" i="1"/>
  <c r="I1732" i="1"/>
  <c r="G1732" i="1"/>
  <c r="M1731" i="1"/>
  <c r="J1731" i="1"/>
  <c r="I1731" i="1"/>
  <c r="G1731" i="1"/>
  <c r="M1730" i="1"/>
  <c r="J1730" i="1"/>
  <c r="I1730" i="1"/>
  <c r="G1730" i="1"/>
  <c r="K1729" i="1"/>
  <c r="H1729" i="1"/>
  <c r="F1729" i="1"/>
  <c r="E1729" i="1"/>
  <c r="D1729" i="1"/>
  <c r="M1728" i="1"/>
  <c r="J1728" i="1"/>
  <c r="I1728" i="1"/>
  <c r="G1728" i="1"/>
  <c r="M1727" i="1"/>
  <c r="J1727" i="1"/>
  <c r="I1727" i="1"/>
  <c r="G1727" i="1"/>
  <c r="M1726" i="1"/>
  <c r="J1726" i="1"/>
  <c r="I1726" i="1"/>
  <c r="G1726" i="1"/>
  <c r="M1725" i="1"/>
  <c r="J1725" i="1"/>
  <c r="I1725" i="1"/>
  <c r="G1725" i="1"/>
  <c r="K1724" i="1"/>
  <c r="H1724" i="1"/>
  <c r="F1724" i="1"/>
  <c r="E1724" i="1"/>
  <c r="D1724" i="1"/>
  <c r="K1718" i="1"/>
  <c r="J1718" i="1"/>
  <c r="I1718" i="1"/>
  <c r="G1718" i="1"/>
  <c r="M1717" i="1"/>
  <c r="J1717" i="1"/>
  <c r="I1717" i="1"/>
  <c r="G1717" i="1"/>
  <c r="K1716" i="1"/>
  <c r="J1716" i="1"/>
  <c r="I1716" i="1"/>
  <c r="G1716" i="1"/>
  <c r="K1715" i="1"/>
  <c r="J1715" i="1"/>
  <c r="I1715" i="1"/>
  <c r="G1715" i="1"/>
  <c r="L1714" i="1"/>
  <c r="H1714" i="1"/>
  <c r="F1714" i="1"/>
  <c r="E1714" i="1"/>
  <c r="D1714" i="1"/>
  <c r="D1712" i="1" l="1"/>
  <c r="D1713" i="1"/>
  <c r="E1712" i="1"/>
  <c r="E1713" i="1"/>
  <c r="E1710" i="1"/>
  <c r="D1710" i="1"/>
  <c r="F1710" i="1"/>
  <c r="F1711" i="1"/>
  <c r="K1735" i="1"/>
  <c r="L1737" i="1"/>
  <c r="K1766" i="1"/>
  <c r="L1766" i="1" s="1"/>
  <c r="E1711" i="1"/>
  <c r="K1738" i="1"/>
  <c r="M1738" i="1" s="1"/>
  <c r="L1812" i="1"/>
  <c r="L1792" i="1" s="1"/>
  <c r="L1787" i="1" s="1"/>
  <c r="K1821" i="1"/>
  <c r="K1810" i="1"/>
  <c r="K1790" i="1" s="1"/>
  <c r="K1785" i="1" s="1"/>
  <c r="K1811" i="1"/>
  <c r="K1791" i="1" s="1"/>
  <c r="K1786" i="1" s="1"/>
  <c r="K1822" i="1"/>
  <c r="L1828" i="1"/>
  <c r="K1813" i="1"/>
  <c r="K1793" i="1" s="1"/>
  <c r="K1788" i="1" s="1"/>
  <c r="J1820" i="1"/>
  <c r="I1820" i="1"/>
  <c r="G1820" i="1"/>
  <c r="E1819" i="1"/>
  <c r="L1826" i="1"/>
  <c r="L2371" i="1"/>
  <c r="L2366" i="1" s="1"/>
  <c r="D1764" i="1"/>
  <c r="L1729" i="1"/>
  <c r="J1778" i="1"/>
  <c r="L1777" i="1"/>
  <c r="G1754" i="1"/>
  <c r="J1758" i="1"/>
  <c r="J1775" i="1"/>
  <c r="G1799" i="1"/>
  <c r="G1776" i="1"/>
  <c r="J1776" i="1"/>
  <c r="D2369" i="1"/>
  <c r="D1809" i="1"/>
  <c r="G1755" i="1"/>
  <c r="J1769" i="1"/>
  <c r="I1796" i="1"/>
  <c r="H1809" i="1"/>
  <c r="G2370" i="1"/>
  <c r="I1779" i="1"/>
  <c r="I1797" i="1"/>
  <c r="I2379" i="1"/>
  <c r="M1715" i="1"/>
  <c r="M1716" i="1"/>
  <c r="M1718" i="1"/>
  <c r="J1722" i="1"/>
  <c r="M1724" i="1"/>
  <c r="G1739" i="1"/>
  <c r="M1743" i="1"/>
  <c r="L1745" i="1"/>
  <c r="M1746" i="1"/>
  <c r="M1758" i="1"/>
  <c r="L1763" i="1"/>
  <c r="M1770" i="1"/>
  <c r="L1771" i="1"/>
  <c r="M1778" i="1"/>
  <c r="M1828" i="1"/>
  <c r="M1830" i="1"/>
  <c r="L1838" i="1"/>
  <c r="L1823" i="1" s="1"/>
  <c r="L2372" i="1"/>
  <c r="K1719" i="1"/>
  <c r="M1740" i="1"/>
  <c r="L1741" i="1"/>
  <c r="L1748" i="1"/>
  <c r="M1761" i="1"/>
  <c r="M1780" i="1"/>
  <c r="K1794" i="1"/>
  <c r="G1798" i="1"/>
  <c r="L1825" i="1"/>
  <c r="M1826" i="1"/>
  <c r="M1833" i="1"/>
  <c r="M1835" i="1"/>
  <c r="L1836" i="1"/>
  <c r="M2380" i="1"/>
  <c r="M2383" i="1"/>
  <c r="G1714" i="1"/>
  <c r="J1714" i="1"/>
  <c r="L1746" i="1"/>
  <c r="G1757" i="1"/>
  <c r="L1761" i="1"/>
  <c r="G1766" i="1"/>
  <c r="G1768" i="1"/>
  <c r="M1777" i="1"/>
  <c r="M1799" i="1"/>
  <c r="I1811" i="1"/>
  <c r="G2372" i="1"/>
  <c r="I1744" i="1"/>
  <c r="J1777" i="1"/>
  <c r="L1780" i="1"/>
  <c r="L1775" i="1" s="1"/>
  <c r="J1813" i="1"/>
  <c r="M1814" i="1"/>
  <c r="G1824" i="1"/>
  <c r="L1833" i="1"/>
  <c r="J1755" i="1"/>
  <c r="G1775" i="1"/>
  <c r="G1795" i="1"/>
  <c r="I1829" i="1"/>
  <c r="I2370" i="1"/>
  <c r="G2373" i="1"/>
  <c r="G2374" i="1"/>
  <c r="L2383" i="1"/>
  <c r="L2373" i="1" s="1"/>
  <c r="L2368" i="1" s="1"/>
  <c r="K1714" i="1"/>
  <c r="G1722" i="1"/>
  <c r="J1724" i="1"/>
  <c r="G1729" i="1"/>
  <c r="G1738" i="1"/>
  <c r="L1740" i="1"/>
  <c r="G1756" i="1"/>
  <c r="H1754" i="1"/>
  <c r="I1754" i="1" s="1"/>
  <c r="J1759" i="1"/>
  <c r="J1765" i="1"/>
  <c r="I1769" i="1"/>
  <c r="I1775" i="1"/>
  <c r="G1778" i="1"/>
  <c r="J1779" i="1"/>
  <c r="I1795" i="1"/>
  <c r="M1798" i="1"/>
  <c r="J1812" i="1"/>
  <c r="M1836" i="1"/>
  <c r="I2374" i="1"/>
  <c r="F1719" i="1"/>
  <c r="H1719" i="1"/>
  <c r="M1748" i="1"/>
  <c r="J1756" i="1"/>
  <c r="I1765" i="1"/>
  <c r="I1777" i="1"/>
  <c r="I1778" i="1"/>
  <c r="M1795" i="1"/>
  <c r="J1799" i="1"/>
  <c r="G1814" i="1"/>
  <c r="K1824" i="1"/>
  <c r="K1820" i="1" s="1"/>
  <c r="L1830" i="1"/>
  <c r="L1835" i="1"/>
  <c r="M2370" i="1"/>
  <c r="G2371" i="1"/>
  <c r="I2372" i="1"/>
  <c r="M2374" i="1"/>
  <c r="G2379" i="1"/>
  <c r="D1719" i="1"/>
  <c r="G1721" i="1"/>
  <c r="M1722" i="1"/>
  <c r="I1723" i="1"/>
  <c r="G1724" i="1"/>
  <c r="J1729" i="1"/>
  <c r="M1737" i="1"/>
  <c r="I1767" i="1"/>
  <c r="K1768" i="1"/>
  <c r="L1770" i="1"/>
  <c r="E1774" i="1"/>
  <c r="I1774" i="1" s="1"/>
  <c r="M1796" i="1"/>
  <c r="I1798" i="1"/>
  <c r="E1809" i="1"/>
  <c r="J1814" i="1"/>
  <c r="J1829" i="1"/>
  <c r="K1829" i="1"/>
  <c r="I1834" i="1"/>
  <c r="E2369" i="1"/>
  <c r="M2372" i="1"/>
  <c r="E1719" i="1"/>
  <c r="I1721" i="1"/>
  <c r="M1729" i="1"/>
  <c r="L1743" i="1"/>
  <c r="J1744" i="1"/>
  <c r="I1755" i="1"/>
  <c r="M1757" i="1"/>
  <c r="I1759" i="1"/>
  <c r="M1763" i="1"/>
  <c r="G1767" i="1"/>
  <c r="M1771" i="1"/>
  <c r="J1811" i="1"/>
  <c r="I1813" i="1"/>
  <c r="M1825" i="1"/>
  <c r="G1829" i="1"/>
  <c r="G1834" i="1"/>
  <c r="F2369" i="1"/>
  <c r="L2380" i="1"/>
  <c r="H2369" i="1"/>
  <c r="J2370" i="1"/>
  <c r="J2372" i="1"/>
  <c r="J2374" i="1"/>
  <c r="I2371" i="1"/>
  <c r="M2371" i="1"/>
  <c r="I2373" i="1"/>
  <c r="J2371" i="1"/>
  <c r="J2373" i="1"/>
  <c r="J2379" i="1"/>
  <c r="K2373" i="1"/>
  <c r="K2368" i="1" s="1"/>
  <c r="K2379" i="1"/>
  <c r="M1720" i="1"/>
  <c r="I1722" i="1"/>
  <c r="G1723" i="1"/>
  <c r="I1724" i="1"/>
  <c r="I1714" i="1"/>
  <c r="I1729" i="1"/>
  <c r="M1721" i="1"/>
  <c r="G1744" i="1"/>
  <c r="L1757" i="1"/>
  <c r="G1759" i="1"/>
  <c r="L1760" i="1"/>
  <c r="M1760" i="1"/>
  <c r="K1759" i="1"/>
  <c r="G1765" i="1"/>
  <c r="F1764" i="1"/>
  <c r="G1769" i="1"/>
  <c r="G1777" i="1"/>
  <c r="L1783" i="1"/>
  <c r="L1778" i="1" s="1"/>
  <c r="M1783" i="1"/>
  <c r="J1721" i="1"/>
  <c r="J1723" i="1"/>
  <c r="I1737" i="1"/>
  <c r="I1739" i="1"/>
  <c r="M1745" i="1"/>
  <c r="K1744" i="1"/>
  <c r="K1756" i="1"/>
  <c r="K1754" i="1" s="1"/>
  <c r="L1754" i="1" s="1"/>
  <c r="I1766" i="1"/>
  <c r="J1766" i="1"/>
  <c r="K1767" i="1"/>
  <c r="K1712" i="1" s="1"/>
  <c r="J1767" i="1"/>
  <c r="J1739" i="1"/>
  <c r="I1757" i="1"/>
  <c r="J1757" i="1"/>
  <c r="L1758" i="1"/>
  <c r="I1758" i="1"/>
  <c r="K1739" i="1"/>
  <c r="M1741" i="1"/>
  <c r="L1755" i="1"/>
  <c r="M1755" i="1"/>
  <c r="I1756" i="1"/>
  <c r="G1758" i="1"/>
  <c r="H1764" i="1"/>
  <c r="K1765" i="1"/>
  <c r="E1764" i="1"/>
  <c r="I1768" i="1"/>
  <c r="J1768" i="1"/>
  <c r="K1769" i="1"/>
  <c r="L1773" i="1"/>
  <c r="M1773" i="1"/>
  <c r="M1775" i="1"/>
  <c r="G1779" i="1"/>
  <c r="F1774" i="1"/>
  <c r="E1794" i="1"/>
  <c r="G1797" i="1"/>
  <c r="J1798" i="1"/>
  <c r="F1809" i="1"/>
  <c r="G1811" i="1"/>
  <c r="G1812" i="1"/>
  <c r="F1794" i="1"/>
  <c r="J1797" i="1"/>
  <c r="M1797" i="1"/>
  <c r="J1796" i="1"/>
  <c r="I1812" i="1"/>
  <c r="L1831" i="1"/>
  <c r="M1831" i="1"/>
  <c r="K1779" i="1"/>
  <c r="D1794" i="1"/>
  <c r="J1795" i="1"/>
  <c r="H1794" i="1"/>
  <c r="G1796" i="1"/>
  <c r="M1812" i="1"/>
  <c r="G1813" i="1"/>
  <c r="I1814" i="1"/>
  <c r="I1824" i="1"/>
  <c r="J1824" i="1"/>
  <c r="M1838" i="1"/>
  <c r="J1834" i="1"/>
  <c r="K1834" i="1"/>
  <c r="M1766" i="1" l="1"/>
  <c r="K1710" i="1"/>
  <c r="L2367" i="1"/>
  <c r="K1734" i="1"/>
  <c r="L1738" i="1"/>
  <c r="L1735" i="1"/>
  <c r="K1713" i="1"/>
  <c r="L1736" i="1"/>
  <c r="K1711" i="1"/>
  <c r="I2366" i="1"/>
  <c r="L1813" i="1"/>
  <c r="L1793" i="1" s="1"/>
  <c r="L1788" i="1" s="1"/>
  <c r="L1811" i="1"/>
  <c r="L1791" i="1" s="1"/>
  <c r="L1786" i="1" s="1"/>
  <c r="L1822" i="1"/>
  <c r="L1810" i="1"/>
  <c r="L1790" i="1" s="1"/>
  <c r="L1785" i="1" s="1"/>
  <c r="L1821" i="1"/>
  <c r="J1823" i="1"/>
  <c r="I1823" i="1"/>
  <c r="G1822" i="1"/>
  <c r="M1822" i="1"/>
  <c r="H1819" i="1"/>
  <c r="H1789" i="1"/>
  <c r="M1787" i="1"/>
  <c r="M1790" i="1"/>
  <c r="G1823" i="1"/>
  <c r="G1821" i="1"/>
  <c r="D1819" i="1"/>
  <c r="F1819" i="1"/>
  <c r="M1823" i="1"/>
  <c r="J1821" i="1"/>
  <c r="I1821" i="1"/>
  <c r="M2366" i="1"/>
  <c r="J1737" i="1"/>
  <c r="J1754" i="1"/>
  <c r="G1737" i="1"/>
  <c r="I2368" i="1"/>
  <c r="G1791" i="1"/>
  <c r="M2365" i="1"/>
  <c r="D2364" i="1"/>
  <c r="I1809" i="1"/>
  <c r="L1834" i="1"/>
  <c r="G1736" i="1"/>
  <c r="I1788" i="1"/>
  <c r="J1793" i="1"/>
  <c r="G1713" i="1"/>
  <c r="G2366" i="1"/>
  <c r="G1787" i="1"/>
  <c r="G1786" i="1"/>
  <c r="K1774" i="1"/>
  <c r="M1774" i="1" s="1"/>
  <c r="M1776" i="1"/>
  <c r="G2367" i="1"/>
  <c r="J1719" i="1"/>
  <c r="L1759" i="1"/>
  <c r="G1719" i="1"/>
  <c r="M1714" i="1"/>
  <c r="D1784" i="1"/>
  <c r="G1809" i="1"/>
  <c r="M1794" i="1"/>
  <c r="E1784" i="1"/>
  <c r="G2368" i="1"/>
  <c r="I1793" i="1"/>
  <c r="L1744" i="1"/>
  <c r="M1723" i="1"/>
  <c r="J2368" i="1"/>
  <c r="E2364" i="1"/>
  <c r="G1794" i="1"/>
  <c r="G1774" i="1"/>
  <c r="L1774" i="1"/>
  <c r="L1829" i="1"/>
  <c r="M1792" i="1"/>
  <c r="G2365" i="1"/>
  <c r="D1789" i="1"/>
  <c r="M1834" i="1"/>
  <c r="L1765" i="1"/>
  <c r="M1754" i="1"/>
  <c r="M1739" i="1"/>
  <c r="M1756" i="1"/>
  <c r="M1744" i="1"/>
  <c r="M2379" i="1"/>
  <c r="M2367" i="1"/>
  <c r="M1824" i="1"/>
  <c r="K1809" i="1"/>
  <c r="M1779" i="1"/>
  <c r="M1769" i="1"/>
  <c r="M1767" i="1"/>
  <c r="M1759" i="1"/>
  <c r="M1829" i="1"/>
  <c r="M1768" i="1"/>
  <c r="M1810" i="1"/>
  <c r="L1824" i="1"/>
  <c r="L1820" i="1" s="1"/>
  <c r="L1769" i="1"/>
  <c r="I1719" i="1"/>
  <c r="L2379" i="1"/>
  <c r="L2370" i="1"/>
  <c r="L2365" i="1" s="1"/>
  <c r="E1789" i="1"/>
  <c r="L1768" i="1"/>
  <c r="J1809" i="1"/>
  <c r="G2369" i="1"/>
  <c r="L1779" i="1"/>
  <c r="G1792" i="1"/>
  <c r="M1719" i="1"/>
  <c r="J2369" i="1"/>
  <c r="I2369" i="1"/>
  <c r="J2366" i="1"/>
  <c r="F2364" i="1"/>
  <c r="M2373" i="1"/>
  <c r="K2369" i="1"/>
  <c r="J2367" i="1"/>
  <c r="I2367" i="1"/>
  <c r="J2365" i="1"/>
  <c r="H2364" i="1"/>
  <c r="I2365" i="1"/>
  <c r="M1811" i="1"/>
  <c r="I1794" i="1"/>
  <c r="J1794" i="1"/>
  <c r="G1793" i="1"/>
  <c r="J1791" i="1"/>
  <c r="I1791" i="1"/>
  <c r="J1738" i="1"/>
  <c r="I1738" i="1"/>
  <c r="G1711" i="1"/>
  <c r="F1789" i="1"/>
  <c r="G1790" i="1"/>
  <c r="M1765" i="1"/>
  <c r="K1764" i="1"/>
  <c r="I1735" i="1"/>
  <c r="L1767" i="1"/>
  <c r="L1712" i="1" s="1"/>
  <c r="L1756" i="1"/>
  <c r="D1709" i="1"/>
  <c r="M1813" i="1"/>
  <c r="I1764" i="1"/>
  <c r="J1764" i="1"/>
  <c r="J1774" i="1"/>
  <c r="L1739" i="1"/>
  <c r="J1790" i="1"/>
  <c r="I1790" i="1"/>
  <c r="G1735" i="1"/>
  <c r="J1736" i="1"/>
  <c r="I1736" i="1"/>
  <c r="J1735" i="1"/>
  <c r="G1764" i="1"/>
  <c r="E1709" i="1"/>
  <c r="L1734" i="1" l="1"/>
  <c r="L1710" i="1"/>
  <c r="L1713" i="1"/>
  <c r="L1711" i="1"/>
  <c r="M1736" i="1"/>
  <c r="M1711" i="1"/>
  <c r="J1822" i="1"/>
  <c r="I1822" i="1"/>
  <c r="M1821" i="1"/>
  <c r="M1820" i="1"/>
  <c r="K1819" i="1"/>
  <c r="G1819" i="1"/>
  <c r="J1819" i="1"/>
  <c r="I1819" i="1"/>
  <c r="I1734" i="1"/>
  <c r="J1734" i="1"/>
  <c r="G1712" i="1"/>
  <c r="L1724" i="1"/>
  <c r="L1809" i="1"/>
  <c r="G2364" i="1"/>
  <c r="G1789" i="1"/>
  <c r="L1764" i="1"/>
  <c r="K1789" i="1"/>
  <c r="M1712" i="1"/>
  <c r="M1764" i="1"/>
  <c r="M1809" i="1"/>
  <c r="M2369" i="1"/>
  <c r="M2368" i="1"/>
  <c r="L2369" i="1"/>
  <c r="K2364" i="1"/>
  <c r="I2364" i="1"/>
  <c r="J2364" i="1"/>
  <c r="J1712" i="1"/>
  <c r="I1712" i="1"/>
  <c r="J1711" i="1"/>
  <c r="I1711" i="1"/>
  <c r="J1785" i="1"/>
  <c r="I1785" i="1"/>
  <c r="M1735" i="1"/>
  <c r="H1784" i="1"/>
  <c r="J1792" i="1"/>
  <c r="I1792" i="1"/>
  <c r="M1791" i="1"/>
  <c r="L1794" i="1"/>
  <c r="J1789" i="1"/>
  <c r="I1789" i="1"/>
  <c r="J1713" i="1"/>
  <c r="I1713" i="1"/>
  <c r="F1709" i="1"/>
  <c r="G1709" i="1" s="1"/>
  <c r="G1710" i="1"/>
  <c r="G1734" i="1"/>
  <c r="J1786" i="1"/>
  <c r="I1786" i="1"/>
  <c r="G1788" i="1"/>
  <c r="J1788" i="1"/>
  <c r="I1710" i="1"/>
  <c r="J1710" i="1"/>
  <c r="H1709" i="1"/>
  <c r="M1793" i="1"/>
  <c r="F1784" i="1"/>
  <c r="G1785" i="1"/>
  <c r="M1785" i="1"/>
  <c r="M1819" i="1" l="1"/>
  <c r="L1819" i="1"/>
  <c r="G1784" i="1"/>
  <c r="L1719" i="1"/>
  <c r="M1713" i="1"/>
  <c r="M1734" i="1"/>
  <c r="M1786" i="1"/>
  <c r="L2364" i="1"/>
  <c r="M2364" i="1"/>
  <c r="M1788" i="1"/>
  <c r="M1789" i="1"/>
  <c r="K1784" i="1"/>
  <c r="L1789" i="1"/>
  <c r="M1710" i="1"/>
  <c r="K1709" i="1"/>
  <c r="J1784" i="1"/>
  <c r="I1784" i="1"/>
  <c r="J1709" i="1"/>
  <c r="I1709" i="1"/>
  <c r="J1787" i="1"/>
  <c r="I1787" i="1"/>
  <c r="M1709" i="1" l="1"/>
  <c r="L1784" i="1"/>
  <c r="M1784" i="1"/>
  <c r="K2232" i="1"/>
  <c r="H2232" i="1"/>
  <c r="E2227" i="1"/>
  <c r="E2224" i="1" s="1"/>
  <c r="F2227" i="1"/>
  <c r="H2227" i="1" l="1"/>
  <c r="L1709" i="1"/>
  <c r="K2227" i="1"/>
  <c r="K2031" i="1" l="1"/>
  <c r="K2026" i="1" l="1"/>
  <c r="K2021" i="1" s="1"/>
  <c r="K2061" i="1" l="1"/>
  <c r="K666" i="1" l="1"/>
  <c r="I666" i="1"/>
  <c r="G666" i="1"/>
  <c r="K665" i="1"/>
  <c r="J665" i="1"/>
  <c r="I665" i="1"/>
  <c r="G665" i="1"/>
  <c r="K664" i="1"/>
  <c r="J664" i="1"/>
  <c r="I664" i="1"/>
  <c r="G664" i="1"/>
  <c r="K663" i="1"/>
  <c r="J663" i="1"/>
  <c r="I663" i="1"/>
  <c r="G663" i="1"/>
  <c r="H662" i="1"/>
  <c r="F662" i="1"/>
  <c r="E662" i="1"/>
  <c r="K662" i="1" s="1"/>
  <c r="D662" i="1"/>
  <c r="H661" i="1"/>
  <c r="F661" i="1"/>
  <c r="E661" i="1"/>
  <c r="K661" i="1" s="1"/>
  <c r="D661" i="1"/>
  <c r="H660" i="1"/>
  <c r="F660" i="1"/>
  <c r="E660" i="1"/>
  <c r="K660" i="1" s="1"/>
  <c r="D660" i="1"/>
  <c r="H659" i="1"/>
  <c r="F659" i="1"/>
  <c r="E659" i="1"/>
  <c r="K659" i="1" s="1"/>
  <c r="D659" i="1"/>
  <c r="H658" i="1"/>
  <c r="F658" i="1"/>
  <c r="E658" i="1"/>
  <c r="K658" i="1" s="1"/>
  <c r="D658" i="1"/>
  <c r="H657" i="1"/>
  <c r="F657" i="1"/>
  <c r="K656" i="1"/>
  <c r="K651" i="1" s="1"/>
  <c r="J656" i="1"/>
  <c r="I656" i="1"/>
  <c r="G656" i="1"/>
  <c r="M655" i="1"/>
  <c r="L655" i="1"/>
  <c r="J655" i="1"/>
  <c r="I655" i="1"/>
  <c r="G655" i="1"/>
  <c r="M654" i="1"/>
  <c r="L654" i="1"/>
  <c r="J654" i="1"/>
  <c r="I654" i="1"/>
  <c r="G654" i="1"/>
  <c r="K653" i="1"/>
  <c r="K648" i="1" s="1"/>
  <c r="K643" i="1" s="1"/>
  <c r="J653" i="1"/>
  <c r="I653" i="1"/>
  <c r="G653" i="1"/>
  <c r="H652" i="1"/>
  <c r="F652" i="1"/>
  <c r="E652" i="1"/>
  <c r="D652" i="1"/>
  <c r="H646" i="1"/>
  <c r="F646" i="1"/>
  <c r="E646" i="1"/>
  <c r="D646" i="1"/>
  <c r="H645" i="1"/>
  <c r="I650" i="1"/>
  <c r="F644" i="1"/>
  <c r="I649" i="1"/>
  <c r="D644" i="1"/>
  <c r="D643" i="1"/>
  <c r="F643" i="1"/>
  <c r="K641" i="1"/>
  <c r="J641" i="1"/>
  <c r="I641" i="1"/>
  <c r="G641" i="1"/>
  <c r="M640" i="1"/>
  <c r="L640" i="1"/>
  <c r="J640" i="1"/>
  <c r="I640" i="1"/>
  <c r="G640" i="1"/>
  <c r="K639" i="1"/>
  <c r="J639" i="1"/>
  <c r="I639" i="1"/>
  <c r="G639" i="1"/>
  <c r="K638" i="1"/>
  <c r="J638" i="1"/>
  <c r="I638" i="1"/>
  <c r="G638" i="1"/>
  <c r="H637" i="1"/>
  <c r="F637" i="1"/>
  <c r="E637" i="1"/>
  <c r="D637" i="1"/>
  <c r="K636" i="1"/>
  <c r="J636" i="1"/>
  <c r="I636" i="1"/>
  <c r="G636" i="1"/>
  <c r="K635" i="1"/>
  <c r="K630" i="1" s="1"/>
  <c r="J635" i="1"/>
  <c r="I635" i="1"/>
  <c r="G635" i="1"/>
  <c r="K634" i="1"/>
  <c r="K629" i="1" s="1"/>
  <c r="J634" i="1"/>
  <c r="I634" i="1"/>
  <c r="G634" i="1"/>
  <c r="K633" i="1"/>
  <c r="K628" i="1" s="1"/>
  <c r="J633" i="1"/>
  <c r="I633" i="1"/>
  <c r="G633" i="1"/>
  <c r="K632" i="1"/>
  <c r="H632" i="1"/>
  <c r="F632" i="1"/>
  <c r="E632" i="1"/>
  <c r="D632" i="1"/>
  <c r="H621" i="1"/>
  <c r="E621" i="1"/>
  <c r="K621" i="1" s="1"/>
  <c r="D621" i="1"/>
  <c r="F620" i="1"/>
  <c r="E620" i="1"/>
  <c r="K620" i="1" s="1"/>
  <c r="D620" i="1"/>
  <c r="H619" i="1"/>
  <c r="F619" i="1"/>
  <c r="E619" i="1"/>
  <c r="K619" i="1" s="1"/>
  <c r="D619" i="1"/>
  <c r="H618" i="1"/>
  <c r="E618" i="1"/>
  <c r="D627" i="1"/>
  <c r="K626" i="1"/>
  <c r="J626" i="1"/>
  <c r="I626" i="1"/>
  <c r="G626" i="1"/>
  <c r="K625" i="1"/>
  <c r="J625" i="1"/>
  <c r="I625" i="1"/>
  <c r="G625" i="1"/>
  <c r="K624" i="1"/>
  <c r="J624" i="1"/>
  <c r="I624" i="1"/>
  <c r="G624" i="1"/>
  <c r="K623" i="1"/>
  <c r="J623" i="1"/>
  <c r="I623" i="1"/>
  <c r="G623" i="1"/>
  <c r="H622" i="1"/>
  <c r="F622" i="1"/>
  <c r="E622" i="1"/>
  <c r="K622" i="1" s="1"/>
  <c r="D622" i="1"/>
  <c r="M571" i="1"/>
  <c r="J571" i="1"/>
  <c r="I571" i="1"/>
  <c r="G571" i="1"/>
  <c r="M570" i="1"/>
  <c r="J570" i="1"/>
  <c r="I570" i="1"/>
  <c r="G570" i="1"/>
  <c r="M569" i="1"/>
  <c r="J569" i="1"/>
  <c r="I569" i="1"/>
  <c r="G569" i="1"/>
  <c r="M568" i="1"/>
  <c r="J568" i="1"/>
  <c r="I568" i="1"/>
  <c r="G568" i="1"/>
  <c r="L567" i="1"/>
  <c r="K567" i="1"/>
  <c r="H567" i="1"/>
  <c r="F567" i="1"/>
  <c r="E567" i="1"/>
  <c r="D567" i="1"/>
  <c r="L566" i="1"/>
  <c r="K566" i="1"/>
  <c r="H566" i="1"/>
  <c r="F566" i="1"/>
  <c r="E566" i="1"/>
  <c r="D566" i="1"/>
  <c r="L565" i="1"/>
  <c r="K565" i="1"/>
  <c r="H565" i="1"/>
  <c r="F565" i="1"/>
  <c r="E565" i="1"/>
  <c r="D565" i="1"/>
  <c r="L564" i="1"/>
  <c r="K564" i="1"/>
  <c r="H564" i="1"/>
  <c r="F564" i="1"/>
  <c r="E564" i="1"/>
  <c r="D564" i="1"/>
  <c r="L563" i="1"/>
  <c r="K563" i="1"/>
  <c r="H563" i="1"/>
  <c r="F563" i="1"/>
  <c r="E563" i="1"/>
  <c r="D563" i="1"/>
  <c r="K561" i="1"/>
  <c r="H561" i="1"/>
  <c r="G561" i="1"/>
  <c r="J560" i="1"/>
  <c r="I560" i="1"/>
  <c r="G560" i="1"/>
  <c r="K559" i="1"/>
  <c r="J559" i="1"/>
  <c r="I559" i="1"/>
  <c r="G559" i="1"/>
  <c r="K558" i="1"/>
  <c r="J558" i="1"/>
  <c r="I558" i="1"/>
  <c r="G558" i="1"/>
  <c r="F557" i="1"/>
  <c r="E557" i="1"/>
  <c r="D557" i="1"/>
  <c r="F556" i="1"/>
  <c r="E556" i="1"/>
  <c r="D556" i="1"/>
  <c r="H555" i="1"/>
  <c r="F555" i="1"/>
  <c r="E555" i="1"/>
  <c r="D555" i="1"/>
  <c r="H554" i="1"/>
  <c r="F554" i="1"/>
  <c r="E554" i="1"/>
  <c r="D554" i="1"/>
  <c r="H553" i="1"/>
  <c r="F553" i="1"/>
  <c r="E553" i="1"/>
  <c r="D553" i="1"/>
  <c r="M536" i="1"/>
  <c r="J536" i="1"/>
  <c r="I536" i="1"/>
  <c r="G536" i="1"/>
  <c r="M535" i="1"/>
  <c r="J535" i="1"/>
  <c r="I535" i="1"/>
  <c r="G535" i="1"/>
  <c r="M534" i="1"/>
  <c r="J534" i="1"/>
  <c r="I534" i="1"/>
  <c r="G534" i="1"/>
  <c r="M533" i="1"/>
  <c r="J533" i="1"/>
  <c r="I533" i="1"/>
  <c r="G533" i="1"/>
  <c r="K532" i="1"/>
  <c r="H532" i="1"/>
  <c r="F532" i="1"/>
  <c r="E532" i="1"/>
  <c r="D532" i="1"/>
  <c r="D505" i="1"/>
  <c r="D390" i="1" s="1"/>
  <c r="L527" i="1"/>
  <c r="M521" i="1"/>
  <c r="L521" i="1"/>
  <c r="J521" i="1"/>
  <c r="I521" i="1"/>
  <c r="G521" i="1"/>
  <c r="M520" i="1"/>
  <c r="L520" i="1"/>
  <c r="L510" i="1" s="1"/>
  <c r="J520" i="1"/>
  <c r="I520" i="1"/>
  <c r="G520" i="1"/>
  <c r="M519" i="1"/>
  <c r="L519" i="1"/>
  <c r="L509" i="1" s="1"/>
  <c r="J519" i="1"/>
  <c r="I519" i="1"/>
  <c r="G519" i="1"/>
  <c r="M518" i="1"/>
  <c r="J518" i="1"/>
  <c r="I518" i="1"/>
  <c r="G518" i="1"/>
  <c r="K517" i="1"/>
  <c r="H517" i="1"/>
  <c r="F517" i="1"/>
  <c r="E517" i="1"/>
  <c r="D517" i="1"/>
  <c r="M516" i="1"/>
  <c r="J516" i="1"/>
  <c r="I516" i="1"/>
  <c r="G516" i="1"/>
  <c r="M515" i="1"/>
  <c r="J515" i="1"/>
  <c r="I515" i="1"/>
  <c r="G515" i="1"/>
  <c r="M514" i="1"/>
  <c r="J514" i="1"/>
  <c r="I514" i="1"/>
  <c r="G514" i="1"/>
  <c r="M513" i="1"/>
  <c r="J513" i="1"/>
  <c r="I513" i="1"/>
  <c r="G513" i="1"/>
  <c r="K512" i="1"/>
  <c r="H512" i="1"/>
  <c r="F512" i="1"/>
  <c r="E512" i="1"/>
  <c r="D512" i="1"/>
  <c r="K496" i="1"/>
  <c r="K471" i="1" s="1"/>
  <c r="J496" i="1"/>
  <c r="I496" i="1"/>
  <c r="G496" i="1"/>
  <c r="J495" i="1"/>
  <c r="I495" i="1"/>
  <c r="G495" i="1"/>
  <c r="K494" i="1"/>
  <c r="K469" i="1" s="1"/>
  <c r="J494" i="1"/>
  <c r="I494" i="1"/>
  <c r="G494" i="1"/>
  <c r="K493" i="1"/>
  <c r="K468" i="1" s="1"/>
  <c r="J493" i="1"/>
  <c r="J468" i="1" s="1"/>
  <c r="I493" i="1"/>
  <c r="I468" i="1" s="1"/>
  <c r="G493" i="1"/>
  <c r="H492" i="1"/>
  <c r="F492" i="1"/>
  <c r="E492" i="1"/>
  <c r="K492" i="1" s="1"/>
  <c r="M461" i="1"/>
  <c r="J461" i="1"/>
  <c r="I461" i="1"/>
  <c r="G461" i="1"/>
  <c r="M460" i="1"/>
  <c r="J460" i="1"/>
  <c r="I460" i="1"/>
  <c r="G460" i="1"/>
  <c r="M459" i="1"/>
  <c r="J459" i="1"/>
  <c r="I459" i="1"/>
  <c r="G459" i="1"/>
  <c r="M458" i="1"/>
  <c r="J458" i="1"/>
  <c r="I458" i="1"/>
  <c r="G458" i="1"/>
  <c r="K457" i="1"/>
  <c r="H457" i="1"/>
  <c r="F457" i="1"/>
  <c r="E457" i="1"/>
  <c r="D457" i="1"/>
  <c r="K451" i="1"/>
  <c r="K446" i="1" s="1"/>
  <c r="J451" i="1"/>
  <c r="I451" i="1"/>
  <c r="G451" i="1"/>
  <c r="K450" i="1"/>
  <c r="K445" i="1" s="1"/>
  <c r="J450" i="1"/>
  <c r="I450" i="1"/>
  <c r="G450" i="1"/>
  <c r="K449" i="1"/>
  <c r="K444" i="1" s="1"/>
  <c r="J449" i="1"/>
  <c r="I449" i="1"/>
  <c r="G449" i="1"/>
  <c r="K448" i="1"/>
  <c r="K443" i="1" s="1"/>
  <c r="J448" i="1"/>
  <c r="I448" i="1"/>
  <c r="G448" i="1"/>
  <c r="H447" i="1"/>
  <c r="F447" i="1"/>
  <c r="E447" i="1"/>
  <c r="K447" i="1" s="1"/>
  <c r="D447" i="1"/>
  <c r="K436" i="1"/>
  <c r="J436" i="1"/>
  <c r="I436" i="1"/>
  <c r="G436" i="1"/>
  <c r="K435" i="1"/>
  <c r="K425" i="1" s="1"/>
  <c r="K420" i="1" s="1"/>
  <c r="J435" i="1"/>
  <c r="I435" i="1"/>
  <c r="G435" i="1"/>
  <c r="K434" i="1"/>
  <c r="J434" i="1"/>
  <c r="I434" i="1"/>
  <c r="G434" i="1"/>
  <c r="K433" i="1"/>
  <c r="J433" i="1"/>
  <c r="I433" i="1"/>
  <c r="G433" i="1"/>
  <c r="H432" i="1"/>
  <c r="F432" i="1"/>
  <c r="E432" i="1"/>
  <c r="K432" i="1" s="1"/>
  <c r="D432" i="1"/>
  <c r="K431" i="1"/>
  <c r="K426" i="1" s="1"/>
  <c r="K421" i="1" s="1"/>
  <c r="J431" i="1"/>
  <c r="I431" i="1"/>
  <c r="G431" i="1"/>
  <c r="M430" i="1"/>
  <c r="L430" i="1"/>
  <c r="J430" i="1"/>
  <c r="I430" i="1"/>
  <c r="G430" i="1"/>
  <c r="K429" i="1"/>
  <c r="K424" i="1" s="1"/>
  <c r="K419" i="1" s="1"/>
  <c r="J429" i="1"/>
  <c r="I429" i="1"/>
  <c r="G429" i="1"/>
  <c r="K428" i="1"/>
  <c r="K423" i="1" s="1"/>
  <c r="K418" i="1" s="1"/>
  <c r="J428" i="1"/>
  <c r="I428" i="1"/>
  <c r="G428" i="1"/>
  <c r="H427" i="1"/>
  <c r="F427" i="1"/>
  <c r="E427" i="1"/>
  <c r="D427" i="1"/>
  <c r="I426" i="1"/>
  <c r="G426" i="1"/>
  <c r="J425" i="1"/>
  <c r="G425" i="1"/>
  <c r="J424" i="1"/>
  <c r="I424" i="1"/>
  <c r="G424" i="1"/>
  <c r="J423" i="1"/>
  <c r="I423" i="1"/>
  <c r="G423" i="1"/>
  <c r="F422" i="1"/>
  <c r="E422" i="1"/>
  <c r="K422" i="1" s="1"/>
  <c r="D422" i="1"/>
  <c r="K416" i="1"/>
  <c r="J416" i="1"/>
  <c r="I416" i="1"/>
  <c r="G416" i="1"/>
  <c r="J415" i="1"/>
  <c r="I415" i="1"/>
  <c r="G415" i="1"/>
  <c r="J414" i="1"/>
  <c r="I414" i="1"/>
  <c r="G414" i="1"/>
  <c r="J413" i="1"/>
  <c r="I413" i="1"/>
  <c r="G413" i="1"/>
  <c r="H412" i="1"/>
  <c r="F412" i="1"/>
  <c r="E412" i="1"/>
  <c r="D412" i="1"/>
  <c r="K411" i="1"/>
  <c r="K401" i="1" s="1"/>
  <c r="I411" i="1"/>
  <c r="G411" i="1"/>
  <c r="M410" i="1"/>
  <c r="L410" i="1"/>
  <c r="K409" i="1"/>
  <c r="K399" i="1" s="1"/>
  <c r="I409" i="1"/>
  <c r="G409" i="1"/>
  <c r="K408" i="1"/>
  <c r="K398" i="1" s="1"/>
  <c r="J408" i="1"/>
  <c r="I408" i="1"/>
  <c r="G408" i="1"/>
  <c r="E407" i="1"/>
  <c r="D407" i="1"/>
  <c r="K396" i="1"/>
  <c r="J401" i="1"/>
  <c r="I401" i="1"/>
  <c r="G401" i="1"/>
  <c r="K395" i="1"/>
  <c r="J400" i="1"/>
  <c r="I400" i="1"/>
  <c r="G400" i="1"/>
  <c r="K394" i="1"/>
  <c r="J399" i="1"/>
  <c r="I399" i="1"/>
  <c r="G399" i="1"/>
  <c r="K393" i="1"/>
  <c r="H397" i="1"/>
  <c r="F397" i="1"/>
  <c r="E397" i="1"/>
  <c r="K397" i="1" s="1"/>
  <c r="D397" i="1"/>
  <c r="G508" i="1" l="1"/>
  <c r="D552" i="1"/>
  <c r="D388" i="1"/>
  <c r="L511" i="1"/>
  <c r="L506" i="1" s="1"/>
  <c r="L400" i="1"/>
  <c r="M443" i="1"/>
  <c r="K438" i="1"/>
  <c r="K442" i="1"/>
  <c r="M442" i="1" s="1"/>
  <c r="K439" i="1"/>
  <c r="M444" i="1"/>
  <c r="K440" i="1"/>
  <c r="M445" i="1"/>
  <c r="K441" i="1"/>
  <c r="M446" i="1"/>
  <c r="K467" i="1"/>
  <c r="E505" i="1"/>
  <c r="E390" i="1" s="1"/>
  <c r="H505" i="1"/>
  <c r="H390" i="1" s="1"/>
  <c r="D506" i="1"/>
  <c r="D391" i="1" s="1"/>
  <c r="K506" i="1"/>
  <c r="E506" i="1"/>
  <c r="E391" i="1" s="1"/>
  <c r="H506" i="1"/>
  <c r="K505" i="1"/>
  <c r="L517" i="1"/>
  <c r="L650" i="1"/>
  <c r="L649" i="1"/>
  <c r="K631" i="1"/>
  <c r="H503" i="1"/>
  <c r="H388" i="1" s="1"/>
  <c r="E503" i="1"/>
  <c r="E388" i="1" s="1"/>
  <c r="K504" i="1"/>
  <c r="H627" i="1"/>
  <c r="D504" i="1"/>
  <c r="D389" i="1" s="1"/>
  <c r="D574" i="1"/>
  <c r="F506" i="1"/>
  <c r="F391" i="1" s="1"/>
  <c r="F627" i="1"/>
  <c r="F621" i="1"/>
  <c r="H620" i="1"/>
  <c r="I561" i="1"/>
  <c r="F504" i="1"/>
  <c r="F389" i="1" s="1"/>
  <c r="F505" i="1"/>
  <c r="F503" i="1"/>
  <c r="F388" i="1" s="1"/>
  <c r="K503" i="1"/>
  <c r="E504" i="1"/>
  <c r="E389" i="1" s="1"/>
  <c r="H504" i="1"/>
  <c r="H389" i="1" s="1"/>
  <c r="D467" i="1"/>
  <c r="H467" i="1"/>
  <c r="L470" i="1"/>
  <c r="H576" i="1"/>
  <c r="D657" i="1"/>
  <c r="L645" i="1"/>
  <c r="H556" i="1"/>
  <c r="I556" i="1" s="1"/>
  <c r="H557" i="1"/>
  <c r="F552" i="1"/>
  <c r="I637" i="1"/>
  <c r="L562" i="1"/>
  <c r="E552" i="1"/>
  <c r="K552" i="1" s="1"/>
  <c r="F467" i="1"/>
  <c r="D562" i="1"/>
  <c r="H562" i="1"/>
  <c r="E467" i="1"/>
  <c r="M467" i="1" s="1"/>
  <c r="E657" i="1"/>
  <c r="K657" i="1" s="1"/>
  <c r="I427" i="1"/>
  <c r="I567" i="1"/>
  <c r="M411" i="1"/>
  <c r="M413" i="1"/>
  <c r="M414" i="1"/>
  <c r="M415" i="1"/>
  <c r="M416" i="1"/>
  <c r="M423" i="1"/>
  <c r="M424" i="1"/>
  <c r="M431" i="1"/>
  <c r="M433" i="1"/>
  <c r="M434" i="1"/>
  <c r="M435" i="1"/>
  <c r="M449" i="1"/>
  <c r="M450" i="1"/>
  <c r="M451" i="1"/>
  <c r="L505" i="1"/>
  <c r="M561" i="1"/>
  <c r="M641" i="1"/>
  <c r="M398" i="1"/>
  <c r="M399" i="1"/>
  <c r="M400" i="1"/>
  <c r="M401" i="1"/>
  <c r="M408" i="1"/>
  <c r="M409" i="1"/>
  <c r="M425" i="1"/>
  <c r="M426" i="1"/>
  <c r="M428" i="1"/>
  <c r="M429" i="1"/>
  <c r="M493" i="1"/>
  <c r="M494" i="1"/>
  <c r="M496" i="1"/>
  <c r="L504" i="1"/>
  <c r="L558" i="1"/>
  <c r="L559" i="1"/>
  <c r="M623" i="1"/>
  <c r="M624" i="1"/>
  <c r="M625" i="1"/>
  <c r="M626" i="1"/>
  <c r="L633" i="1"/>
  <c r="L634" i="1"/>
  <c r="M629" i="1"/>
  <c r="L635" i="1"/>
  <c r="M630" i="1"/>
  <c r="L636" i="1"/>
  <c r="L638" i="1"/>
  <c r="L639" i="1"/>
  <c r="M653" i="1"/>
  <c r="M656" i="1"/>
  <c r="M662" i="1"/>
  <c r="M663" i="1"/>
  <c r="M664" i="1"/>
  <c r="M665" i="1"/>
  <c r="M666" i="1"/>
  <c r="I412" i="1"/>
  <c r="E562" i="1"/>
  <c r="M440" i="1"/>
  <c r="K562" i="1"/>
  <c r="F562" i="1"/>
  <c r="E392" i="1"/>
  <c r="I512" i="1"/>
  <c r="I532" i="1"/>
  <c r="H647" i="1"/>
  <c r="L656" i="1"/>
  <c r="L408" i="1"/>
  <c r="L415" i="1"/>
  <c r="K618" i="1"/>
  <c r="K617" i="1" s="1"/>
  <c r="E617" i="1"/>
  <c r="L434" i="1"/>
  <c r="L450" i="1"/>
  <c r="D507" i="1"/>
  <c r="D392" i="1"/>
  <c r="G394" i="1"/>
  <c r="F417" i="1"/>
  <c r="G421" i="1"/>
  <c r="G422" i="1"/>
  <c r="K507" i="1"/>
  <c r="J512" i="1"/>
  <c r="J517" i="1"/>
  <c r="D527" i="1"/>
  <c r="K527" i="1"/>
  <c r="G531" i="1"/>
  <c r="J532" i="1"/>
  <c r="J553" i="1"/>
  <c r="J554" i="1"/>
  <c r="J555" i="1"/>
  <c r="L561" i="1"/>
  <c r="J567" i="1"/>
  <c r="L624" i="1"/>
  <c r="E645" i="1"/>
  <c r="I645" i="1" s="1"/>
  <c r="M650" i="1"/>
  <c r="G628" i="1"/>
  <c r="M632" i="1"/>
  <c r="J649" i="1"/>
  <c r="G397" i="1"/>
  <c r="D417" i="1"/>
  <c r="G420" i="1"/>
  <c r="L423" i="1"/>
  <c r="D437" i="1"/>
  <c r="M438" i="1"/>
  <c r="E437" i="1"/>
  <c r="G441" i="1"/>
  <c r="G469" i="1"/>
  <c r="G470" i="1"/>
  <c r="G471" i="1"/>
  <c r="G492" i="1"/>
  <c r="L493" i="1"/>
  <c r="H507" i="1"/>
  <c r="F507" i="1"/>
  <c r="D647" i="1"/>
  <c r="F647" i="1"/>
  <c r="M436" i="1"/>
  <c r="L436" i="1"/>
  <c r="J439" i="1"/>
  <c r="H437" i="1"/>
  <c r="M448" i="1"/>
  <c r="L448" i="1"/>
  <c r="E507" i="1"/>
  <c r="I530" i="1"/>
  <c r="J412" i="1"/>
  <c r="E417" i="1"/>
  <c r="J419" i="1"/>
  <c r="H417" i="1"/>
  <c r="H422" i="1"/>
  <c r="I422" i="1" s="1"/>
  <c r="I425" i="1"/>
  <c r="K427" i="1"/>
  <c r="L431" i="1"/>
  <c r="J432" i="1"/>
  <c r="M495" i="1"/>
  <c r="L495" i="1"/>
  <c r="G619" i="1"/>
  <c r="G620" i="1"/>
  <c r="G646" i="1"/>
  <c r="G440" i="1"/>
  <c r="G447" i="1"/>
  <c r="G457" i="1"/>
  <c r="M457" i="1"/>
  <c r="M511" i="1"/>
  <c r="F527" i="1"/>
  <c r="M528" i="1"/>
  <c r="E527" i="1"/>
  <c r="L626" i="1"/>
  <c r="M634" i="1"/>
  <c r="J637" i="1"/>
  <c r="E643" i="1"/>
  <c r="G643" i="1" s="1"/>
  <c r="E644" i="1"/>
  <c r="H644" i="1"/>
  <c r="J644" i="1" s="1"/>
  <c r="D645" i="1"/>
  <c r="D642" i="1" s="1"/>
  <c r="F645" i="1"/>
  <c r="K645" i="1"/>
  <c r="E647" i="1"/>
  <c r="G658" i="1"/>
  <c r="G659" i="1"/>
  <c r="G660" i="1"/>
  <c r="G661" i="1"/>
  <c r="G662" i="1"/>
  <c r="L663" i="1"/>
  <c r="I509" i="1"/>
  <c r="I510" i="1"/>
  <c r="I511" i="1"/>
  <c r="I529" i="1"/>
  <c r="H527" i="1"/>
  <c r="M529" i="1"/>
  <c r="J394" i="1"/>
  <c r="I397" i="1"/>
  <c r="L409" i="1"/>
  <c r="K412" i="1"/>
  <c r="L416" i="1"/>
  <c r="G419" i="1"/>
  <c r="J421" i="1"/>
  <c r="L424" i="1"/>
  <c r="J427" i="1"/>
  <c r="G432" i="1"/>
  <c r="L433" i="1"/>
  <c r="L435" i="1"/>
  <c r="F437" i="1"/>
  <c r="G439" i="1"/>
  <c r="J440" i="1"/>
  <c r="J441" i="1"/>
  <c r="J447" i="1"/>
  <c r="L449" i="1"/>
  <c r="L451" i="1"/>
  <c r="J457" i="1"/>
  <c r="J469" i="1"/>
  <c r="J470" i="1"/>
  <c r="J471" i="1"/>
  <c r="J492" i="1"/>
  <c r="L494" i="1"/>
  <c r="L496" i="1"/>
  <c r="M506" i="1"/>
  <c r="M508" i="1"/>
  <c r="G509" i="1"/>
  <c r="M509" i="1"/>
  <c r="G510" i="1"/>
  <c r="M510" i="1"/>
  <c r="G511" i="1"/>
  <c r="M512" i="1"/>
  <c r="I563" i="1"/>
  <c r="I564" i="1"/>
  <c r="I565" i="1"/>
  <c r="I566" i="1"/>
  <c r="I618" i="1"/>
  <c r="I619" i="1"/>
  <c r="I621" i="1"/>
  <c r="I622" i="1"/>
  <c r="I652" i="1"/>
  <c r="I658" i="1"/>
  <c r="I659" i="1"/>
  <c r="I660" i="1"/>
  <c r="I661" i="1"/>
  <c r="I662" i="1"/>
  <c r="M517" i="1"/>
  <c r="G529" i="1"/>
  <c r="M530" i="1"/>
  <c r="M531" i="1"/>
  <c r="I531" i="1"/>
  <c r="M532" i="1"/>
  <c r="G563" i="1"/>
  <c r="M563" i="1"/>
  <c r="G564" i="1"/>
  <c r="M564" i="1"/>
  <c r="G565" i="1"/>
  <c r="M565" i="1"/>
  <c r="G566" i="1"/>
  <c r="M566" i="1"/>
  <c r="M567" i="1"/>
  <c r="D618" i="1"/>
  <c r="D617" i="1" s="1"/>
  <c r="F618" i="1"/>
  <c r="G622" i="1"/>
  <c r="L623" i="1"/>
  <c r="L625" i="1"/>
  <c r="J630" i="1"/>
  <c r="J631" i="1"/>
  <c r="L632" i="1"/>
  <c r="J632" i="1"/>
  <c r="M633" i="1"/>
  <c r="K637" i="1"/>
  <c r="L641" i="1"/>
  <c r="J650" i="1"/>
  <c r="G652" i="1"/>
  <c r="K652" i="1"/>
  <c r="L653" i="1"/>
  <c r="M619" i="1"/>
  <c r="L619" i="1"/>
  <c r="M620" i="1"/>
  <c r="L620" i="1"/>
  <c r="M621" i="1"/>
  <c r="L621" i="1"/>
  <c r="M622" i="1"/>
  <c r="L622" i="1"/>
  <c r="J619" i="1"/>
  <c r="J622" i="1"/>
  <c r="G630" i="1"/>
  <c r="I630" i="1"/>
  <c r="G631" i="1"/>
  <c r="I631" i="1"/>
  <c r="G632" i="1"/>
  <c r="I632" i="1"/>
  <c r="M658" i="1"/>
  <c r="L658" i="1"/>
  <c r="M659" i="1"/>
  <c r="L659" i="1"/>
  <c r="M660" i="1"/>
  <c r="L660" i="1"/>
  <c r="M661" i="1"/>
  <c r="L661" i="1"/>
  <c r="E627" i="1"/>
  <c r="J646" i="1"/>
  <c r="I646" i="1"/>
  <c r="M635" i="1"/>
  <c r="M636" i="1"/>
  <c r="G637" i="1"/>
  <c r="M638" i="1"/>
  <c r="M639" i="1"/>
  <c r="M648" i="1"/>
  <c r="G649" i="1"/>
  <c r="G650" i="1"/>
  <c r="J652" i="1"/>
  <c r="J657" i="1"/>
  <c r="J658" i="1"/>
  <c r="J659" i="1"/>
  <c r="J660" i="1"/>
  <c r="J661" i="1"/>
  <c r="J662" i="1"/>
  <c r="L662" i="1"/>
  <c r="L664" i="1"/>
  <c r="L665" i="1"/>
  <c r="L666" i="1"/>
  <c r="H643" i="1"/>
  <c r="L397" i="1"/>
  <c r="M397" i="1"/>
  <c r="L422" i="1"/>
  <c r="M422" i="1"/>
  <c r="L447" i="1"/>
  <c r="M447" i="1"/>
  <c r="L432" i="1"/>
  <c r="M432" i="1"/>
  <c r="J397" i="1"/>
  <c r="I394" i="1"/>
  <c r="K407" i="1"/>
  <c r="L411" i="1"/>
  <c r="L413" i="1"/>
  <c r="I419" i="1"/>
  <c r="I421" i="1"/>
  <c r="L425" i="1"/>
  <c r="L426" i="1"/>
  <c r="L428" i="1"/>
  <c r="L429" i="1"/>
  <c r="I432" i="1"/>
  <c r="I439" i="1"/>
  <c r="I440" i="1"/>
  <c r="I441" i="1"/>
  <c r="I447" i="1"/>
  <c r="I457" i="1"/>
  <c r="L468" i="1"/>
  <c r="M468" i="1"/>
  <c r="L469" i="1"/>
  <c r="M469" i="1"/>
  <c r="L471" i="1"/>
  <c r="M471" i="1"/>
  <c r="L492" i="1"/>
  <c r="M492" i="1"/>
  <c r="G412" i="1"/>
  <c r="G427" i="1"/>
  <c r="I469" i="1"/>
  <c r="I470" i="1"/>
  <c r="I471" i="1"/>
  <c r="I492" i="1"/>
  <c r="J509" i="1"/>
  <c r="J510" i="1"/>
  <c r="J511" i="1"/>
  <c r="G512" i="1"/>
  <c r="G517" i="1"/>
  <c r="I517" i="1"/>
  <c r="J529" i="1"/>
  <c r="G530" i="1"/>
  <c r="J531" i="1"/>
  <c r="G532" i="1"/>
  <c r="G553" i="1"/>
  <c r="I553" i="1"/>
  <c r="K553" i="1"/>
  <c r="G554" i="1"/>
  <c r="I554" i="1"/>
  <c r="K554" i="1"/>
  <c r="G555" i="1"/>
  <c r="I555" i="1"/>
  <c r="K555" i="1"/>
  <c r="G556" i="1"/>
  <c r="K556" i="1"/>
  <c r="G557" i="1"/>
  <c r="K557" i="1"/>
  <c r="M558" i="1"/>
  <c r="M559" i="1"/>
  <c r="M560" i="1"/>
  <c r="J561" i="1"/>
  <c r="J563" i="1"/>
  <c r="J564" i="1"/>
  <c r="J565" i="1"/>
  <c r="J566" i="1"/>
  <c r="G567" i="1"/>
  <c r="L395" i="1" l="1"/>
  <c r="H391" i="1"/>
  <c r="K391" i="1"/>
  <c r="K390" i="1"/>
  <c r="K389" i="1"/>
  <c r="K388" i="1"/>
  <c r="L401" i="1"/>
  <c r="L396" i="1" s="1"/>
  <c r="L399" i="1"/>
  <c r="L394" i="1" s="1"/>
  <c r="L398" i="1"/>
  <c r="L393" i="1" s="1"/>
  <c r="F390" i="1"/>
  <c r="I506" i="1"/>
  <c r="J557" i="1"/>
  <c r="L467" i="1"/>
  <c r="J527" i="1"/>
  <c r="L630" i="1"/>
  <c r="L628" i="1"/>
  <c r="L648" i="1"/>
  <c r="L651" i="1"/>
  <c r="L646" i="1" s="1"/>
  <c r="L576" i="1" s="1"/>
  <c r="L631" i="1"/>
  <c r="L629" i="1"/>
  <c r="J467" i="1"/>
  <c r="I503" i="1"/>
  <c r="G503" i="1"/>
  <c r="J621" i="1"/>
  <c r="G627" i="1"/>
  <c r="J627" i="1"/>
  <c r="M470" i="1"/>
  <c r="L421" i="1"/>
  <c r="G506" i="1"/>
  <c r="J506" i="1"/>
  <c r="I557" i="1"/>
  <c r="J620" i="1"/>
  <c r="I620" i="1"/>
  <c r="H617" i="1"/>
  <c r="I617" i="1" s="1"/>
  <c r="G621" i="1"/>
  <c r="F576" i="1"/>
  <c r="J618" i="1"/>
  <c r="H552" i="1"/>
  <c r="I552" i="1" s="1"/>
  <c r="J556" i="1"/>
  <c r="J503" i="1"/>
  <c r="M657" i="1"/>
  <c r="F642" i="1"/>
  <c r="G467" i="1"/>
  <c r="G552" i="1"/>
  <c r="I562" i="1"/>
  <c r="J562" i="1"/>
  <c r="G562" i="1"/>
  <c r="L575" i="1"/>
  <c r="D575" i="1"/>
  <c r="M643" i="1"/>
  <c r="L419" i="1"/>
  <c r="L420" i="1"/>
  <c r="J422" i="1"/>
  <c r="L418" i="1"/>
  <c r="L507" i="1"/>
  <c r="L503" i="1"/>
  <c r="L502" i="1" s="1"/>
  <c r="L644" i="1"/>
  <c r="L574" i="1" s="1"/>
  <c r="M562" i="1"/>
  <c r="L657" i="1"/>
  <c r="J647" i="1"/>
  <c r="G657" i="1"/>
  <c r="I657" i="1"/>
  <c r="I647" i="1"/>
  <c r="I467" i="1"/>
  <c r="L637" i="1"/>
  <c r="M557" i="1"/>
  <c r="M553" i="1"/>
  <c r="M628" i="1"/>
  <c r="K627" i="1"/>
  <c r="M627" i="1" s="1"/>
  <c r="M652" i="1"/>
  <c r="M637" i="1"/>
  <c r="M419" i="1"/>
  <c r="M412" i="1"/>
  <c r="M393" i="1"/>
  <c r="M504" i="1"/>
  <c r="M555" i="1"/>
  <c r="M556" i="1"/>
  <c r="M554" i="1"/>
  <c r="M552" i="1"/>
  <c r="M421" i="1"/>
  <c r="M631" i="1"/>
  <c r="M617" i="1"/>
  <c r="M427" i="1"/>
  <c r="M395" i="1"/>
  <c r="M507" i="1"/>
  <c r="M418" i="1"/>
  <c r="M394" i="1"/>
  <c r="M618" i="1"/>
  <c r="K646" i="1"/>
  <c r="M439" i="1"/>
  <c r="M441" i="1"/>
  <c r="G437" i="1"/>
  <c r="I437" i="1"/>
  <c r="F502" i="1"/>
  <c r="G417" i="1"/>
  <c r="G504" i="1"/>
  <c r="E502" i="1"/>
  <c r="I504" i="1"/>
  <c r="I505" i="1"/>
  <c r="G647" i="1"/>
  <c r="G507" i="1"/>
  <c r="M651" i="1"/>
  <c r="J504" i="1"/>
  <c r="I420" i="1"/>
  <c r="M505" i="1"/>
  <c r="L412" i="1"/>
  <c r="G505" i="1"/>
  <c r="M645" i="1"/>
  <c r="K502" i="1"/>
  <c r="D502" i="1"/>
  <c r="I507" i="1"/>
  <c r="J507" i="1"/>
  <c r="J505" i="1"/>
  <c r="G645" i="1"/>
  <c r="L618" i="1"/>
  <c r="L617" i="1" s="1"/>
  <c r="L652" i="1"/>
  <c r="M503" i="1"/>
  <c r="M527" i="1"/>
  <c r="H502" i="1"/>
  <c r="I644" i="1"/>
  <c r="G527" i="1"/>
  <c r="J645" i="1"/>
  <c r="J417" i="1"/>
  <c r="I417" i="1"/>
  <c r="K647" i="1"/>
  <c r="K644" i="1"/>
  <c r="G644" i="1"/>
  <c r="M649" i="1"/>
  <c r="E642" i="1"/>
  <c r="J420" i="1"/>
  <c r="K437" i="1"/>
  <c r="M437" i="1" s="1"/>
  <c r="I527" i="1"/>
  <c r="J437" i="1"/>
  <c r="G618" i="1"/>
  <c r="F617" i="1"/>
  <c r="J643" i="1"/>
  <c r="H642" i="1"/>
  <c r="I643" i="1"/>
  <c r="I627" i="1"/>
  <c r="L557" i="1"/>
  <c r="L555" i="1"/>
  <c r="L553" i="1"/>
  <c r="L427" i="1"/>
  <c r="M420" i="1"/>
  <c r="K417" i="1"/>
  <c r="L407" i="1"/>
  <c r="M407" i="1"/>
  <c r="M396" i="1"/>
  <c r="K392" i="1"/>
  <c r="L556" i="1"/>
  <c r="L554" i="1"/>
  <c r="L552" i="1"/>
  <c r="L389" i="1" l="1"/>
  <c r="L391" i="1"/>
  <c r="L388" i="1"/>
  <c r="L390" i="1"/>
  <c r="J552" i="1"/>
  <c r="G642" i="1"/>
  <c r="J576" i="1"/>
  <c r="L647" i="1"/>
  <c r="L643" i="1"/>
  <c r="M392" i="1"/>
  <c r="M417" i="1"/>
  <c r="M647" i="1"/>
  <c r="M646" i="1"/>
  <c r="M502" i="1"/>
  <c r="G502" i="1"/>
  <c r="I502" i="1"/>
  <c r="L437" i="1"/>
  <c r="L417" i="1"/>
  <c r="J502" i="1"/>
  <c r="L392" i="1"/>
  <c r="M644" i="1"/>
  <c r="K642" i="1"/>
  <c r="L627" i="1"/>
  <c r="G617" i="1"/>
  <c r="J617" i="1"/>
  <c r="J642" i="1"/>
  <c r="I642" i="1"/>
  <c r="L642" i="1" l="1"/>
  <c r="M642" i="1"/>
  <c r="M2232" i="1" l="1"/>
  <c r="M2231" i="1"/>
  <c r="M2230" i="1"/>
  <c r="J2232" i="1"/>
  <c r="I2232" i="1"/>
  <c r="H2229" i="1"/>
  <c r="G2232" i="1"/>
  <c r="E2229" i="1"/>
  <c r="F2229" i="1"/>
  <c r="F2224" i="1"/>
  <c r="D2229" i="1"/>
  <c r="D2227" i="1"/>
  <c r="D2224" i="1" s="1"/>
  <c r="G2229" i="1" l="1"/>
  <c r="J2229" i="1"/>
  <c r="I2229" i="1"/>
  <c r="E2217" i="1"/>
  <c r="H1917" i="1" l="1"/>
  <c r="F1917" i="1"/>
  <c r="E1987" i="1"/>
  <c r="H1942" i="1"/>
  <c r="F1942" i="1"/>
  <c r="E1942" i="1"/>
  <c r="H2057" i="1" l="1"/>
  <c r="H2058" i="1"/>
  <c r="H2053" i="1" s="1"/>
  <c r="F2057" i="1"/>
  <c r="F2052" i="1" s="1"/>
  <c r="F2058" i="1"/>
  <c r="E2057" i="1"/>
  <c r="E2058" i="1"/>
  <c r="E2053" i="1" s="1"/>
  <c r="E2018" i="1" s="1"/>
  <c r="D2057" i="1"/>
  <c r="D2058" i="1"/>
  <c r="D2053" i="1" s="1"/>
  <c r="D2018" i="1" s="1"/>
  <c r="D2052" i="1" l="1"/>
  <c r="D2049" i="1" s="1"/>
  <c r="E2052" i="1"/>
  <c r="E2049" i="1" s="1"/>
  <c r="F2053" i="1"/>
  <c r="I2057" i="1"/>
  <c r="J2057" i="1"/>
  <c r="E2015" i="1"/>
  <c r="G2052" i="1" l="1"/>
  <c r="E2017" i="1"/>
  <c r="D2017" i="1"/>
  <c r="F2049" i="1"/>
  <c r="G2049" i="1" s="1"/>
  <c r="H1843" i="1" l="1"/>
  <c r="L1884" i="1"/>
  <c r="K1886" i="1"/>
  <c r="K1887" i="1"/>
  <c r="K1888" i="1"/>
  <c r="K1885" i="1"/>
  <c r="H1885" i="1"/>
  <c r="H1840" i="1" s="1"/>
  <c r="H1889" i="1"/>
  <c r="F1886" i="1"/>
  <c r="F1887" i="1"/>
  <c r="F1842" i="1" s="1"/>
  <c r="F1888" i="1"/>
  <c r="E1886" i="1"/>
  <c r="E1887" i="1"/>
  <c r="E1888" i="1"/>
  <c r="E1843" i="1" s="1"/>
  <c r="E1885" i="1"/>
  <c r="E1840" i="1" s="1"/>
  <c r="F1885" i="1"/>
  <c r="F1840" i="1" s="1"/>
  <c r="D1886" i="1"/>
  <c r="D1841" i="1" s="1"/>
  <c r="D1887" i="1"/>
  <c r="D1842" i="1" s="1"/>
  <c r="D1888" i="1"/>
  <c r="D1843" i="1" s="1"/>
  <c r="D1885" i="1"/>
  <c r="D1840" i="1" s="1"/>
  <c r="L1889" i="1"/>
  <c r="K1889" i="1"/>
  <c r="M1890" i="1"/>
  <c r="M1891" i="1"/>
  <c r="M1892" i="1"/>
  <c r="M1893" i="1"/>
  <c r="I1890" i="1"/>
  <c r="I1891" i="1"/>
  <c r="I1892" i="1"/>
  <c r="I1893" i="1"/>
  <c r="G1890" i="1"/>
  <c r="G1891" i="1"/>
  <c r="G1892" i="1"/>
  <c r="G1893" i="1"/>
  <c r="E1889" i="1"/>
  <c r="F1889" i="1"/>
  <c r="D1889" i="1"/>
  <c r="I1886" i="1" l="1"/>
  <c r="E1841" i="1"/>
  <c r="I1887" i="1"/>
  <c r="E1842" i="1"/>
  <c r="F1843" i="1"/>
  <c r="F1841" i="1"/>
  <c r="M1888" i="1"/>
  <c r="I1888" i="1"/>
  <c r="M1886" i="1"/>
  <c r="I1889" i="1"/>
  <c r="M1885" i="1"/>
  <c r="M1887" i="1"/>
  <c r="G1888" i="1"/>
  <c r="G1889" i="1"/>
  <c r="M1889" i="1"/>
  <c r="K1884" i="1"/>
  <c r="G1886" i="1"/>
  <c r="J1840" i="1"/>
  <c r="G1887" i="1"/>
  <c r="D1884" i="1"/>
  <c r="E1884" i="1"/>
  <c r="I1884" i="1" s="1"/>
  <c r="G1840" i="1"/>
  <c r="F1884" i="1"/>
  <c r="G1885" i="1"/>
  <c r="I1885" i="1"/>
  <c r="K386" i="1"/>
  <c r="J386" i="1"/>
  <c r="I386" i="1"/>
  <c r="K385" i="1"/>
  <c r="J385" i="1"/>
  <c r="I385" i="1"/>
  <c r="G385" i="1"/>
  <c r="K384" i="1"/>
  <c r="J384" i="1"/>
  <c r="I384" i="1"/>
  <c r="G384" i="1"/>
  <c r="K383" i="1"/>
  <c r="J383" i="1"/>
  <c r="I383" i="1"/>
  <c r="G383" i="1"/>
  <c r="H382" i="1"/>
  <c r="F382" i="1"/>
  <c r="E382" i="1"/>
  <c r="K382" i="1" s="1"/>
  <c r="D382" i="1"/>
  <c r="K381" i="1"/>
  <c r="J381" i="1"/>
  <c r="I381" i="1"/>
  <c r="K380" i="1"/>
  <c r="J380" i="1"/>
  <c r="I380" i="1"/>
  <c r="G380" i="1"/>
  <c r="K379" i="1"/>
  <c r="J379" i="1"/>
  <c r="I379" i="1"/>
  <c r="G379" i="1"/>
  <c r="K378" i="1"/>
  <c r="J378" i="1"/>
  <c r="I378" i="1"/>
  <c r="G378" i="1"/>
  <c r="H377" i="1"/>
  <c r="F377" i="1"/>
  <c r="E377" i="1"/>
  <c r="D377" i="1"/>
  <c r="K376" i="1"/>
  <c r="J376" i="1"/>
  <c r="I376" i="1"/>
  <c r="K375" i="1"/>
  <c r="J375" i="1"/>
  <c r="I375" i="1"/>
  <c r="G375" i="1"/>
  <c r="M374" i="1"/>
  <c r="J374" i="1"/>
  <c r="I374" i="1"/>
  <c r="G374" i="1"/>
  <c r="K373" i="1"/>
  <c r="J373" i="1"/>
  <c r="I373" i="1"/>
  <c r="G373" i="1"/>
  <c r="H372" i="1"/>
  <c r="F372" i="1"/>
  <c r="E372" i="1"/>
  <c r="D372" i="1"/>
  <c r="K371" i="1"/>
  <c r="J371" i="1"/>
  <c r="I371" i="1"/>
  <c r="G371" i="1"/>
  <c r="K370" i="1"/>
  <c r="J370" i="1"/>
  <c r="I370" i="1"/>
  <c r="G370" i="1"/>
  <c r="K369" i="1"/>
  <c r="J369" i="1"/>
  <c r="I369" i="1"/>
  <c r="G369" i="1"/>
  <c r="K368" i="1"/>
  <c r="J368" i="1"/>
  <c r="I368" i="1"/>
  <c r="G368" i="1"/>
  <c r="H367" i="1"/>
  <c r="F367" i="1"/>
  <c r="E367" i="1"/>
  <c r="K367" i="1" s="1"/>
  <c r="D367" i="1"/>
  <c r="K366" i="1"/>
  <c r="J366" i="1"/>
  <c r="I366" i="1"/>
  <c r="G366" i="1"/>
  <c r="M365" i="1"/>
  <c r="L365" i="1"/>
  <c r="J365" i="1"/>
  <c r="I365" i="1"/>
  <c r="G365" i="1"/>
  <c r="K364" i="1"/>
  <c r="J364" i="1"/>
  <c r="I364" i="1"/>
  <c r="G364" i="1"/>
  <c r="K363" i="1"/>
  <c r="J363" i="1"/>
  <c r="I363" i="1"/>
  <c r="G363" i="1"/>
  <c r="H362" i="1"/>
  <c r="F362" i="1"/>
  <c r="E362" i="1"/>
  <c r="D362" i="1"/>
  <c r="K361" i="1"/>
  <c r="J361" i="1"/>
  <c r="I361" i="1"/>
  <c r="G361" i="1"/>
  <c r="K360" i="1"/>
  <c r="J360" i="1"/>
  <c r="I360" i="1"/>
  <c r="G360" i="1"/>
  <c r="K359" i="1"/>
  <c r="J359" i="1"/>
  <c r="I359" i="1"/>
  <c r="G359" i="1"/>
  <c r="K358" i="1"/>
  <c r="J358" i="1"/>
  <c r="I358" i="1"/>
  <c r="G358" i="1"/>
  <c r="H357" i="1"/>
  <c r="F357" i="1"/>
  <c r="E357" i="1"/>
  <c r="K357" i="1" s="1"/>
  <c r="D357" i="1"/>
  <c r="K356" i="1"/>
  <c r="J356" i="1"/>
  <c r="I356" i="1"/>
  <c r="G356" i="1"/>
  <c r="J355" i="1"/>
  <c r="I355" i="1"/>
  <c r="G355" i="1"/>
  <c r="K354" i="1"/>
  <c r="J354" i="1"/>
  <c r="I354" i="1"/>
  <c r="G354" i="1"/>
  <c r="K353" i="1"/>
  <c r="J353" i="1"/>
  <c r="I353" i="1"/>
  <c r="G353" i="1"/>
  <c r="H352" i="1"/>
  <c r="F352" i="1"/>
  <c r="E352" i="1"/>
  <c r="D352" i="1"/>
  <c r="K351" i="1"/>
  <c r="J351" i="1"/>
  <c r="I351" i="1"/>
  <c r="G351" i="1"/>
  <c r="K350" i="1"/>
  <c r="J350" i="1"/>
  <c r="I350" i="1"/>
  <c r="G350" i="1"/>
  <c r="M349" i="1"/>
  <c r="L349" i="1"/>
  <c r="J349" i="1"/>
  <c r="I349" i="1"/>
  <c r="G349" i="1"/>
  <c r="K348" i="1"/>
  <c r="J348" i="1"/>
  <c r="I348" i="1"/>
  <c r="G348" i="1"/>
  <c r="H347" i="1"/>
  <c r="F347" i="1"/>
  <c r="E347" i="1"/>
  <c r="D347" i="1"/>
  <c r="H346" i="1"/>
  <c r="F346" i="1"/>
  <c r="E346" i="1"/>
  <c r="D346" i="1"/>
  <c r="H345" i="1"/>
  <c r="F345" i="1"/>
  <c r="E345" i="1"/>
  <c r="D345" i="1"/>
  <c r="H344" i="1"/>
  <c r="F344" i="1"/>
  <c r="E344" i="1"/>
  <c r="D344" i="1"/>
  <c r="H343" i="1"/>
  <c r="F343" i="1"/>
  <c r="E343" i="1"/>
  <c r="K341" i="1"/>
  <c r="K337" i="1" s="1"/>
  <c r="J341" i="1"/>
  <c r="I341" i="1"/>
  <c r="G341" i="1"/>
  <c r="M340" i="1"/>
  <c r="L340" i="1"/>
  <c r="J340" i="1"/>
  <c r="I340" i="1"/>
  <c r="G340" i="1"/>
  <c r="M339" i="1"/>
  <c r="J339" i="1"/>
  <c r="I339" i="1"/>
  <c r="G339" i="1"/>
  <c r="M338" i="1"/>
  <c r="L338" i="1"/>
  <c r="J338" i="1"/>
  <c r="I338" i="1"/>
  <c r="G338" i="1"/>
  <c r="H337" i="1"/>
  <c r="F337" i="1"/>
  <c r="E337" i="1"/>
  <c r="D337" i="1"/>
  <c r="H336" i="1"/>
  <c r="F336" i="1"/>
  <c r="E336" i="1"/>
  <c r="D336" i="1"/>
  <c r="K335" i="1"/>
  <c r="H335" i="1"/>
  <c r="F335" i="1"/>
  <c r="E335" i="1"/>
  <c r="D335" i="1"/>
  <c r="L334" i="1"/>
  <c r="K334" i="1"/>
  <c r="H334" i="1"/>
  <c r="F334" i="1"/>
  <c r="E334" i="1"/>
  <c r="D334" i="1"/>
  <c r="K333" i="1"/>
  <c r="H333" i="1"/>
  <c r="F333" i="1"/>
  <c r="E333" i="1"/>
  <c r="D333" i="1"/>
  <c r="D193" i="1" s="1"/>
  <c r="K331" i="1"/>
  <c r="J331" i="1"/>
  <c r="I331" i="1"/>
  <c r="M330" i="1"/>
  <c r="L330" i="1"/>
  <c r="J330" i="1"/>
  <c r="I330" i="1"/>
  <c r="G330" i="1"/>
  <c r="M329" i="1"/>
  <c r="L329" i="1"/>
  <c r="J329" i="1"/>
  <c r="I329" i="1"/>
  <c r="G329" i="1"/>
  <c r="K328" i="1"/>
  <c r="J328" i="1"/>
  <c r="I328" i="1"/>
  <c r="G328" i="1"/>
  <c r="H327" i="1"/>
  <c r="F327" i="1"/>
  <c r="E327" i="1"/>
  <c r="D327" i="1"/>
  <c r="K326" i="1"/>
  <c r="J326" i="1"/>
  <c r="I326" i="1"/>
  <c r="G326" i="1"/>
  <c r="K325" i="1"/>
  <c r="K320" i="1" s="1"/>
  <c r="J325" i="1"/>
  <c r="I325" i="1"/>
  <c r="G325" i="1"/>
  <c r="J324" i="1"/>
  <c r="K324" i="1"/>
  <c r="K319" i="1" s="1"/>
  <c r="K323" i="1"/>
  <c r="J323" i="1"/>
  <c r="I323" i="1"/>
  <c r="G323" i="1"/>
  <c r="H322" i="1"/>
  <c r="F322" i="1"/>
  <c r="D322" i="1"/>
  <c r="J296" i="1"/>
  <c r="I296" i="1"/>
  <c r="G296" i="1"/>
  <c r="L295" i="1"/>
  <c r="J295" i="1"/>
  <c r="I295" i="1"/>
  <c r="G295" i="1"/>
  <c r="J294" i="1"/>
  <c r="I294" i="1"/>
  <c r="G294" i="1"/>
  <c r="J293" i="1"/>
  <c r="I293" i="1"/>
  <c r="G293" i="1"/>
  <c r="K292" i="1"/>
  <c r="H292" i="1"/>
  <c r="F292" i="1"/>
  <c r="E292" i="1"/>
  <c r="D292" i="1"/>
  <c r="M291" i="1"/>
  <c r="J291" i="1"/>
  <c r="I291" i="1"/>
  <c r="G291" i="1"/>
  <c r="K290" i="1"/>
  <c r="J290" i="1"/>
  <c r="I290" i="1"/>
  <c r="G290" i="1"/>
  <c r="K289" i="1"/>
  <c r="J289" i="1"/>
  <c r="I289" i="1"/>
  <c r="G289" i="1"/>
  <c r="M288" i="1"/>
  <c r="J288" i="1"/>
  <c r="I288" i="1"/>
  <c r="G288" i="1"/>
  <c r="L287" i="1"/>
  <c r="H287" i="1"/>
  <c r="F287" i="1"/>
  <c r="E287" i="1"/>
  <c r="D287" i="1"/>
  <c r="M286" i="1"/>
  <c r="J286" i="1"/>
  <c r="I286" i="1"/>
  <c r="G286" i="1"/>
  <c r="K285" i="1"/>
  <c r="J285" i="1"/>
  <c r="I285" i="1"/>
  <c r="G285" i="1"/>
  <c r="K284" i="1"/>
  <c r="J284" i="1"/>
  <c r="I284" i="1"/>
  <c r="G284" i="1"/>
  <c r="M283" i="1"/>
  <c r="J283" i="1"/>
  <c r="I283" i="1"/>
  <c r="G283" i="1"/>
  <c r="L282" i="1"/>
  <c r="H282" i="1"/>
  <c r="F282" i="1"/>
  <c r="E282" i="1"/>
  <c r="D282" i="1"/>
  <c r="L281" i="1"/>
  <c r="L280" i="1"/>
  <c r="I280" i="1"/>
  <c r="L279" i="1"/>
  <c r="L278" i="1"/>
  <c r="K271" i="1"/>
  <c r="J271" i="1"/>
  <c r="I271" i="1"/>
  <c r="G271" i="1"/>
  <c r="M270" i="1"/>
  <c r="L270" i="1"/>
  <c r="J270" i="1"/>
  <c r="I270" i="1"/>
  <c r="G270" i="1"/>
  <c r="K269" i="1"/>
  <c r="J269" i="1"/>
  <c r="I269" i="1"/>
  <c r="G269" i="1"/>
  <c r="K268" i="1"/>
  <c r="J268" i="1"/>
  <c r="I268" i="1"/>
  <c r="G268" i="1"/>
  <c r="H267" i="1"/>
  <c r="F267" i="1"/>
  <c r="E267" i="1"/>
  <c r="D267" i="1"/>
  <c r="K266" i="1"/>
  <c r="J266" i="1"/>
  <c r="I266" i="1"/>
  <c r="G266" i="1"/>
  <c r="K265" i="1"/>
  <c r="J265" i="1"/>
  <c r="I265" i="1"/>
  <c r="G265" i="1"/>
  <c r="K264" i="1"/>
  <c r="J264" i="1"/>
  <c r="I264" i="1"/>
  <c r="G264" i="1"/>
  <c r="K263" i="1"/>
  <c r="J263" i="1"/>
  <c r="I263" i="1"/>
  <c r="G263" i="1"/>
  <c r="H262" i="1"/>
  <c r="F262" i="1"/>
  <c r="E262" i="1"/>
  <c r="D262" i="1"/>
  <c r="K261" i="1"/>
  <c r="J261" i="1"/>
  <c r="I261" i="1"/>
  <c r="G261" i="1"/>
  <c r="M260" i="1"/>
  <c r="L260" i="1"/>
  <c r="J260" i="1"/>
  <c r="I260" i="1"/>
  <c r="G260" i="1"/>
  <c r="M259" i="1"/>
  <c r="J259" i="1"/>
  <c r="I259" i="1"/>
  <c r="G259" i="1"/>
  <c r="K258" i="1"/>
  <c r="K253" i="1" s="1"/>
  <c r="J258" i="1"/>
  <c r="I258" i="1"/>
  <c r="G258" i="1"/>
  <c r="H257" i="1"/>
  <c r="F257" i="1"/>
  <c r="E257" i="1"/>
  <c r="D257" i="1"/>
  <c r="M251" i="1"/>
  <c r="J251" i="1"/>
  <c r="I251" i="1"/>
  <c r="G251" i="1"/>
  <c r="M250" i="1"/>
  <c r="J250" i="1"/>
  <c r="I250" i="1"/>
  <c r="G250" i="1"/>
  <c r="M249" i="1"/>
  <c r="J249" i="1"/>
  <c r="I249" i="1"/>
  <c r="G249" i="1"/>
  <c r="M248" i="1"/>
  <c r="J248" i="1"/>
  <c r="I248" i="1"/>
  <c r="G248" i="1"/>
  <c r="L247" i="1"/>
  <c r="K247" i="1"/>
  <c r="H247" i="1"/>
  <c r="F247" i="1"/>
  <c r="E247" i="1"/>
  <c r="D247" i="1"/>
  <c r="M246" i="1"/>
  <c r="J246" i="1"/>
  <c r="I246" i="1"/>
  <c r="G246" i="1"/>
  <c r="M245" i="1"/>
  <c r="L245" i="1"/>
  <c r="L240" i="1" s="1"/>
  <c r="L225" i="1" s="1"/>
  <c r="J245" i="1"/>
  <c r="I245" i="1"/>
  <c r="G245" i="1"/>
  <c r="L244" i="1"/>
  <c r="L239" i="1" s="1"/>
  <c r="L224" i="1" s="1"/>
  <c r="J244" i="1"/>
  <c r="I244" i="1"/>
  <c r="G244" i="1"/>
  <c r="M243" i="1"/>
  <c r="J243" i="1"/>
  <c r="I243" i="1"/>
  <c r="G243" i="1"/>
  <c r="K242" i="1"/>
  <c r="H242" i="1"/>
  <c r="F242" i="1"/>
  <c r="E242" i="1"/>
  <c r="D242" i="1"/>
  <c r="M236" i="1"/>
  <c r="M235" i="1"/>
  <c r="L235" i="1"/>
  <c r="J235" i="1"/>
  <c r="I235" i="1"/>
  <c r="G235" i="1"/>
  <c r="L234" i="1"/>
  <c r="J234" i="1"/>
  <c r="I234" i="1"/>
  <c r="G234" i="1"/>
  <c r="M233" i="1"/>
  <c r="L233" i="1"/>
  <c r="J233" i="1"/>
  <c r="I233" i="1"/>
  <c r="G233" i="1"/>
  <c r="H232" i="1"/>
  <c r="F232" i="1"/>
  <c r="E232" i="1"/>
  <c r="D232" i="1"/>
  <c r="M216" i="1"/>
  <c r="J216" i="1"/>
  <c r="I216" i="1"/>
  <c r="G216" i="1"/>
  <c r="M215" i="1"/>
  <c r="J215" i="1"/>
  <c r="I215" i="1"/>
  <c r="G215" i="1"/>
  <c r="K214" i="1"/>
  <c r="J214" i="1"/>
  <c r="I214" i="1"/>
  <c r="G214" i="1"/>
  <c r="M213" i="1"/>
  <c r="J213" i="1"/>
  <c r="I213" i="1"/>
  <c r="G213" i="1"/>
  <c r="H212" i="1"/>
  <c r="F212" i="1"/>
  <c r="E212" i="1"/>
  <c r="D212" i="1"/>
  <c r="K211" i="1"/>
  <c r="K201" i="1" s="1"/>
  <c r="J211" i="1"/>
  <c r="I211" i="1"/>
  <c r="G211" i="1"/>
  <c r="M210" i="1"/>
  <c r="L210" i="1"/>
  <c r="J210" i="1"/>
  <c r="I210" i="1"/>
  <c r="G210" i="1"/>
  <c r="K209" i="1"/>
  <c r="J209" i="1"/>
  <c r="I209" i="1"/>
  <c r="G209" i="1"/>
  <c r="K208" i="1"/>
  <c r="J208" i="1"/>
  <c r="I208" i="1"/>
  <c r="G208" i="1"/>
  <c r="H207" i="1"/>
  <c r="F207" i="1"/>
  <c r="E207" i="1"/>
  <c r="D207" i="1"/>
  <c r="M206" i="1"/>
  <c r="L206" i="1"/>
  <c r="J206" i="1"/>
  <c r="I206" i="1"/>
  <c r="G206" i="1"/>
  <c r="M205" i="1"/>
  <c r="L205" i="1"/>
  <c r="J205" i="1"/>
  <c r="I205" i="1"/>
  <c r="M204" i="1"/>
  <c r="L204" i="1"/>
  <c r="J204" i="1"/>
  <c r="I204" i="1"/>
  <c r="K203" i="1"/>
  <c r="J203" i="1"/>
  <c r="I203" i="1"/>
  <c r="G203" i="1"/>
  <c r="H202" i="1"/>
  <c r="F202" i="1"/>
  <c r="E202" i="1"/>
  <c r="D202" i="1"/>
  <c r="K256" i="1" l="1"/>
  <c r="L292" i="1"/>
  <c r="K318" i="1"/>
  <c r="K202" i="1"/>
  <c r="K198" i="1"/>
  <c r="K212" i="1"/>
  <c r="M212" i="1" s="1"/>
  <c r="K199" i="1"/>
  <c r="K279" i="1"/>
  <c r="K254" i="1" s="1"/>
  <c r="K280" i="1"/>
  <c r="K255" i="1" s="1"/>
  <c r="M292" i="1"/>
  <c r="K321" i="1"/>
  <c r="K262" i="1"/>
  <c r="M262" i="1" s="1"/>
  <c r="J199" i="1"/>
  <c r="J280" i="1"/>
  <c r="J281" i="1"/>
  <c r="J279" i="1"/>
  <c r="G279" i="1"/>
  <c r="H193" i="1"/>
  <c r="G668" i="1"/>
  <c r="I346" i="1"/>
  <c r="M203" i="1"/>
  <c r="M211" i="1"/>
  <c r="M224" i="1"/>
  <c r="M258" i="1"/>
  <c r="M261" i="1"/>
  <c r="M271" i="1"/>
  <c r="M289" i="1"/>
  <c r="M290" i="1"/>
  <c r="M331" i="1"/>
  <c r="L335" i="1"/>
  <c r="M350" i="1"/>
  <c r="M351" i="1"/>
  <c r="M353" i="1"/>
  <c r="M354" i="1"/>
  <c r="M355" i="1"/>
  <c r="M356" i="1"/>
  <c r="M357" i="1"/>
  <c r="M358" i="1"/>
  <c r="M359" i="1"/>
  <c r="M360" i="1"/>
  <c r="M361" i="1"/>
  <c r="M363" i="1"/>
  <c r="M364" i="1"/>
  <c r="M376" i="1"/>
  <c r="L376" i="1"/>
  <c r="M378" i="1"/>
  <c r="M379" i="1"/>
  <c r="M380" i="1"/>
  <c r="M386" i="1"/>
  <c r="M208" i="1"/>
  <c r="M209" i="1"/>
  <c r="M214" i="1"/>
  <c r="L214" i="1"/>
  <c r="L212" i="1" s="1"/>
  <c r="M225" i="1"/>
  <c r="M263" i="1"/>
  <c r="M264" i="1"/>
  <c r="M265" i="1"/>
  <c r="M266" i="1"/>
  <c r="M268" i="1"/>
  <c r="M269" i="1"/>
  <c r="M284" i="1"/>
  <c r="M285" i="1"/>
  <c r="M323" i="1"/>
  <c r="L325" i="1"/>
  <c r="L320" i="1" s="1"/>
  <c r="M326" i="1"/>
  <c r="L328" i="1"/>
  <c r="L333" i="1"/>
  <c r="M341" i="1"/>
  <c r="M348" i="1"/>
  <c r="M366" i="1"/>
  <c r="M369" i="1"/>
  <c r="M370" i="1"/>
  <c r="M371" i="1"/>
  <c r="M373" i="1"/>
  <c r="L373" i="1"/>
  <c r="M375" i="1"/>
  <c r="L375" i="1"/>
  <c r="M381" i="1"/>
  <c r="M383" i="1"/>
  <c r="M384" i="1"/>
  <c r="M385" i="1"/>
  <c r="I327" i="1"/>
  <c r="I347" i="1"/>
  <c r="H252" i="1"/>
  <c r="H317" i="1"/>
  <c r="K257" i="1"/>
  <c r="M257" i="1" s="1"/>
  <c r="I267" i="1"/>
  <c r="I202" i="1"/>
  <c r="I262" i="1"/>
  <c r="I257" i="1"/>
  <c r="I318" i="1"/>
  <c r="I319" i="1"/>
  <c r="I320" i="1"/>
  <c r="I362" i="1"/>
  <c r="H196" i="1"/>
  <c r="I256" i="1"/>
  <c r="F332" i="1"/>
  <c r="D194" i="1"/>
  <c r="D277" i="1"/>
  <c r="L277" i="1"/>
  <c r="J318" i="1"/>
  <c r="J319" i="1"/>
  <c r="M325" i="1"/>
  <c r="K345" i="1"/>
  <c r="M345" i="1" s="1"/>
  <c r="F574" i="1"/>
  <c r="G1884" i="1"/>
  <c r="J669" i="1"/>
  <c r="I1840" i="1"/>
  <c r="M1884" i="1"/>
  <c r="E222" i="1"/>
  <c r="I212" i="1"/>
  <c r="I377" i="1"/>
  <c r="H194" i="1"/>
  <c r="D195" i="1"/>
  <c r="D332" i="1"/>
  <c r="G336" i="1"/>
  <c r="K336" i="1"/>
  <c r="E342" i="1"/>
  <c r="K372" i="1"/>
  <c r="M372" i="1" s="1"/>
  <c r="H573" i="1"/>
  <c r="H574" i="1"/>
  <c r="E575" i="1"/>
  <c r="H575" i="1"/>
  <c r="E576" i="1"/>
  <c r="E573" i="1"/>
  <c r="F575" i="1"/>
  <c r="D576" i="1"/>
  <c r="I254" i="1"/>
  <c r="J327" i="1"/>
  <c r="E332" i="1"/>
  <c r="H332" i="1"/>
  <c r="G334" i="1"/>
  <c r="M334" i="1"/>
  <c r="G335" i="1"/>
  <c r="M335" i="1"/>
  <c r="L353" i="1"/>
  <c r="L370" i="1"/>
  <c r="K377" i="1"/>
  <c r="L381" i="1"/>
  <c r="J382" i="1"/>
  <c r="K232" i="1"/>
  <c r="H237" i="1"/>
  <c r="M202" i="1"/>
  <c r="G207" i="1"/>
  <c r="L208" i="1"/>
  <c r="E237" i="1"/>
  <c r="I200" i="1"/>
  <c r="H195" i="1"/>
  <c r="D196" i="1"/>
  <c r="G241" i="1"/>
  <c r="M241" i="1"/>
  <c r="G242" i="1"/>
  <c r="M242" i="1"/>
  <c r="D252" i="1"/>
  <c r="G282" i="1"/>
  <c r="G292" i="1"/>
  <c r="G333" i="1"/>
  <c r="M333" i="1"/>
  <c r="G337" i="1"/>
  <c r="M337" i="1"/>
  <c r="K343" i="1"/>
  <c r="H342" i="1"/>
  <c r="I201" i="1"/>
  <c r="E196" i="1"/>
  <c r="D573" i="1"/>
  <c r="F573" i="1"/>
  <c r="J668" i="1"/>
  <c r="I668" i="1"/>
  <c r="I224" i="1"/>
  <c r="J212" i="1"/>
  <c r="H222" i="1"/>
  <c r="D237" i="1"/>
  <c r="M238" i="1"/>
  <c r="G239" i="1"/>
  <c r="M239" i="1"/>
  <c r="G240" i="1"/>
  <c r="M240" i="1"/>
  <c r="L242" i="1"/>
  <c r="G247" i="1"/>
  <c r="M247" i="1"/>
  <c r="J257" i="1"/>
  <c r="J267" i="1"/>
  <c r="M278" i="1"/>
  <c r="G287" i="1"/>
  <c r="D317" i="1"/>
  <c r="F317" i="1"/>
  <c r="L341" i="1"/>
  <c r="L336" i="1" s="1"/>
  <c r="D342" i="1"/>
  <c r="G344" i="1"/>
  <c r="K344" i="1"/>
  <c r="M344" i="1" s="1"/>
  <c r="K346" i="1"/>
  <c r="M346" i="1" s="1"/>
  <c r="J347" i="1"/>
  <c r="L351" i="1"/>
  <c r="M368" i="1"/>
  <c r="L368" i="1"/>
  <c r="H197" i="1"/>
  <c r="M281" i="1"/>
  <c r="J352" i="1"/>
  <c r="J357" i="1"/>
  <c r="J362" i="1"/>
  <c r="G367" i="1"/>
  <c r="J202" i="1"/>
  <c r="J207" i="1"/>
  <c r="L209" i="1"/>
  <c r="J224" i="1"/>
  <c r="J225" i="1"/>
  <c r="J232" i="1"/>
  <c r="K237" i="1"/>
  <c r="M324" i="1"/>
  <c r="I239" i="1"/>
  <c r="I240" i="1"/>
  <c r="I241" i="1"/>
  <c r="I242" i="1"/>
  <c r="I247" i="1"/>
  <c r="J262" i="1"/>
  <c r="K267" i="1"/>
  <c r="L271" i="1"/>
  <c r="F277" i="1"/>
  <c r="G281" i="1"/>
  <c r="J282" i="1"/>
  <c r="J287" i="1"/>
  <c r="J292" i="1"/>
  <c r="J320" i="1"/>
  <c r="L323" i="1"/>
  <c r="I324" i="1"/>
  <c r="K327" i="1"/>
  <c r="L331" i="1"/>
  <c r="I333" i="1"/>
  <c r="I334" i="1"/>
  <c r="I335" i="1"/>
  <c r="I336" i="1"/>
  <c r="I337" i="1"/>
  <c r="F342" i="1"/>
  <c r="G343" i="1"/>
  <c r="I344" i="1"/>
  <c r="G345" i="1"/>
  <c r="J346" i="1"/>
  <c r="K347" i="1"/>
  <c r="L350" i="1"/>
  <c r="G352" i="1"/>
  <c r="K352" i="1"/>
  <c r="L354" i="1"/>
  <c r="K362" i="1"/>
  <c r="L366" i="1"/>
  <c r="J367" i="1"/>
  <c r="L369" i="1"/>
  <c r="L371" i="1"/>
  <c r="G372" i="1"/>
  <c r="J372" i="1"/>
  <c r="J377" i="1"/>
  <c r="L383" i="1"/>
  <c r="L385" i="1"/>
  <c r="I343" i="1"/>
  <c r="I345" i="1"/>
  <c r="L384" i="1"/>
  <c r="L202" i="1"/>
  <c r="L203" i="1"/>
  <c r="I207" i="1"/>
  <c r="K207" i="1"/>
  <c r="L211" i="1"/>
  <c r="F237" i="1"/>
  <c r="G202" i="1"/>
  <c r="G212" i="1"/>
  <c r="G224" i="1"/>
  <c r="G225" i="1"/>
  <c r="I225" i="1"/>
  <c r="G232" i="1"/>
  <c r="I232" i="1"/>
  <c r="J239" i="1"/>
  <c r="J240" i="1"/>
  <c r="J241" i="1"/>
  <c r="J242" i="1"/>
  <c r="J247" i="1"/>
  <c r="L258" i="1"/>
  <c r="L261" i="1"/>
  <c r="L263" i="1"/>
  <c r="L264" i="1"/>
  <c r="L265" i="1"/>
  <c r="L255" i="1" s="1"/>
  <c r="L266" i="1"/>
  <c r="L268" i="1"/>
  <c r="L269" i="1"/>
  <c r="E277" i="1"/>
  <c r="I279" i="1"/>
  <c r="G280" i="1"/>
  <c r="I281" i="1"/>
  <c r="I282" i="1"/>
  <c r="K282" i="1"/>
  <c r="I287" i="1"/>
  <c r="K287" i="1"/>
  <c r="I292" i="1"/>
  <c r="L324" i="1"/>
  <c r="L319" i="1" s="1"/>
  <c r="G324" i="1"/>
  <c r="E322" i="1"/>
  <c r="I322" i="1" s="1"/>
  <c r="L367" i="1"/>
  <c r="M367" i="1"/>
  <c r="G257" i="1"/>
  <c r="G262" i="1"/>
  <c r="G267" i="1"/>
  <c r="G318" i="1"/>
  <c r="G320" i="1"/>
  <c r="J322" i="1"/>
  <c r="L326" i="1"/>
  <c r="L321" i="1" s="1"/>
  <c r="L382" i="1"/>
  <c r="M382" i="1"/>
  <c r="G327" i="1"/>
  <c r="M328" i="1"/>
  <c r="J333" i="1"/>
  <c r="J334" i="1"/>
  <c r="J335" i="1"/>
  <c r="J336" i="1"/>
  <c r="J337" i="1"/>
  <c r="J343" i="1"/>
  <c r="J344" i="1"/>
  <c r="J345" i="1"/>
  <c r="L348" i="1"/>
  <c r="I352" i="1"/>
  <c r="L356" i="1"/>
  <c r="L357" i="1"/>
  <c r="L358" i="1"/>
  <c r="L359" i="1"/>
  <c r="L360" i="1"/>
  <c r="L361" i="1"/>
  <c r="L363" i="1"/>
  <c r="L364" i="1"/>
  <c r="I367" i="1"/>
  <c r="I372" i="1"/>
  <c r="L378" i="1"/>
  <c r="L379" i="1"/>
  <c r="L380" i="1"/>
  <c r="G382" i="1"/>
  <c r="I382" i="1"/>
  <c r="L386" i="1"/>
  <c r="G346" i="1"/>
  <c r="G347" i="1"/>
  <c r="G357" i="1"/>
  <c r="I357" i="1"/>
  <c r="G362" i="1"/>
  <c r="G377" i="1"/>
  <c r="L318" i="1" l="1"/>
  <c r="L253" i="1"/>
  <c r="L256" i="1"/>
  <c r="L254" i="1"/>
  <c r="L262" i="1"/>
  <c r="L257" i="1"/>
  <c r="L327" i="1"/>
  <c r="F194" i="1"/>
  <c r="G199" i="1"/>
  <c r="D572" i="1"/>
  <c r="I222" i="1"/>
  <c r="G200" i="1"/>
  <c r="J200" i="1"/>
  <c r="J256" i="1"/>
  <c r="J201" i="1"/>
  <c r="F195" i="1"/>
  <c r="G576" i="1"/>
  <c r="I576" i="1"/>
  <c r="J277" i="1"/>
  <c r="G277" i="1"/>
  <c r="G226" i="1"/>
  <c r="L332" i="1"/>
  <c r="G256" i="1"/>
  <c r="G237" i="1"/>
  <c r="K194" i="1"/>
  <c r="M207" i="1"/>
  <c r="M362" i="1"/>
  <c r="M352" i="1"/>
  <c r="M237" i="1"/>
  <c r="M256" i="1"/>
  <c r="M377" i="1"/>
  <c r="M336" i="1"/>
  <c r="M279" i="1"/>
  <c r="M287" i="1"/>
  <c r="M282" i="1"/>
  <c r="M347" i="1"/>
  <c r="M327" i="1"/>
  <c r="M318" i="1"/>
  <c r="M267" i="1"/>
  <c r="M254" i="1"/>
  <c r="M226" i="1"/>
  <c r="M343" i="1"/>
  <c r="M253" i="1"/>
  <c r="M232" i="1"/>
  <c r="M320" i="1"/>
  <c r="M200" i="1"/>
  <c r="E193" i="1"/>
  <c r="L237" i="1"/>
  <c r="J332" i="1"/>
  <c r="K277" i="1"/>
  <c r="I332" i="1"/>
  <c r="I237" i="1"/>
  <c r="I342" i="1"/>
  <c r="G319" i="1"/>
  <c r="M319" i="1"/>
  <c r="J317" i="1"/>
  <c r="E317" i="1"/>
  <c r="F252" i="1"/>
  <c r="J252" i="1" s="1"/>
  <c r="G342" i="1"/>
  <c r="K196" i="1"/>
  <c r="E252" i="1"/>
  <c r="I252" i="1" s="1"/>
  <c r="G254" i="1"/>
  <c r="J254" i="1"/>
  <c r="E195" i="1"/>
  <c r="I255" i="1"/>
  <c r="L377" i="1"/>
  <c r="G255" i="1"/>
  <c r="G322" i="1"/>
  <c r="G332" i="1"/>
  <c r="K342" i="1"/>
  <c r="J255" i="1"/>
  <c r="J573" i="1"/>
  <c r="J342" i="1"/>
  <c r="L372" i="1"/>
  <c r="I573" i="1"/>
  <c r="E574" i="1"/>
  <c r="L207" i="1"/>
  <c r="L232" i="1"/>
  <c r="G573" i="1"/>
  <c r="K332" i="1"/>
  <c r="E197" i="1"/>
  <c r="I197" i="1" s="1"/>
  <c r="I199" i="1"/>
  <c r="E194" i="1"/>
  <c r="I277" i="1"/>
  <c r="L200" i="1"/>
  <c r="J226" i="1"/>
  <c r="L337" i="1"/>
  <c r="M280" i="1"/>
  <c r="K576" i="1"/>
  <c r="K574" i="1"/>
  <c r="K575" i="1"/>
  <c r="K573" i="1"/>
  <c r="M223" i="1"/>
  <c r="K222" i="1"/>
  <c r="K193" i="1"/>
  <c r="L344" i="1"/>
  <c r="M321" i="1"/>
  <c r="K317" i="1"/>
  <c r="L267" i="1"/>
  <c r="J237" i="1"/>
  <c r="D222" i="1"/>
  <c r="L362" i="1"/>
  <c r="L345" i="1"/>
  <c r="L352" i="1"/>
  <c r="L346" i="1"/>
  <c r="L347" i="1"/>
  <c r="L343" i="1"/>
  <c r="K322" i="1"/>
  <c r="F222" i="1"/>
  <c r="L199" i="1"/>
  <c r="L198" i="1"/>
  <c r="I193" i="1" l="1"/>
  <c r="L317" i="1"/>
  <c r="M199" i="1"/>
  <c r="L194" i="1"/>
  <c r="F196" i="1"/>
  <c r="G201" i="1"/>
  <c r="F193" i="1"/>
  <c r="L201" i="1"/>
  <c r="M201" i="1"/>
  <c r="M322" i="1"/>
  <c r="K195" i="1"/>
  <c r="M277" i="1"/>
  <c r="M317" i="1"/>
  <c r="M222" i="1"/>
  <c r="M332" i="1"/>
  <c r="M342" i="1"/>
  <c r="L667" i="1"/>
  <c r="G252" i="1"/>
  <c r="L193" i="1"/>
  <c r="L195" i="1"/>
  <c r="I317" i="1"/>
  <c r="G317" i="1"/>
  <c r="L342" i="1"/>
  <c r="D197" i="1"/>
  <c r="M255" i="1"/>
  <c r="K252" i="1"/>
  <c r="L222" i="1"/>
  <c r="L573" i="1"/>
  <c r="L322" i="1"/>
  <c r="M198" i="1"/>
  <c r="K197" i="1"/>
  <c r="M197" i="1" s="1"/>
  <c r="F197" i="1"/>
  <c r="G222" i="1"/>
  <c r="J222" i="1"/>
  <c r="L252" i="1"/>
  <c r="J193" i="1" l="1"/>
  <c r="G193" i="1"/>
  <c r="L197" i="1"/>
  <c r="L196" i="1"/>
  <c r="M252" i="1"/>
  <c r="G197" i="1"/>
  <c r="J197" i="1"/>
  <c r="H1877" i="1" l="1"/>
  <c r="G1867" i="1"/>
  <c r="K1847" i="1"/>
  <c r="G1857" i="1"/>
  <c r="K1868" i="1"/>
  <c r="J1868" i="1"/>
  <c r="I1868" i="1"/>
  <c r="G1868" i="1"/>
  <c r="H1867" i="1"/>
  <c r="K1866" i="1"/>
  <c r="J1866" i="1"/>
  <c r="I1866" i="1"/>
  <c r="G1866" i="1"/>
  <c r="K1865" i="1"/>
  <c r="J1865" i="1"/>
  <c r="I1865" i="1"/>
  <c r="G1865" i="1"/>
  <c r="F1864" i="1"/>
  <c r="D1864" i="1"/>
  <c r="K1863" i="1"/>
  <c r="J1863" i="1"/>
  <c r="I1863" i="1"/>
  <c r="G1863" i="1"/>
  <c r="H1862" i="1"/>
  <c r="K1861" i="1"/>
  <c r="J1861" i="1"/>
  <c r="I1861" i="1"/>
  <c r="G1861" i="1"/>
  <c r="K1860" i="1"/>
  <c r="J1860" i="1"/>
  <c r="I1860" i="1"/>
  <c r="G1860" i="1"/>
  <c r="F1859" i="1"/>
  <c r="D1859" i="1"/>
  <c r="K1853" i="1"/>
  <c r="J1853" i="1"/>
  <c r="I1853" i="1"/>
  <c r="G1853" i="1"/>
  <c r="H1852" i="1"/>
  <c r="K1851" i="1"/>
  <c r="J1851" i="1"/>
  <c r="I1851" i="1"/>
  <c r="G1851" i="1"/>
  <c r="K1850" i="1"/>
  <c r="J1850" i="1"/>
  <c r="I1850" i="1"/>
  <c r="G1850" i="1"/>
  <c r="F1849" i="1"/>
  <c r="D1849" i="1"/>
  <c r="K1858" i="1"/>
  <c r="J1858" i="1"/>
  <c r="I1858" i="1"/>
  <c r="G1858" i="1"/>
  <c r="K1856" i="1"/>
  <c r="J1856" i="1"/>
  <c r="I1856" i="1"/>
  <c r="G1856" i="1"/>
  <c r="K1855" i="1"/>
  <c r="J1855" i="1"/>
  <c r="I1855" i="1"/>
  <c r="G1855" i="1"/>
  <c r="F1854" i="1"/>
  <c r="D1854" i="1"/>
  <c r="G2080" i="1"/>
  <c r="D2015" i="1"/>
  <c r="H1872" i="1" l="1"/>
  <c r="J1852" i="1"/>
  <c r="H1859" i="1"/>
  <c r="L1853" i="1"/>
  <c r="M1860" i="1"/>
  <c r="L1861" i="1"/>
  <c r="M1868" i="1"/>
  <c r="M1855" i="1"/>
  <c r="L1856" i="1"/>
  <c r="M1858" i="1"/>
  <c r="M1850" i="1"/>
  <c r="M1851" i="1"/>
  <c r="M1863" i="1"/>
  <c r="L1865" i="1"/>
  <c r="L1866" i="1"/>
  <c r="E1849" i="1"/>
  <c r="G1849" i="1" s="1"/>
  <c r="E1864" i="1"/>
  <c r="G1864" i="1" s="1"/>
  <c r="I1857" i="1"/>
  <c r="M1853" i="1"/>
  <c r="I1867" i="1"/>
  <c r="K1857" i="1"/>
  <c r="M1865" i="1"/>
  <c r="K1852" i="1"/>
  <c r="K1867" i="1"/>
  <c r="G1862" i="1"/>
  <c r="E1859" i="1"/>
  <c r="G1859" i="1" s="1"/>
  <c r="I1862" i="1"/>
  <c r="H1854" i="1"/>
  <c r="E1854" i="1"/>
  <c r="G1854" i="1" s="1"/>
  <c r="I1852" i="1"/>
  <c r="H1849" i="1"/>
  <c r="J1849" i="1" s="1"/>
  <c r="G1852" i="1"/>
  <c r="L1851" i="1"/>
  <c r="M1866" i="1"/>
  <c r="J1867" i="1"/>
  <c r="L1860" i="1"/>
  <c r="L1868" i="1"/>
  <c r="L1850" i="1"/>
  <c r="H1864" i="1"/>
  <c r="M1861" i="1"/>
  <c r="L1855" i="1"/>
  <c r="L1863" i="1"/>
  <c r="M1856" i="1"/>
  <c r="L1858" i="1"/>
  <c r="K1842" i="1" l="1"/>
  <c r="I1872" i="1"/>
  <c r="L1864" i="1"/>
  <c r="M1852" i="1"/>
  <c r="K1854" i="1"/>
  <c r="M1854" i="1" s="1"/>
  <c r="M1867" i="1"/>
  <c r="K1859" i="1"/>
  <c r="M1859" i="1" s="1"/>
  <c r="M1857" i="1"/>
  <c r="K1849" i="1"/>
  <c r="K1864" i="1"/>
  <c r="L1849" i="1"/>
  <c r="L1859" i="1"/>
  <c r="L1854" i="1"/>
  <c r="I1849" i="1"/>
  <c r="M1862" i="1"/>
  <c r="I1859" i="1"/>
  <c r="I1854" i="1"/>
  <c r="J1864" i="1"/>
  <c r="I1864" i="1"/>
  <c r="M1864" i="1" l="1"/>
  <c r="M1849" i="1"/>
  <c r="D1987" i="1" l="1"/>
  <c r="D1942" i="1"/>
  <c r="D1917" i="1"/>
  <c r="D1912" i="1" l="1"/>
  <c r="M2013" i="1"/>
  <c r="J2013" i="1"/>
  <c r="I2013" i="1"/>
  <c r="G2013" i="1"/>
  <c r="K2012" i="1"/>
  <c r="I2012" i="1"/>
  <c r="G2012" i="1"/>
  <c r="M2011" i="1"/>
  <c r="J2011" i="1"/>
  <c r="I2011" i="1"/>
  <c r="G2011" i="1"/>
  <c r="M2010" i="1"/>
  <c r="J2010" i="1"/>
  <c r="I2010" i="1"/>
  <c r="G2010" i="1"/>
  <c r="L2009" i="1"/>
  <c r="H2009" i="1"/>
  <c r="F2009" i="1"/>
  <c r="E2009" i="1"/>
  <c r="D2009" i="1"/>
  <c r="K2008" i="1"/>
  <c r="I2008" i="1"/>
  <c r="K2007" i="1"/>
  <c r="M2007" i="1" s="1"/>
  <c r="I2007" i="1"/>
  <c r="K2006" i="1"/>
  <c r="I2006" i="1"/>
  <c r="K2005" i="1"/>
  <c r="I2005" i="1"/>
  <c r="F2004" i="1"/>
  <c r="E2004" i="1"/>
  <c r="D2004" i="1"/>
  <c r="K2003" i="1"/>
  <c r="J2003" i="1"/>
  <c r="I2003" i="1"/>
  <c r="G2003" i="1"/>
  <c r="M2002" i="1"/>
  <c r="I2002" i="1"/>
  <c r="G2002" i="1"/>
  <c r="K2001" i="1"/>
  <c r="J2001" i="1"/>
  <c r="I2001" i="1"/>
  <c r="G2001" i="1"/>
  <c r="K2000" i="1"/>
  <c r="J2000" i="1"/>
  <c r="I2000" i="1"/>
  <c r="G2000" i="1"/>
  <c r="H1999" i="1"/>
  <c r="F1999" i="1"/>
  <c r="E1999" i="1"/>
  <c r="D1999" i="1"/>
  <c r="K1998" i="1"/>
  <c r="J1998" i="1"/>
  <c r="I1998" i="1"/>
  <c r="K1997" i="1"/>
  <c r="I1997" i="1"/>
  <c r="G1997" i="1"/>
  <c r="K1996" i="1"/>
  <c r="J1996" i="1"/>
  <c r="I1996" i="1"/>
  <c r="K1995" i="1"/>
  <c r="J1995" i="1"/>
  <c r="I1995" i="1"/>
  <c r="H1994" i="1"/>
  <c r="F1994" i="1"/>
  <c r="E1994" i="1"/>
  <c r="D1994" i="1"/>
  <c r="K1993" i="1"/>
  <c r="J1993" i="1"/>
  <c r="I1993" i="1"/>
  <c r="K1992" i="1"/>
  <c r="J1992" i="1"/>
  <c r="I1992" i="1"/>
  <c r="G1992" i="1"/>
  <c r="K1991" i="1"/>
  <c r="J1991" i="1"/>
  <c r="I1991" i="1"/>
  <c r="K1990" i="1"/>
  <c r="J1990" i="1"/>
  <c r="I1990" i="1"/>
  <c r="H1989" i="1"/>
  <c r="F1989" i="1"/>
  <c r="E1989" i="1"/>
  <c r="D1989" i="1"/>
  <c r="K1988" i="1"/>
  <c r="E1984" i="1"/>
  <c r="K1986" i="1"/>
  <c r="K1985" i="1"/>
  <c r="D1984" i="1"/>
  <c r="K1983" i="1"/>
  <c r="K1981" i="1"/>
  <c r="K1980" i="1"/>
  <c r="H1979" i="1"/>
  <c r="F1979" i="1"/>
  <c r="K1978" i="1"/>
  <c r="M1977" i="1"/>
  <c r="I1977" i="1"/>
  <c r="G1977" i="1"/>
  <c r="K1976" i="1"/>
  <c r="K1975" i="1"/>
  <c r="H1974" i="1"/>
  <c r="F1974" i="1"/>
  <c r="E1974" i="1"/>
  <c r="K1974" i="1" s="1"/>
  <c r="D1974" i="1"/>
  <c r="K1973" i="1"/>
  <c r="K1972" i="1"/>
  <c r="I1972" i="1"/>
  <c r="G1972" i="1"/>
  <c r="K1971" i="1"/>
  <c r="K1970" i="1"/>
  <c r="H1969" i="1"/>
  <c r="F1969" i="1"/>
  <c r="E1969" i="1"/>
  <c r="K1969" i="1" s="1"/>
  <c r="D1969" i="1"/>
  <c r="K1968" i="1"/>
  <c r="K1966" i="1"/>
  <c r="K1965" i="1"/>
  <c r="H1964" i="1"/>
  <c r="F1964" i="1"/>
  <c r="E1964" i="1"/>
  <c r="D1964" i="1"/>
  <c r="K1963" i="1"/>
  <c r="J1963" i="1"/>
  <c r="I1963" i="1"/>
  <c r="G1963" i="1"/>
  <c r="J1962" i="1"/>
  <c r="I1962" i="1"/>
  <c r="G1962" i="1"/>
  <c r="K1961" i="1"/>
  <c r="J1961" i="1"/>
  <c r="I1961" i="1"/>
  <c r="G1961" i="1"/>
  <c r="K1960" i="1"/>
  <c r="J1960" i="1"/>
  <c r="I1960" i="1"/>
  <c r="G1960" i="1"/>
  <c r="H1959" i="1"/>
  <c r="F1959" i="1"/>
  <c r="E1959" i="1"/>
  <c r="D1959" i="1"/>
  <c r="K1958" i="1"/>
  <c r="J1958" i="1"/>
  <c r="I1958" i="1"/>
  <c r="G1958" i="1"/>
  <c r="K1957" i="1"/>
  <c r="J1957" i="1"/>
  <c r="I1957" i="1"/>
  <c r="G1957" i="1"/>
  <c r="K1956" i="1"/>
  <c r="J1956" i="1"/>
  <c r="I1956" i="1"/>
  <c r="G1956" i="1"/>
  <c r="K1955" i="1"/>
  <c r="J1955" i="1"/>
  <c r="I1955" i="1"/>
  <c r="G1955" i="1"/>
  <c r="H1954" i="1"/>
  <c r="F1954" i="1"/>
  <c r="E1954" i="1"/>
  <c r="K1954" i="1" s="1"/>
  <c r="D1954" i="1"/>
  <c r="K1953" i="1"/>
  <c r="J1953" i="1"/>
  <c r="I1953" i="1"/>
  <c r="G1953" i="1"/>
  <c r="K1952" i="1"/>
  <c r="J1952" i="1"/>
  <c r="I1952" i="1"/>
  <c r="G1952" i="1"/>
  <c r="K1951" i="1"/>
  <c r="J1951" i="1"/>
  <c r="I1951" i="1"/>
  <c r="G1951" i="1"/>
  <c r="K1950" i="1"/>
  <c r="J1950" i="1"/>
  <c r="I1950" i="1"/>
  <c r="G1950" i="1"/>
  <c r="H1949" i="1"/>
  <c r="F1949" i="1"/>
  <c r="E1949" i="1"/>
  <c r="D1949" i="1"/>
  <c r="K1948" i="1"/>
  <c r="J1948" i="1"/>
  <c r="I1948" i="1"/>
  <c r="G1948" i="1"/>
  <c r="J1947" i="1"/>
  <c r="G1947" i="1"/>
  <c r="K1946" i="1"/>
  <c r="J1946" i="1"/>
  <c r="I1946" i="1"/>
  <c r="G1946" i="1"/>
  <c r="K1945" i="1"/>
  <c r="J1945" i="1"/>
  <c r="I1945" i="1"/>
  <c r="G1945" i="1"/>
  <c r="H1944" i="1"/>
  <c r="F1944" i="1"/>
  <c r="E1944" i="1"/>
  <c r="K1944" i="1" s="1"/>
  <c r="L1944" i="1" s="1"/>
  <c r="D1944" i="1"/>
  <c r="H1943" i="1"/>
  <c r="H1913" i="1" s="1"/>
  <c r="F1943" i="1"/>
  <c r="F1913" i="1" s="1"/>
  <c r="E1943" i="1"/>
  <c r="E1913" i="1" s="1"/>
  <c r="D1943" i="1"/>
  <c r="D1913" i="1" s="1"/>
  <c r="H1941" i="1"/>
  <c r="H1911" i="1" s="1"/>
  <c r="F1941" i="1"/>
  <c r="F1911" i="1" s="1"/>
  <c r="E1941" i="1"/>
  <c r="E1911" i="1" s="1"/>
  <c r="D1941" i="1"/>
  <c r="D1911" i="1" s="1"/>
  <c r="H1940" i="1"/>
  <c r="H1910" i="1" s="1"/>
  <c r="F1940" i="1"/>
  <c r="F1910" i="1" s="1"/>
  <c r="E1940" i="1"/>
  <c r="E1910" i="1" s="1"/>
  <c r="D1940" i="1"/>
  <c r="D1910" i="1" s="1"/>
  <c r="K1938" i="1"/>
  <c r="J1938" i="1"/>
  <c r="I1938" i="1"/>
  <c r="G1938" i="1"/>
  <c r="M1937" i="1"/>
  <c r="I1937" i="1"/>
  <c r="G1937" i="1"/>
  <c r="K1936" i="1"/>
  <c r="J1936" i="1"/>
  <c r="I1936" i="1"/>
  <c r="G1936" i="1"/>
  <c r="K1935" i="1"/>
  <c r="J1935" i="1"/>
  <c r="I1935" i="1"/>
  <c r="G1935" i="1"/>
  <c r="K1934" i="1"/>
  <c r="E1934" i="1"/>
  <c r="I1934" i="1" s="1"/>
  <c r="D1934" i="1"/>
  <c r="K1933" i="1"/>
  <c r="J1933" i="1"/>
  <c r="I1933" i="1"/>
  <c r="G1933" i="1"/>
  <c r="L1932" i="1"/>
  <c r="I1932" i="1"/>
  <c r="G1932" i="1"/>
  <c r="K1931" i="1"/>
  <c r="J1931" i="1"/>
  <c r="I1931" i="1"/>
  <c r="G1931" i="1"/>
  <c r="K1930" i="1"/>
  <c r="J1930" i="1"/>
  <c r="I1930" i="1"/>
  <c r="G1930" i="1"/>
  <c r="H1929" i="1"/>
  <c r="F1929" i="1"/>
  <c r="E1929" i="1"/>
  <c r="D1929" i="1"/>
  <c r="K1928" i="1"/>
  <c r="I1928" i="1"/>
  <c r="K1927" i="1"/>
  <c r="I1927" i="1"/>
  <c r="G1927" i="1"/>
  <c r="K1926" i="1"/>
  <c r="I1926" i="1"/>
  <c r="K1925" i="1"/>
  <c r="I1925" i="1"/>
  <c r="H1924" i="1"/>
  <c r="F1924" i="1"/>
  <c r="E1924" i="1"/>
  <c r="K1924" i="1" s="1"/>
  <c r="D1924" i="1"/>
  <c r="K1923" i="1"/>
  <c r="I1923" i="1"/>
  <c r="M1922" i="1"/>
  <c r="J1922" i="1"/>
  <c r="I1922" i="1"/>
  <c r="G1922" i="1"/>
  <c r="K1921" i="1"/>
  <c r="I1921" i="1"/>
  <c r="K1920" i="1"/>
  <c r="I1920" i="1"/>
  <c r="H1919" i="1"/>
  <c r="F1919" i="1"/>
  <c r="E1919" i="1"/>
  <c r="K1919" i="1" s="1"/>
  <c r="D1919" i="1"/>
  <c r="K1918" i="1"/>
  <c r="J1918" i="1"/>
  <c r="I1918" i="1"/>
  <c r="G1918" i="1"/>
  <c r="E1917" i="1"/>
  <c r="E1912" i="1" s="1"/>
  <c r="K1916" i="1"/>
  <c r="J1916" i="1"/>
  <c r="I1916" i="1"/>
  <c r="G1916" i="1"/>
  <c r="K1915" i="1"/>
  <c r="J1915" i="1"/>
  <c r="I1915" i="1"/>
  <c r="G1915" i="1"/>
  <c r="K1959" i="1" l="1"/>
  <c r="G2004" i="1"/>
  <c r="J2004" i="1"/>
  <c r="K1942" i="1"/>
  <c r="F1987" i="1"/>
  <c r="F1912" i="1" s="1"/>
  <c r="H1987" i="1"/>
  <c r="I1987" i="1" s="1"/>
  <c r="M1919" i="1"/>
  <c r="M1948" i="1"/>
  <c r="L1950" i="1"/>
  <c r="L1951" i="1"/>
  <c r="L1952" i="1"/>
  <c r="L1953" i="1"/>
  <c r="L1955" i="1"/>
  <c r="L1956" i="1"/>
  <c r="L1957" i="1"/>
  <c r="L1958" i="1"/>
  <c r="L1960" i="1"/>
  <c r="L1961" i="1"/>
  <c r="L1963" i="1"/>
  <c r="L1966" i="1"/>
  <c r="L1968" i="1"/>
  <c r="L1971" i="1"/>
  <c r="L1973" i="1"/>
  <c r="M1974" i="1"/>
  <c r="M1976" i="1"/>
  <c r="M1978" i="1"/>
  <c r="M1981" i="1"/>
  <c r="L1985" i="1"/>
  <c r="L1988" i="1"/>
  <c r="L1991" i="1"/>
  <c r="L1995" i="1"/>
  <c r="L1998" i="1"/>
  <c r="L2000" i="1"/>
  <c r="L2001" i="1"/>
  <c r="L2005" i="1"/>
  <c r="L2006" i="1"/>
  <c r="L2007" i="1"/>
  <c r="L2008" i="1"/>
  <c r="M2012" i="1"/>
  <c r="M1921" i="1"/>
  <c r="M1923" i="1"/>
  <c r="M1924" i="1"/>
  <c r="L1926" i="1"/>
  <c r="L1928" i="1"/>
  <c r="M1930" i="1"/>
  <c r="L1931" i="1"/>
  <c r="L1933" i="1"/>
  <c r="M1935" i="1"/>
  <c r="M1936" i="1"/>
  <c r="M1938" i="1"/>
  <c r="M1944" i="1"/>
  <c r="M1945" i="1"/>
  <c r="M1946" i="1"/>
  <c r="L1965" i="1"/>
  <c r="L1970" i="1"/>
  <c r="L1972" i="1"/>
  <c r="M1975" i="1"/>
  <c r="M1980" i="1"/>
  <c r="M1983" i="1"/>
  <c r="L1990" i="1"/>
  <c r="L1993" i="1"/>
  <c r="L1996" i="1"/>
  <c r="L1997" i="1"/>
  <c r="L2003" i="1"/>
  <c r="M1947" i="1"/>
  <c r="L1992" i="1"/>
  <c r="K2009" i="1"/>
  <c r="I1913" i="1"/>
  <c r="M1915" i="1"/>
  <c r="M1916" i="1"/>
  <c r="K1941" i="1"/>
  <c r="M1918" i="1"/>
  <c r="I1910" i="1"/>
  <c r="M1926" i="1"/>
  <c r="M1960" i="1"/>
  <c r="M1962" i="1"/>
  <c r="L1938" i="1"/>
  <c r="L1946" i="1"/>
  <c r="G1999" i="1"/>
  <c r="L1919" i="1"/>
  <c r="M1928" i="1"/>
  <c r="J1941" i="1"/>
  <c r="L1948" i="1"/>
  <c r="J1949" i="1"/>
  <c r="J1954" i="1"/>
  <c r="M1932" i="1"/>
  <c r="M1934" i="1"/>
  <c r="L1935" i="1"/>
  <c r="I1942" i="1"/>
  <c r="J1943" i="1"/>
  <c r="I1944" i="1"/>
  <c r="M1950" i="1"/>
  <c r="M1952" i="1"/>
  <c r="M1956" i="1"/>
  <c r="M1958" i="1"/>
  <c r="J1959" i="1"/>
  <c r="G1969" i="1"/>
  <c r="M1973" i="1"/>
  <c r="L1975" i="1"/>
  <c r="L1976" i="1"/>
  <c r="L1977" i="1"/>
  <c r="L1978" i="1"/>
  <c r="L1983" i="1"/>
  <c r="I1999" i="1"/>
  <c r="G2009" i="1"/>
  <c r="E1914" i="1"/>
  <c r="K1914" i="1" s="1"/>
  <c r="L1915" i="1"/>
  <c r="D1914" i="1"/>
  <c r="L1921" i="1"/>
  <c r="L1923" i="1"/>
  <c r="J1940" i="1"/>
  <c r="G1942" i="1"/>
  <c r="I1969" i="1"/>
  <c r="I1989" i="1"/>
  <c r="I2009" i="1"/>
  <c r="D1909" i="1"/>
  <c r="G1917" i="1"/>
  <c r="F1914" i="1"/>
  <c r="J1917" i="1"/>
  <c r="L1925" i="1"/>
  <c r="M1925" i="1"/>
  <c r="L1927" i="1"/>
  <c r="M1927" i="1"/>
  <c r="L1916" i="1"/>
  <c r="I1917" i="1"/>
  <c r="H1914" i="1"/>
  <c r="I1919" i="1"/>
  <c r="J1919" i="1"/>
  <c r="L1920" i="1"/>
  <c r="M1920" i="1"/>
  <c r="L1918" i="1"/>
  <c r="G1919" i="1"/>
  <c r="L1922" i="1"/>
  <c r="L1924" i="1"/>
  <c r="G1924" i="1"/>
  <c r="I1924" i="1"/>
  <c r="K1929" i="1"/>
  <c r="L1929" i="1" s="1"/>
  <c r="L1930" i="1"/>
  <c r="M1931" i="1"/>
  <c r="M1933" i="1"/>
  <c r="L1934" i="1"/>
  <c r="G1934" i="1"/>
  <c r="E1939" i="1"/>
  <c r="D1939" i="1"/>
  <c r="G1940" i="1"/>
  <c r="F1939" i="1"/>
  <c r="G1941" i="1"/>
  <c r="I1941" i="1"/>
  <c r="K1943" i="1"/>
  <c r="G1944" i="1"/>
  <c r="J1944" i="1"/>
  <c r="K1949" i="1"/>
  <c r="M1951" i="1"/>
  <c r="M1953" i="1"/>
  <c r="L1954" i="1"/>
  <c r="G1954" i="1"/>
  <c r="I1954" i="1"/>
  <c r="M1954" i="1"/>
  <c r="M1955" i="1"/>
  <c r="M1957" i="1"/>
  <c r="M1961" i="1"/>
  <c r="M1963" i="1"/>
  <c r="K1964" i="1"/>
  <c r="G1964" i="1"/>
  <c r="I1964" i="1"/>
  <c r="M1965" i="1"/>
  <c r="L1969" i="1"/>
  <c r="M1969" i="1"/>
  <c r="M1971" i="1"/>
  <c r="L1974" i="1"/>
  <c r="G1929" i="1"/>
  <c r="I1929" i="1"/>
  <c r="L1936" i="1"/>
  <c r="I1940" i="1"/>
  <c r="H1939" i="1"/>
  <c r="J1942" i="1"/>
  <c r="G1943" i="1"/>
  <c r="I1943" i="1"/>
  <c r="L1945" i="1"/>
  <c r="G1949" i="1"/>
  <c r="I1949" i="1"/>
  <c r="G1959" i="1"/>
  <c r="I1959" i="1"/>
  <c r="G1974" i="1"/>
  <c r="I1974" i="1"/>
  <c r="L1980" i="1"/>
  <c r="L1981" i="1"/>
  <c r="D1979" i="1"/>
  <c r="K1917" i="1"/>
  <c r="K1940" i="1"/>
  <c r="M1966" i="1"/>
  <c r="M1968" i="1"/>
  <c r="M1970" i="1"/>
  <c r="M1972" i="1"/>
  <c r="K1984" i="1"/>
  <c r="L1986" i="1"/>
  <c r="M1986" i="1"/>
  <c r="J1989" i="1"/>
  <c r="M1990" i="1"/>
  <c r="M1993" i="1"/>
  <c r="G1994" i="1"/>
  <c r="I1994" i="1"/>
  <c r="K1994" i="1"/>
  <c r="M1996" i="1"/>
  <c r="M1997" i="1"/>
  <c r="M2003" i="1"/>
  <c r="I2004" i="1"/>
  <c r="M1985" i="1"/>
  <c r="M1988" i="1"/>
  <c r="G1989" i="1"/>
  <c r="K1989" i="1"/>
  <c r="M1991" i="1"/>
  <c r="M1992" i="1"/>
  <c r="M1995" i="1"/>
  <c r="M1998" i="1"/>
  <c r="K1999" i="1"/>
  <c r="M2000" i="1"/>
  <c r="M2001" i="1"/>
  <c r="K2004" i="1"/>
  <c r="M2004" i="1" s="1"/>
  <c r="M2005" i="1"/>
  <c r="M2006" i="1"/>
  <c r="M2008" i="1"/>
  <c r="G1987" i="1" l="1"/>
  <c r="H1912" i="1"/>
  <c r="H1909" i="1" s="1"/>
  <c r="G1911" i="1"/>
  <c r="J1911" i="1"/>
  <c r="J1910" i="1"/>
  <c r="G1913" i="1"/>
  <c r="J1913" i="1"/>
  <c r="G1910" i="1"/>
  <c r="J1987" i="1"/>
  <c r="H1984" i="1"/>
  <c r="I1984" i="1" s="1"/>
  <c r="L1999" i="1"/>
  <c r="I1911" i="1"/>
  <c r="F1984" i="1"/>
  <c r="M1999" i="1"/>
  <c r="M1984" i="1"/>
  <c r="M1949" i="1"/>
  <c r="M1911" i="1"/>
  <c r="L1942" i="1"/>
  <c r="M1994" i="1"/>
  <c r="M1959" i="1"/>
  <c r="M1943" i="1"/>
  <c r="M1929" i="1"/>
  <c r="M1914" i="1"/>
  <c r="M2009" i="1"/>
  <c r="K1987" i="1"/>
  <c r="M1987" i="1" s="1"/>
  <c r="L1914" i="1"/>
  <c r="L1949" i="1"/>
  <c r="L1943" i="1"/>
  <c r="L1959" i="1"/>
  <c r="L1941" i="1"/>
  <c r="M1941" i="1"/>
  <c r="L1984" i="1"/>
  <c r="M1989" i="1"/>
  <c r="L1989" i="1"/>
  <c r="L2004" i="1"/>
  <c r="L1994" i="1"/>
  <c r="M1940" i="1"/>
  <c r="L1940" i="1"/>
  <c r="J1939" i="1"/>
  <c r="I1939" i="1"/>
  <c r="K1939" i="1"/>
  <c r="J1914" i="1"/>
  <c r="I1914" i="1"/>
  <c r="G1914" i="1"/>
  <c r="M1942" i="1"/>
  <c r="M1917" i="1"/>
  <c r="L1917" i="1"/>
  <c r="I1982" i="1"/>
  <c r="G1982" i="1"/>
  <c r="E1979" i="1"/>
  <c r="L1979" i="1" s="1"/>
  <c r="M1964" i="1"/>
  <c r="L1964" i="1"/>
  <c r="G1939" i="1"/>
  <c r="K1883" i="1"/>
  <c r="J1883" i="1"/>
  <c r="I1883" i="1"/>
  <c r="G1883" i="1"/>
  <c r="M1882" i="1"/>
  <c r="L1882" i="1"/>
  <c r="J1882" i="1"/>
  <c r="I1882" i="1"/>
  <c r="G1882" i="1"/>
  <c r="H1881" i="1"/>
  <c r="H1871" i="1" s="1"/>
  <c r="K1880" i="1"/>
  <c r="J1880" i="1"/>
  <c r="I1880" i="1"/>
  <c r="G1880" i="1"/>
  <c r="F1879" i="1"/>
  <c r="D1879" i="1"/>
  <c r="K1878" i="1"/>
  <c r="K1873" i="1" s="1"/>
  <c r="J1878" i="1"/>
  <c r="I1878" i="1"/>
  <c r="G1878" i="1"/>
  <c r="I1877" i="1"/>
  <c r="G1877" i="1"/>
  <c r="K1876" i="1"/>
  <c r="K1871" i="1" s="1"/>
  <c r="M1871" i="1" s="1"/>
  <c r="J1876" i="1"/>
  <c r="I1876" i="1"/>
  <c r="G1876" i="1"/>
  <c r="K1875" i="1"/>
  <c r="K1870" i="1" s="1"/>
  <c r="J1875" i="1"/>
  <c r="I1875" i="1"/>
  <c r="G1875" i="1"/>
  <c r="H1874" i="1"/>
  <c r="F1874" i="1"/>
  <c r="E1874" i="1"/>
  <c r="K1874" i="1" s="1"/>
  <c r="D1874" i="1"/>
  <c r="J1873" i="1"/>
  <c r="I1873" i="1"/>
  <c r="G1873" i="1"/>
  <c r="M1872" i="1"/>
  <c r="L1872" i="1"/>
  <c r="G1872" i="1"/>
  <c r="J1871" i="1"/>
  <c r="G1871" i="1"/>
  <c r="J1870" i="1"/>
  <c r="I1870" i="1"/>
  <c r="G1870" i="1"/>
  <c r="F1869" i="1"/>
  <c r="E1869" i="1"/>
  <c r="D1869" i="1"/>
  <c r="K1848" i="1"/>
  <c r="J1848" i="1"/>
  <c r="I1848" i="1"/>
  <c r="G1848" i="1"/>
  <c r="H1847" i="1"/>
  <c r="G1847" i="1"/>
  <c r="K1846" i="1"/>
  <c r="J1846" i="1"/>
  <c r="I1846" i="1"/>
  <c r="G1846" i="1"/>
  <c r="K1845" i="1"/>
  <c r="J1845" i="1"/>
  <c r="I1845" i="1"/>
  <c r="G1845" i="1"/>
  <c r="F1844" i="1"/>
  <c r="E1844" i="1"/>
  <c r="D1844" i="1"/>
  <c r="K1908" i="1"/>
  <c r="I1908" i="1"/>
  <c r="G1908" i="1"/>
  <c r="K1907" i="1"/>
  <c r="I1907" i="1"/>
  <c r="G1907" i="1"/>
  <c r="J1906" i="1"/>
  <c r="E1904" i="1"/>
  <c r="K1905" i="1"/>
  <c r="I1905" i="1"/>
  <c r="G1905" i="1"/>
  <c r="G1895" i="1" s="1"/>
  <c r="H1904" i="1"/>
  <c r="F1904" i="1"/>
  <c r="D1904" i="1"/>
  <c r="K1903" i="1"/>
  <c r="I1903" i="1"/>
  <c r="G1903" i="1"/>
  <c r="M1902" i="1"/>
  <c r="K1901" i="1"/>
  <c r="J1901" i="1"/>
  <c r="I1901" i="1"/>
  <c r="G1901" i="1"/>
  <c r="K1900" i="1"/>
  <c r="I1900" i="1"/>
  <c r="L1899" i="1"/>
  <c r="H1899" i="1"/>
  <c r="F1899" i="1"/>
  <c r="E1899" i="1"/>
  <c r="D1899" i="1"/>
  <c r="L1898" i="1"/>
  <c r="H1898" i="1"/>
  <c r="F1898" i="1"/>
  <c r="E1898" i="1"/>
  <c r="D1898" i="1"/>
  <c r="L1897" i="1"/>
  <c r="H1897" i="1"/>
  <c r="F1897" i="1"/>
  <c r="E1897" i="1"/>
  <c r="E10" i="1" s="1"/>
  <c r="D1897" i="1"/>
  <c r="L1896" i="1"/>
  <c r="H1896" i="1"/>
  <c r="F1896" i="1"/>
  <c r="D1896" i="1"/>
  <c r="L1895" i="1"/>
  <c r="H1895" i="1"/>
  <c r="F1895" i="1"/>
  <c r="E1895" i="1"/>
  <c r="D1895" i="1"/>
  <c r="D8" i="1" s="1"/>
  <c r="K1436" i="1"/>
  <c r="J1436" i="1"/>
  <c r="I1436" i="1"/>
  <c r="G1436" i="1"/>
  <c r="K1435" i="1"/>
  <c r="K1433" i="1"/>
  <c r="J1433" i="1"/>
  <c r="I1433" i="1"/>
  <c r="F1432" i="1"/>
  <c r="E1432" i="1"/>
  <c r="D1432" i="1"/>
  <c r="K1426" i="1"/>
  <c r="J1426" i="1"/>
  <c r="I1426" i="1"/>
  <c r="K1424" i="1"/>
  <c r="H1424" i="1"/>
  <c r="H1409" i="1" s="1"/>
  <c r="J1409" i="1" s="1"/>
  <c r="G1424" i="1"/>
  <c r="K1423" i="1"/>
  <c r="I1423" i="1"/>
  <c r="F1422" i="1"/>
  <c r="E1422" i="1"/>
  <c r="K1422" i="1" s="1"/>
  <c r="D1422" i="1"/>
  <c r="M1415" i="1"/>
  <c r="J1415" i="1"/>
  <c r="I1415" i="1"/>
  <c r="G1415" i="1"/>
  <c r="M1414" i="1"/>
  <c r="J1414" i="1"/>
  <c r="I1414" i="1"/>
  <c r="G1414" i="1"/>
  <c r="H1412" i="1"/>
  <c r="F1412" i="1"/>
  <c r="E1412" i="1"/>
  <c r="D1412" i="1"/>
  <c r="L1411" i="1"/>
  <c r="J1411" i="1"/>
  <c r="I1411" i="1"/>
  <c r="M1410" i="1"/>
  <c r="J1410" i="1"/>
  <c r="G1410" i="1"/>
  <c r="M1409" i="1"/>
  <c r="G1409" i="1"/>
  <c r="L1408" i="1"/>
  <c r="K1407" i="1"/>
  <c r="L1407" i="1" s="1"/>
  <c r="D1407" i="1"/>
  <c r="K1406" i="1"/>
  <c r="L1406" i="1" s="1"/>
  <c r="I1406" i="1"/>
  <c r="G1406" i="1"/>
  <c r="K1405" i="1"/>
  <c r="L1405" i="1" s="1"/>
  <c r="H1405" i="1"/>
  <c r="G1405" i="1"/>
  <c r="M1404" i="1"/>
  <c r="I1404" i="1"/>
  <c r="K1403" i="1"/>
  <c r="L1403" i="1" s="1"/>
  <c r="I1403" i="1"/>
  <c r="G1403" i="1"/>
  <c r="F1402" i="1"/>
  <c r="E1402" i="1"/>
  <c r="D1402" i="1"/>
  <c r="K1401" i="1"/>
  <c r="L1401" i="1" s="1"/>
  <c r="I1401" i="1"/>
  <c r="K1400" i="1"/>
  <c r="L1400" i="1" s="1"/>
  <c r="I1400" i="1"/>
  <c r="G1400" i="1"/>
  <c r="I1399" i="1"/>
  <c r="G1399" i="1"/>
  <c r="K1398" i="1"/>
  <c r="L1398" i="1" s="1"/>
  <c r="I1398" i="1"/>
  <c r="H1397" i="1"/>
  <c r="F1397" i="1"/>
  <c r="K1397" i="1"/>
  <c r="L1397" i="1" s="1"/>
  <c r="D1397" i="1"/>
  <c r="H1396" i="1"/>
  <c r="H1391" i="1" s="1"/>
  <c r="F1396" i="1"/>
  <c r="E1396" i="1"/>
  <c r="D1396" i="1"/>
  <c r="K1395" i="1"/>
  <c r="L1395" i="1" s="1"/>
  <c r="L1390" i="1" s="1"/>
  <c r="K1394" i="1"/>
  <c r="H1393" i="1"/>
  <c r="H1388" i="1" s="1"/>
  <c r="F1393" i="1"/>
  <c r="E1393" i="1"/>
  <c r="E1388" i="1" s="1"/>
  <c r="E8" i="1" s="1"/>
  <c r="H1666" i="1"/>
  <c r="F1666" i="1"/>
  <c r="K1389" i="1" l="1"/>
  <c r="L1394" i="1"/>
  <c r="L1389" i="1" s="1"/>
  <c r="K1402" i="1"/>
  <c r="K1412" i="1"/>
  <c r="L1412" i="1" s="1"/>
  <c r="E1391" i="1"/>
  <c r="K1840" i="1"/>
  <c r="K1841" i="1"/>
  <c r="K1843" i="1"/>
  <c r="M1843" i="1" s="1"/>
  <c r="H1869" i="1"/>
  <c r="I1869" i="1" s="1"/>
  <c r="I1871" i="1"/>
  <c r="L1871" i="1"/>
  <c r="K1912" i="1"/>
  <c r="K1430" i="1"/>
  <c r="M1430" i="1" s="1"/>
  <c r="M1435" i="1"/>
  <c r="D1391" i="1"/>
  <c r="D11" i="1" s="1"/>
  <c r="D1392" i="1"/>
  <c r="H1394" i="1"/>
  <c r="H1389" i="1" s="1"/>
  <c r="F1909" i="1"/>
  <c r="J1424" i="1"/>
  <c r="H1842" i="1"/>
  <c r="H1841" i="1"/>
  <c r="K1904" i="1"/>
  <c r="K1869" i="1"/>
  <c r="J1912" i="1"/>
  <c r="J1666" i="1"/>
  <c r="H1662" i="1"/>
  <c r="H1561" i="1"/>
  <c r="D1666" i="1"/>
  <c r="D1662" i="1" s="1"/>
  <c r="E1666" i="1"/>
  <c r="G1666" i="1" s="1"/>
  <c r="F1662" i="1"/>
  <c r="H1395" i="1"/>
  <c r="H1390" i="1" s="1"/>
  <c r="J1984" i="1"/>
  <c r="G1984" i="1"/>
  <c r="M1399" i="1"/>
  <c r="M1403" i="1"/>
  <c r="M1406" i="1"/>
  <c r="M1407" i="1"/>
  <c r="M1408" i="1"/>
  <c r="M1423" i="1"/>
  <c r="M1433" i="1"/>
  <c r="M1878" i="1"/>
  <c r="M1880" i="1"/>
  <c r="K1392" i="1"/>
  <c r="M1397" i="1"/>
  <c r="M1398" i="1"/>
  <c r="M1400" i="1"/>
  <c r="M1401" i="1"/>
  <c r="M1405" i="1"/>
  <c r="M1411" i="1"/>
  <c r="M1412" i="1"/>
  <c r="M1422" i="1"/>
  <c r="M1424" i="1"/>
  <c r="M1426" i="1"/>
  <c r="M1436" i="1"/>
  <c r="M1901" i="1"/>
  <c r="M1874" i="1"/>
  <c r="M1876" i="1"/>
  <c r="M1939" i="1"/>
  <c r="M1913" i="1"/>
  <c r="L1987" i="1"/>
  <c r="M1846" i="1"/>
  <c r="M1881" i="1"/>
  <c r="J1847" i="1"/>
  <c r="E1392" i="1"/>
  <c r="G1422" i="1"/>
  <c r="M1982" i="1"/>
  <c r="H1879" i="1"/>
  <c r="M1847" i="1"/>
  <c r="K1844" i="1"/>
  <c r="M1845" i="1"/>
  <c r="F1388" i="1"/>
  <c r="I1410" i="1"/>
  <c r="J1412" i="1"/>
  <c r="H1422" i="1"/>
  <c r="I1422" i="1" s="1"/>
  <c r="F1894" i="1"/>
  <c r="I1388" i="1"/>
  <c r="K1428" i="1"/>
  <c r="K1432" i="1"/>
  <c r="H1407" i="1"/>
  <c r="J1407" i="1" s="1"/>
  <c r="K1431" i="1"/>
  <c r="G1874" i="1"/>
  <c r="E1879" i="1"/>
  <c r="G1879" i="1" s="1"/>
  <c r="M1910" i="1"/>
  <c r="G1912" i="1"/>
  <c r="E1909" i="1"/>
  <c r="I1912" i="1"/>
  <c r="L1939" i="1"/>
  <c r="M1979" i="1"/>
  <c r="I1979" i="1"/>
  <c r="G1979" i="1"/>
  <c r="L1982" i="1"/>
  <c r="D1894" i="1"/>
  <c r="J1843" i="1"/>
  <c r="L1845" i="1"/>
  <c r="I1895" i="1"/>
  <c r="I1409" i="1"/>
  <c r="D1427" i="1"/>
  <c r="H1894" i="1"/>
  <c r="F1427" i="1"/>
  <c r="M1842" i="1"/>
  <c r="F1392" i="1"/>
  <c r="G1394" i="1"/>
  <c r="F1391" i="1"/>
  <c r="G1397" i="1"/>
  <c r="G1402" i="1"/>
  <c r="G1432" i="1"/>
  <c r="L1894" i="1"/>
  <c r="E1896" i="1"/>
  <c r="J1896" i="1"/>
  <c r="G1897" i="1"/>
  <c r="K1897" i="1"/>
  <c r="K1898" i="1"/>
  <c r="G1899" i="1"/>
  <c r="M1903" i="1"/>
  <c r="M1905" i="1"/>
  <c r="M1907" i="1"/>
  <c r="E1839" i="1"/>
  <c r="G1842" i="1"/>
  <c r="K1879" i="1"/>
  <c r="G1395" i="1"/>
  <c r="H1402" i="1"/>
  <c r="M1900" i="1"/>
  <c r="K1895" i="1"/>
  <c r="I1904" i="1"/>
  <c r="D1839" i="1"/>
  <c r="L1393" i="1"/>
  <c r="L1388" i="1" s="1"/>
  <c r="J1393" i="1"/>
  <c r="I1396" i="1"/>
  <c r="G1412" i="1"/>
  <c r="E1427" i="1"/>
  <c r="H1432" i="1"/>
  <c r="J1432" i="1" s="1"/>
  <c r="I1897" i="1"/>
  <c r="J1898" i="1"/>
  <c r="I1899" i="1"/>
  <c r="G1904" i="1"/>
  <c r="H1844" i="1"/>
  <c r="I1844" i="1" s="1"/>
  <c r="I1847" i="1"/>
  <c r="G1869" i="1"/>
  <c r="M1873" i="1"/>
  <c r="I1874" i="1"/>
  <c r="G1841" i="1"/>
  <c r="G1843" i="1"/>
  <c r="I1843" i="1"/>
  <c r="M1848" i="1"/>
  <c r="M1870" i="1"/>
  <c r="L1874" i="1"/>
  <c r="M1875" i="1"/>
  <c r="L1876" i="1"/>
  <c r="M1877" i="1"/>
  <c r="L1878" i="1"/>
  <c r="L1880" i="1"/>
  <c r="G1881" i="1"/>
  <c r="I1881" i="1"/>
  <c r="M1883" i="1"/>
  <c r="F1839" i="1"/>
  <c r="G1844" i="1"/>
  <c r="L1846" i="1"/>
  <c r="L1848" i="1"/>
  <c r="L1870" i="1"/>
  <c r="L1875" i="1"/>
  <c r="L1877" i="1"/>
  <c r="L1883" i="1"/>
  <c r="J1895" i="1"/>
  <c r="J1897" i="1"/>
  <c r="G1898" i="1"/>
  <c r="I1898" i="1"/>
  <c r="J1899" i="1"/>
  <c r="J1904" i="1"/>
  <c r="G1906" i="1"/>
  <c r="M1908" i="1"/>
  <c r="K1899" i="1"/>
  <c r="I1906" i="1"/>
  <c r="M1394" i="1"/>
  <c r="M1395" i="1"/>
  <c r="I1393" i="1"/>
  <c r="K1393" i="1"/>
  <c r="K1396" i="1"/>
  <c r="L1396" i="1" s="1"/>
  <c r="L1391" i="1" s="1"/>
  <c r="I1397" i="1"/>
  <c r="I1405" i="1"/>
  <c r="I1412" i="1"/>
  <c r="I1424" i="1"/>
  <c r="G1407" i="1"/>
  <c r="E1894" i="1" l="1"/>
  <c r="I1391" i="1"/>
  <c r="E11" i="1"/>
  <c r="M1402" i="1"/>
  <c r="E1387" i="1"/>
  <c r="L1402" i="1"/>
  <c r="I1842" i="1"/>
  <c r="J1395" i="1"/>
  <c r="I1841" i="1"/>
  <c r="K1390" i="1"/>
  <c r="I1394" i="1"/>
  <c r="J1391" i="1"/>
  <c r="G1389" i="1"/>
  <c r="J1909" i="1"/>
  <c r="H1427" i="1"/>
  <c r="I1427" i="1" s="1"/>
  <c r="G1390" i="1"/>
  <c r="J1388" i="1"/>
  <c r="H1557" i="1"/>
  <c r="I1557" i="1" s="1"/>
  <c r="L1869" i="1"/>
  <c r="K1666" i="1"/>
  <c r="L1666" i="1" s="1"/>
  <c r="E1662" i="1"/>
  <c r="I1662" i="1" s="1"/>
  <c r="I1666" i="1"/>
  <c r="J1662" i="1"/>
  <c r="M1392" i="1"/>
  <c r="J1422" i="1"/>
  <c r="M1899" i="1"/>
  <c r="L1842" i="1"/>
  <c r="M1898" i="1"/>
  <c r="M1844" i="1"/>
  <c r="M1904" i="1"/>
  <c r="M1869" i="1"/>
  <c r="M1895" i="1"/>
  <c r="M1897" i="1"/>
  <c r="M1431" i="1"/>
  <c r="M1432" i="1"/>
  <c r="M1428" i="1"/>
  <c r="M1840" i="1"/>
  <c r="M1429" i="1"/>
  <c r="M1879" i="1"/>
  <c r="G1392" i="1"/>
  <c r="G1894" i="1"/>
  <c r="L1841" i="1"/>
  <c r="J1894" i="1"/>
  <c r="L1843" i="1"/>
  <c r="L1840" i="1"/>
  <c r="I1407" i="1"/>
  <c r="H1839" i="1"/>
  <c r="J1839" i="1" s="1"/>
  <c r="M1841" i="1"/>
  <c r="I1879" i="1"/>
  <c r="D1387" i="1"/>
  <c r="I1432" i="1"/>
  <c r="I1402" i="1"/>
  <c r="G1896" i="1"/>
  <c r="I1894" i="1"/>
  <c r="I1896" i="1"/>
  <c r="J1842" i="1"/>
  <c r="L1844" i="1"/>
  <c r="F1387" i="1"/>
  <c r="K1427" i="1"/>
  <c r="I1909" i="1"/>
  <c r="G1909" i="1"/>
  <c r="J1844" i="1"/>
  <c r="K1839" i="1"/>
  <c r="J1394" i="1"/>
  <c r="H1392" i="1"/>
  <c r="L1387" i="1"/>
  <c r="G1427" i="1"/>
  <c r="I1395" i="1"/>
  <c r="L1879" i="1"/>
  <c r="G1839" i="1"/>
  <c r="M1906" i="1"/>
  <c r="K1896" i="1"/>
  <c r="K1388" i="1"/>
  <c r="M1393" i="1"/>
  <c r="M1396" i="1"/>
  <c r="K1391" i="1"/>
  <c r="J1427" i="1" l="1"/>
  <c r="J1557" i="1"/>
  <c r="K1662" i="1"/>
  <c r="L1662" i="1" s="1"/>
  <c r="G1662" i="1"/>
  <c r="M1666" i="1"/>
  <c r="L1909" i="1"/>
  <c r="M1391" i="1"/>
  <c r="M1839" i="1"/>
  <c r="M1389" i="1"/>
  <c r="M1427" i="1"/>
  <c r="M1390" i="1"/>
  <c r="I1839" i="1"/>
  <c r="G1387" i="1"/>
  <c r="L1839" i="1"/>
  <c r="J1390" i="1"/>
  <c r="I1390" i="1"/>
  <c r="I1389" i="1"/>
  <c r="H1387" i="1"/>
  <c r="J1389" i="1"/>
  <c r="J1392" i="1"/>
  <c r="I1392" i="1"/>
  <c r="M1896" i="1"/>
  <c r="K1894" i="1"/>
  <c r="M1388" i="1"/>
  <c r="K1387" i="1"/>
  <c r="M1662" i="1" l="1"/>
  <c r="M1387" i="1"/>
  <c r="J1387" i="1"/>
  <c r="I1387" i="1"/>
  <c r="M1894" i="1"/>
  <c r="E2074" i="1" l="1"/>
  <c r="H2077" i="1"/>
  <c r="G2077" i="1"/>
  <c r="J2071" i="1"/>
  <c r="I2071" i="1"/>
  <c r="G2071" i="1"/>
  <c r="J2066" i="1"/>
  <c r="I2066" i="1"/>
  <c r="H2052" i="1" l="1"/>
  <c r="I2077" i="1"/>
  <c r="J2052" i="1" l="1"/>
  <c r="I2052" i="1"/>
  <c r="H2049" i="1"/>
  <c r="H2224" i="1"/>
  <c r="I2049" i="1" l="1"/>
  <c r="J2049" i="1"/>
  <c r="J2083" i="1" l="1"/>
  <c r="D712" i="1" l="1"/>
  <c r="F712" i="1"/>
  <c r="E712" i="1"/>
  <c r="J713" i="1"/>
  <c r="L714" i="1"/>
  <c r="J714" i="1"/>
  <c r="J716" i="1"/>
  <c r="G713" i="1"/>
  <c r="G714" i="1"/>
  <c r="M714" i="1"/>
  <c r="G715" i="1"/>
  <c r="G716" i="1"/>
  <c r="I713" i="1"/>
  <c r="I714" i="1"/>
  <c r="I716" i="1"/>
  <c r="J715" i="1" l="1"/>
  <c r="M715" i="1"/>
  <c r="G712" i="1"/>
  <c r="J575" i="1"/>
  <c r="I715" i="1"/>
  <c r="G669" i="1"/>
  <c r="J670" i="1"/>
  <c r="M670" i="1"/>
  <c r="G670" i="1"/>
  <c r="I670" i="1"/>
  <c r="J574" i="1"/>
  <c r="M671" i="1"/>
  <c r="H712" i="1"/>
  <c r="M716" i="1"/>
  <c r="M713" i="1"/>
  <c r="K712" i="1"/>
  <c r="F667" i="1"/>
  <c r="F572" i="1"/>
  <c r="L715" i="1"/>
  <c r="E667" i="1"/>
  <c r="M669" i="1"/>
  <c r="L716" i="1"/>
  <c r="L713" i="1"/>
  <c r="I669" i="1"/>
  <c r="J712" i="1" l="1"/>
  <c r="I712" i="1"/>
  <c r="I575" i="1"/>
  <c r="K192" i="1"/>
  <c r="M574" i="1"/>
  <c r="I574" i="1"/>
  <c r="M712" i="1"/>
  <c r="L712" i="1"/>
  <c r="G574" i="1"/>
  <c r="G575" i="1"/>
  <c r="D667" i="1"/>
  <c r="M573" i="1"/>
  <c r="M575" i="1"/>
  <c r="E572" i="1"/>
  <c r="H572" i="1"/>
  <c r="J572" i="1" s="1"/>
  <c r="G667" i="1"/>
  <c r="M668" i="1"/>
  <c r="K667" i="1"/>
  <c r="H667" i="1"/>
  <c r="M667" i="1" l="1"/>
  <c r="G572" i="1"/>
  <c r="I572" i="1"/>
  <c r="M576" i="1"/>
  <c r="K572" i="1"/>
  <c r="I667" i="1"/>
  <c r="J667" i="1"/>
  <c r="M572" i="1" l="1"/>
  <c r="L572" i="1"/>
  <c r="K2083" i="1" l="1"/>
  <c r="I2083" i="1"/>
  <c r="G2083" i="1"/>
  <c r="K2082" i="1"/>
  <c r="J2082" i="1"/>
  <c r="I2082" i="1"/>
  <c r="G2082" i="1"/>
  <c r="J2081" i="1"/>
  <c r="I2081" i="1"/>
  <c r="K2080" i="1"/>
  <c r="J2080" i="1"/>
  <c r="I2080" i="1"/>
  <c r="H2079" i="1"/>
  <c r="F2079" i="1"/>
  <c r="E2079" i="1"/>
  <c r="D2079" i="1"/>
  <c r="K2078" i="1"/>
  <c r="J2078" i="1"/>
  <c r="I2078" i="1"/>
  <c r="G2078" i="1"/>
  <c r="K2077" i="1"/>
  <c r="J2077" i="1"/>
  <c r="J2076" i="1"/>
  <c r="I2076" i="1"/>
  <c r="G2076" i="1"/>
  <c r="J2075" i="1"/>
  <c r="I2075" i="1"/>
  <c r="G2075" i="1"/>
  <c r="H2074" i="1"/>
  <c r="F2074" i="1"/>
  <c r="D2074" i="1"/>
  <c r="K2073" i="1"/>
  <c r="J2073" i="1"/>
  <c r="I2073" i="1"/>
  <c r="G2073" i="1"/>
  <c r="K2072" i="1"/>
  <c r="J2072" i="1"/>
  <c r="I2072" i="1"/>
  <c r="G2072" i="1"/>
  <c r="H2069" i="1"/>
  <c r="F2069" i="1"/>
  <c r="E2069" i="1"/>
  <c r="D2069" i="1"/>
  <c r="K2068" i="1"/>
  <c r="J2068" i="1"/>
  <c r="G2068" i="1"/>
  <c r="K2067" i="1"/>
  <c r="J2067" i="1"/>
  <c r="G2067" i="1"/>
  <c r="K2066" i="1"/>
  <c r="L2066" i="1" s="1"/>
  <c r="G2066" i="1"/>
  <c r="F2064" i="1"/>
  <c r="E2064" i="1"/>
  <c r="D2064" i="1"/>
  <c r="K2063" i="1"/>
  <c r="J2063" i="1"/>
  <c r="I2063" i="1"/>
  <c r="G2063" i="1"/>
  <c r="K2062" i="1"/>
  <c r="J2062" i="1"/>
  <c r="I2062" i="1"/>
  <c r="G2062" i="1"/>
  <c r="J2061" i="1"/>
  <c r="G2061" i="1"/>
  <c r="K2060" i="1"/>
  <c r="K2055" i="1" s="1"/>
  <c r="M2055" i="1" s="1"/>
  <c r="H2059" i="1"/>
  <c r="F2059" i="1"/>
  <c r="E2059" i="1"/>
  <c r="D2059" i="1"/>
  <c r="D2054" i="1"/>
  <c r="F2054" i="1"/>
  <c r="K2033" i="1"/>
  <c r="J2033" i="1"/>
  <c r="I2033" i="1"/>
  <c r="G2033" i="1"/>
  <c r="K2032" i="1"/>
  <c r="K2027" i="1" s="1"/>
  <c r="K2022" i="1" s="1"/>
  <c r="J2031" i="1"/>
  <c r="I2031" i="1"/>
  <c r="G2031" i="1"/>
  <c r="K2030" i="1"/>
  <c r="J2030" i="1"/>
  <c r="I2030" i="1"/>
  <c r="G2030" i="1"/>
  <c r="H2029" i="1"/>
  <c r="F2029" i="1"/>
  <c r="E2029" i="1"/>
  <c r="D2029" i="1"/>
  <c r="K2028" i="1"/>
  <c r="J2028" i="1"/>
  <c r="I2028" i="1"/>
  <c r="G2028" i="1"/>
  <c r="H2016" i="1"/>
  <c r="H9" i="1" s="1"/>
  <c r="F2016" i="1"/>
  <c r="F9" i="1" s="1"/>
  <c r="E2024" i="1"/>
  <c r="D2016" i="1"/>
  <c r="D9" i="1" s="1"/>
  <c r="K2025" i="1"/>
  <c r="J2025" i="1"/>
  <c r="I2025" i="1"/>
  <c r="G2025" i="1"/>
  <c r="K2023" i="1"/>
  <c r="H2023" i="1"/>
  <c r="H2018" i="1" s="1"/>
  <c r="H11" i="1" s="1"/>
  <c r="F2023" i="1"/>
  <c r="H2017" i="1"/>
  <c r="F2022" i="1"/>
  <c r="K2020" i="1"/>
  <c r="H2020" i="1"/>
  <c r="H2015" i="1" s="1"/>
  <c r="H8" i="1" s="1"/>
  <c r="F2020" i="1"/>
  <c r="K2228" i="1"/>
  <c r="J2227" i="1"/>
  <c r="I2227" i="1"/>
  <c r="G2227" i="1"/>
  <c r="K2226" i="1"/>
  <c r="K2225" i="1"/>
  <c r="K2223" i="1"/>
  <c r="K2222" i="1"/>
  <c r="J2222" i="1"/>
  <c r="I2222" i="1"/>
  <c r="G2222" i="1"/>
  <c r="K2221" i="1"/>
  <c r="K2220" i="1"/>
  <c r="H2219" i="1"/>
  <c r="F2219" i="1"/>
  <c r="E2219" i="1"/>
  <c r="D2219" i="1"/>
  <c r="M2218" i="1"/>
  <c r="H2217" i="1"/>
  <c r="H2214" i="1" s="1"/>
  <c r="F2217" i="1"/>
  <c r="D2217" i="1"/>
  <c r="D10" i="1" s="1"/>
  <c r="M2216" i="1"/>
  <c r="M2215" i="1"/>
  <c r="I8" i="1" l="1"/>
  <c r="M2027" i="1"/>
  <c r="K2019" i="1"/>
  <c r="K2056" i="1"/>
  <c r="K2051" i="1" s="1"/>
  <c r="M2051" i="1" s="1"/>
  <c r="K2050" i="1"/>
  <c r="M2050" i="1" s="1"/>
  <c r="J2022" i="1"/>
  <c r="G2022" i="1"/>
  <c r="F2019" i="1"/>
  <c r="K2074" i="1"/>
  <c r="F2017" i="1"/>
  <c r="F10" i="1" s="1"/>
  <c r="F2015" i="1"/>
  <c r="F8" i="1" s="1"/>
  <c r="G8" i="1" s="1"/>
  <c r="H2014" i="1"/>
  <c r="K2069" i="1"/>
  <c r="K2058" i="1"/>
  <c r="K2053" i="1" s="1"/>
  <c r="K2224" i="1"/>
  <c r="M2224" i="1" s="1"/>
  <c r="K2057" i="1"/>
  <c r="K2052" i="1" s="1"/>
  <c r="I2015" i="1"/>
  <c r="G2023" i="1"/>
  <c r="F2018" i="1"/>
  <c r="F11" i="1" s="1"/>
  <c r="I2020" i="1"/>
  <c r="F2024" i="1"/>
  <c r="G2024" i="1" s="1"/>
  <c r="H2024" i="1"/>
  <c r="D2019" i="1"/>
  <c r="J2069" i="1"/>
  <c r="D2024" i="1"/>
  <c r="E2054" i="1"/>
  <c r="M2221" i="1"/>
  <c r="M2222" i="1"/>
  <c r="M2226" i="1"/>
  <c r="M2227" i="1"/>
  <c r="M2020" i="1"/>
  <c r="M2023" i="1"/>
  <c r="K2024" i="1"/>
  <c r="M2025" i="1"/>
  <c r="M2028" i="1"/>
  <c r="K2029" i="1"/>
  <c r="M2030" i="1"/>
  <c r="M2031" i="1"/>
  <c r="M2032" i="1"/>
  <c r="M2033" i="1"/>
  <c r="L2061" i="1"/>
  <c r="L2056" i="1" s="1"/>
  <c r="M2062" i="1"/>
  <c r="L2063" i="1"/>
  <c r="K2064" i="1"/>
  <c r="M2064" i="1" s="1"/>
  <c r="M2067" i="1"/>
  <c r="L2068" i="1"/>
  <c r="M2072" i="1"/>
  <c r="L2073" i="1"/>
  <c r="L2075" i="1"/>
  <c r="M2076" i="1"/>
  <c r="L2077" i="1"/>
  <c r="M2078" i="1"/>
  <c r="I2079" i="1"/>
  <c r="L2080" i="1"/>
  <c r="M2081" i="1"/>
  <c r="M2079" i="1" s="1"/>
  <c r="M2082" i="1"/>
  <c r="K2217" i="1"/>
  <c r="M2220" i="1"/>
  <c r="M2223" i="1"/>
  <c r="M2225" i="1"/>
  <c r="M2228" i="1"/>
  <c r="M2022" i="1"/>
  <c r="K2059" i="1"/>
  <c r="M2060" i="1"/>
  <c r="M2083" i="1"/>
  <c r="J2020" i="1"/>
  <c r="J2021" i="1"/>
  <c r="E2214" i="1"/>
  <c r="K2079" i="1"/>
  <c r="D2214" i="1"/>
  <c r="G2079" i="1"/>
  <c r="J2079" i="1"/>
  <c r="J2029" i="1"/>
  <c r="G2056" i="1"/>
  <c r="I2061" i="1"/>
  <c r="L2062" i="1"/>
  <c r="G2224" i="1"/>
  <c r="G2069" i="1"/>
  <c r="L2072" i="1"/>
  <c r="G2058" i="1"/>
  <c r="J2059" i="1"/>
  <c r="L2060" i="1"/>
  <c r="G2064" i="1"/>
  <c r="L2067" i="1"/>
  <c r="G2074" i="1"/>
  <c r="M2075" i="1"/>
  <c r="L2226" i="1"/>
  <c r="J2023" i="1"/>
  <c r="I2059" i="1"/>
  <c r="J2217" i="1"/>
  <c r="G2219" i="1"/>
  <c r="L2221" i="1"/>
  <c r="J2224" i="1"/>
  <c r="G2020" i="1"/>
  <c r="E2016" i="1"/>
  <c r="E9" i="1" s="1"/>
  <c r="I2023" i="1"/>
  <c r="L2023" i="1"/>
  <c r="L2025" i="1"/>
  <c r="I2026" i="1"/>
  <c r="L2027" i="1"/>
  <c r="G2029" i="1"/>
  <c r="L2033" i="1"/>
  <c r="H2054" i="1"/>
  <c r="J2056" i="1"/>
  <c r="G2057" i="1"/>
  <c r="J2058" i="1"/>
  <c r="G2059" i="1"/>
  <c r="M2061" i="1"/>
  <c r="M2063" i="1"/>
  <c r="M2066" i="1"/>
  <c r="M2068" i="1"/>
  <c r="M2071" i="1"/>
  <c r="M2073" i="1"/>
  <c r="M2077" i="1"/>
  <c r="L2082" i="1"/>
  <c r="G2026" i="1"/>
  <c r="J2064" i="1"/>
  <c r="J2074" i="1"/>
  <c r="J2026" i="1"/>
  <c r="I2029" i="1"/>
  <c r="I2056" i="1"/>
  <c r="I2058" i="1"/>
  <c r="L2076" i="1"/>
  <c r="L2078" i="1"/>
  <c r="H2019" i="1"/>
  <c r="L2020" i="1"/>
  <c r="L2028" i="1"/>
  <c r="L2030" i="1"/>
  <c r="L2032" i="1"/>
  <c r="I2064" i="1"/>
  <c r="I2069" i="1"/>
  <c r="I2074" i="1"/>
  <c r="L2081" i="1"/>
  <c r="L2083" i="1"/>
  <c r="I2219" i="1"/>
  <c r="I2224" i="1"/>
  <c r="I2217" i="1"/>
  <c r="J2219" i="1"/>
  <c r="F2214" i="1"/>
  <c r="K2219" i="1"/>
  <c r="L2220" i="1"/>
  <c r="L2223" i="1"/>
  <c r="L2225" i="1"/>
  <c r="L2228" i="1"/>
  <c r="G2217" i="1"/>
  <c r="J8" i="1" l="1"/>
  <c r="J2015" i="1"/>
  <c r="L2051" i="1"/>
  <c r="K2049" i="1"/>
  <c r="M2049" i="1" s="1"/>
  <c r="L2055" i="1"/>
  <c r="L2050" i="1" s="1"/>
  <c r="L2022" i="1"/>
  <c r="G2017" i="1"/>
  <c r="M2052" i="1"/>
  <c r="G2015" i="1"/>
  <c r="L2074" i="1"/>
  <c r="L2069" i="1"/>
  <c r="K2015" i="1"/>
  <c r="K8" i="1" s="1"/>
  <c r="M2219" i="1"/>
  <c r="M2059" i="1"/>
  <c r="M2074" i="1"/>
  <c r="M2026" i="1"/>
  <c r="M2024" i="1"/>
  <c r="M2217" i="1"/>
  <c r="L2064" i="1"/>
  <c r="M2029" i="1"/>
  <c r="K2018" i="1"/>
  <c r="K11" i="1" s="1"/>
  <c r="G2214" i="1"/>
  <c r="L2029" i="1"/>
  <c r="M2057" i="1"/>
  <c r="K2054" i="1"/>
  <c r="L2058" i="1"/>
  <c r="L2053" i="1" s="1"/>
  <c r="L2018" i="1" s="1"/>
  <c r="L11" i="1" s="1"/>
  <c r="L2057" i="1"/>
  <c r="J2024" i="1"/>
  <c r="I2024" i="1"/>
  <c r="M2069" i="1"/>
  <c r="L2217" i="1"/>
  <c r="G2054" i="1"/>
  <c r="I2054" i="1"/>
  <c r="M2056" i="1"/>
  <c r="M2058" i="1"/>
  <c r="M1912" i="1"/>
  <c r="K1909" i="1"/>
  <c r="L2059" i="1"/>
  <c r="L2024" i="1"/>
  <c r="K2016" i="1"/>
  <c r="K9" i="1" s="1"/>
  <c r="L2026" i="1"/>
  <c r="I2019" i="1"/>
  <c r="K2214" i="1"/>
  <c r="I2214" i="1"/>
  <c r="G2021" i="1"/>
  <c r="J2054" i="1"/>
  <c r="I2021" i="1"/>
  <c r="I2017" i="1"/>
  <c r="L2079" i="1"/>
  <c r="D2014" i="1"/>
  <c r="G2053" i="1"/>
  <c r="J2019" i="1"/>
  <c r="I2053" i="1"/>
  <c r="J2053" i="1"/>
  <c r="M2053" i="1"/>
  <c r="J2214" i="1"/>
  <c r="L2224" i="1"/>
  <c r="L2222" i="1" s="1"/>
  <c r="L2219" i="1"/>
  <c r="L2015" i="1" l="1"/>
  <c r="L8" i="1" s="1"/>
  <c r="L2021" i="1"/>
  <c r="L2016" i="1" s="1"/>
  <c r="L9" i="1" s="1"/>
  <c r="L2052" i="1"/>
  <c r="M2054" i="1"/>
  <c r="M2214" i="1"/>
  <c r="K2017" i="1"/>
  <c r="K10" i="1" s="1"/>
  <c r="L2054" i="1"/>
  <c r="F2014" i="1"/>
  <c r="M2021" i="1"/>
  <c r="G2019" i="1"/>
  <c r="L2214" i="1"/>
  <c r="J2017" i="1"/>
  <c r="M1909" i="1"/>
  <c r="G2016" i="1"/>
  <c r="E2014" i="1"/>
  <c r="J2018" i="1"/>
  <c r="I2018" i="1"/>
  <c r="M2015" i="1"/>
  <c r="M2018" i="1"/>
  <c r="G2018" i="1"/>
  <c r="J2016" i="1"/>
  <c r="I2016" i="1"/>
  <c r="L2019" i="1" l="1"/>
  <c r="L2049" i="1"/>
  <c r="L2017" i="1"/>
  <c r="L10" i="1" s="1"/>
  <c r="M2017" i="1"/>
  <c r="K2014" i="1"/>
  <c r="M2016" i="1"/>
  <c r="G2014" i="1"/>
  <c r="M2019" i="1"/>
  <c r="J2014" i="1"/>
  <c r="I2014" i="1"/>
  <c r="L2014" i="1" l="1"/>
  <c r="M2014" i="1"/>
  <c r="D192" i="1" l="1"/>
  <c r="D387" i="1"/>
  <c r="D12" i="1" l="1"/>
  <c r="I388" i="1" l="1"/>
  <c r="J388" i="1"/>
  <c r="G388" i="1"/>
  <c r="G391" i="1"/>
  <c r="I391" i="1"/>
  <c r="G196" i="1"/>
  <c r="G195" i="1"/>
  <c r="G194" i="1"/>
  <c r="M388" i="1" l="1"/>
  <c r="M391" i="1"/>
  <c r="J391" i="1"/>
  <c r="E387" i="1"/>
  <c r="G389" i="1"/>
  <c r="M389" i="1"/>
  <c r="J389" i="1"/>
  <c r="I389" i="1"/>
  <c r="F192" i="1"/>
  <c r="M195" i="1"/>
  <c r="M390" i="1"/>
  <c r="K387" i="1"/>
  <c r="H192" i="1"/>
  <c r="M196" i="1"/>
  <c r="E192" i="1"/>
  <c r="F387" i="1"/>
  <c r="I194" i="1"/>
  <c r="J194" i="1"/>
  <c r="I195" i="1"/>
  <c r="J195" i="1"/>
  <c r="I196" i="1"/>
  <c r="J196" i="1"/>
  <c r="M194" i="1"/>
  <c r="H387" i="1"/>
  <c r="H12" i="1"/>
  <c r="I14" i="1"/>
  <c r="I16" i="1"/>
  <c r="J15" i="1" l="1"/>
  <c r="G387" i="1"/>
  <c r="L387" i="1"/>
  <c r="G16" i="1"/>
  <c r="G14" i="1"/>
  <c r="M387" i="1"/>
  <c r="J387" i="1"/>
  <c r="I387" i="1"/>
  <c r="L192" i="1"/>
  <c r="I192" i="1"/>
  <c r="J192" i="1"/>
  <c r="M193" i="1"/>
  <c r="G192" i="1"/>
  <c r="F12" i="1"/>
  <c r="J14" i="1"/>
  <c r="G15" i="1"/>
  <c r="E12" i="1"/>
  <c r="J16" i="1"/>
  <c r="I15" i="1"/>
  <c r="J12" i="1" l="1"/>
  <c r="M192" i="1"/>
  <c r="K12" i="1"/>
  <c r="M12" i="1" s="1"/>
  <c r="M16" i="1"/>
  <c r="M13" i="1"/>
  <c r="M15" i="1"/>
  <c r="M14" i="1"/>
  <c r="I12" i="1"/>
  <c r="G12" i="1"/>
  <c r="L12" i="1" l="1"/>
  <c r="M2233" i="1" l="1"/>
  <c r="J969" i="1" l="1"/>
  <c r="I969" i="1"/>
  <c r="H967" i="1"/>
  <c r="K2229" i="1"/>
  <c r="I967" i="1" l="1"/>
  <c r="J967" i="1"/>
  <c r="J964" i="1"/>
  <c r="I964" i="1"/>
  <c r="H962" i="1"/>
  <c r="M2229" i="1"/>
  <c r="J939" i="1" l="1"/>
  <c r="I939" i="1"/>
  <c r="J962" i="1"/>
  <c r="I962" i="1"/>
  <c r="L7" i="1" l="1"/>
  <c r="G11" i="1" l="1"/>
  <c r="I11" i="1"/>
  <c r="I9" i="1" l="1"/>
  <c r="J9" i="1" l="1"/>
  <c r="J11" i="1" l="1"/>
  <c r="G9" i="1" l="1"/>
  <c r="M11" i="1" l="1"/>
  <c r="E7" i="1" l="1"/>
  <c r="M10" i="1" l="1"/>
  <c r="M9" i="1" l="1"/>
  <c r="M8" i="1" l="1"/>
  <c r="K7" i="1" l="1"/>
  <c r="M7" i="1" l="1"/>
  <c r="D7" i="1"/>
  <c r="G975" i="1" l="1"/>
  <c r="F972" i="1"/>
  <c r="H975" i="1"/>
  <c r="I975" i="1" l="1"/>
  <c r="H960" i="1"/>
  <c r="G972" i="1"/>
  <c r="H972" i="1"/>
  <c r="I972" i="1" s="1"/>
  <c r="H957" i="1" l="1"/>
  <c r="H940" i="1"/>
  <c r="H935" i="1" l="1"/>
  <c r="H10" i="1" s="1"/>
  <c r="I940" i="1"/>
  <c r="J940" i="1"/>
  <c r="H937" i="1"/>
  <c r="J937" i="1" l="1"/>
  <c r="I937" i="1"/>
  <c r="I935" i="1"/>
  <c r="J935" i="1"/>
  <c r="H932" i="1"/>
  <c r="J932" i="1" l="1"/>
  <c r="I932" i="1"/>
  <c r="I410" i="1" l="1"/>
  <c r="H407" i="1"/>
  <c r="I407" i="1" s="1"/>
  <c r="I395" i="1"/>
  <c r="J410" i="1"/>
  <c r="J395" i="1" l="1"/>
  <c r="H392" i="1"/>
  <c r="G410" i="1"/>
  <c r="F407" i="1"/>
  <c r="J407" i="1" l="1"/>
  <c r="G407" i="1"/>
  <c r="I392" i="1"/>
  <c r="I390" i="1"/>
  <c r="H7" i="1"/>
  <c r="I7" i="1" s="1"/>
  <c r="G395" i="1"/>
  <c r="F392" i="1"/>
  <c r="G392" i="1" l="1"/>
  <c r="G390" i="1"/>
  <c r="F7" i="1"/>
  <c r="J390" i="1"/>
  <c r="I10" i="1"/>
  <c r="J392" i="1"/>
  <c r="G7" i="1" l="1"/>
  <c r="J7" i="1"/>
  <c r="G10" i="1"/>
  <c r="J10" i="1"/>
</calcChain>
</file>

<file path=xl/sharedStrings.xml><?xml version="1.0" encoding="utf-8"?>
<sst xmlns="http://schemas.openxmlformats.org/spreadsheetml/2006/main" count="4069" uniqueCount="1406">
  <si>
    <t>7.1.</t>
  </si>
  <si>
    <t>4.3.</t>
  </si>
  <si>
    <t>5.4.</t>
  </si>
  <si>
    <t>5.4.2.</t>
  </si>
  <si>
    <t>5.5.</t>
  </si>
  <si>
    <t>5.5.1.</t>
  </si>
  <si>
    <t>19.</t>
  </si>
  <si>
    <t>20.</t>
  </si>
  <si>
    <t>21.</t>
  </si>
  <si>
    <t>22.</t>
  </si>
  <si>
    <t>5.2.</t>
  </si>
  <si>
    <t>5.2.1.</t>
  </si>
  <si>
    <t>Всего по программам муниципального образования город Сургут</t>
  </si>
  <si>
    <t>привлеченные средства</t>
  </si>
  <si>
    <t>Пояснения, ожидаемые результаты</t>
  </si>
  <si>
    <t>6.1.1.</t>
  </si>
  <si>
    <t>№ п/п</t>
  </si>
  <si>
    <t>Источник финансирования</t>
  </si>
  <si>
    <t>бюджет ХМАО - Югры</t>
  </si>
  <si>
    <t>федеральный бюджет</t>
  </si>
  <si>
    <t>привлечённые средства</t>
  </si>
  <si>
    <t>Всего, в том числе:</t>
  </si>
  <si>
    <t>1.</t>
  </si>
  <si>
    <t>Исполнение</t>
  </si>
  <si>
    <t>Фактически
 профинансировано</t>
  </si>
  <si>
    <t>Наименование программы/подпрограммы</t>
  </si>
  <si>
    <t>Исполнено (кассовый расход)</t>
  </si>
  <si>
    <t>2.</t>
  </si>
  <si>
    <t>3.</t>
  </si>
  <si>
    <t>4.</t>
  </si>
  <si>
    <t>4.1.</t>
  </si>
  <si>
    <t>5.</t>
  </si>
  <si>
    <t>5.1.</t>
  </si>
  <si>
    <t>5.1.1.</t>
  </si>
  <si>
    <t>6.</t>
  </si>
  <si>
    <t>6.1.</t>
  </si>
  <si>
    <t>6.2.</t>
  </si>
  <si>
    <t>7.</t>
  </si>
  <si>
    <t xml:space="preserve">бюджет МО </t>
  </si>
  <si>
    <t>8.</t>
  </si>
  <si>
    <t>9.</t>
  </si>
  <si>
    <t>10.</t>
  </si>
  <si>
    <t>12.</t>
  </si>
  <si>
    <t>13.</t>
  </si>
  <si>
    <t>15.</t>
  </si>
  <si>
    <t>17.</t>
  </si>
  <si>
    <t>18.</t>
  </si>
  <si>
    <t>%  к уточненному плану</t>
  </si>
  <si>
    <t>%  к факту</t>
  </si>
  <si>
    <t>4.3.1.</t>
  </si>
  <si>
    <t>6.2.1.</t>
  </si>
  <si>
    <t>% исполнения к уточненному плану</t>
  </si>
  <si>
    <t>Ожидаемое исполнение до конца года</t>
  </si>
  <si>
    <t>Организация и проведение городских фестивалей (ДО)</t>
  </si>
  <si>
    <t>Подпрограмма 1 «Библиотечное обслуживание населения»</t>
  </si>
  <si>
    <t xml:space="preserve"> Подпрограмма 3 "Дополнительное образование детей в детских школах искусств"</t>
  </si>
  <si>
    <t>Подпрограмма 4 "Организация культурного досуга на базе организаций и учреждений культуры"</t>
  </si>
  <si>
    <t xml:space="preserve"> Подпрограмма 6 "Развитие инфраструктуры отрасли культуры "</t>
  </si>
  <si>
    <t>Подпрограмма 7 "Организация отдыха и оздоровления детей и молодёжи в каникулярное время" (на базе учреждений культуры, учреждений дополнительного образования детей)</t>
  </si>
  <si>
    <t xml:space="preserve"> Подпрограмма 1 «Организация занятий физической культурой и массовым спортом»</t>
  </si>
  <si>
    <t>Подпрограмма 2 «Организация дополнительного образования в спортивных школах»</t>
  </si>
  <si>
    <t>Подпрограмма 3 «Развитие инфраструктуры спорта».</t>
  </si>
  <si>
    <t xml:space="preserve"> - выполнение работ по  строительству объекта "Спортивный центр с плавательным бассейном на 50 м. в г. Сургуте"</t>
  </si>
  <si>
    <t>Подпрограмма 4 "Организация отдыха  детей и молодёжи в каникулярное время" (на базе учреждений физической культуры и спорта).</t>
  </si>
  <si>
    <t>Мероприятие. Организация работы лагерей дневного пребывания, включая обеспечение питанием (на базе учреждений физической культуры и спорта и учреждений дополнительного образования)</t>
  </si>
  <si>
    <t>4.5.</t>
  </si>
  <si>
    <t>4.5.1.</t>
  </si>
  <si>
    <t>4.6.1.</t>
  </si>
  <si>
    <t>4.6.</t>
  </si>
  <si>
    <t>4.7.</t>
  </si>
  <si>
    <t>4.7.1.</t>
  </si>
  <si>
    <t>5.1.2.</t>
  </si>
  <si>
    <t>5.1.2.1.</t>
  </si>
  <si>
    <t>5.4.2.1.</t>
  </si>
  <si>
    <t>29.</t>
  </si>
  <si>
    <t>29.1.</t>
  </si>
  <si>
    <t>29.2.</t>
  </si>
  <si>
    <t>28.1.</t>
  </si>
  <si>
    <t>5.2.2.</t>
  </si>
  <si>
    <t>5.2.2.1.</t>
  </si>
  <si>
    <t>5.2.2.2.</t>
  </si>
  <si>
    <t>Подпрограмма 1. Взаимодействие органов местного самоуправления с институтом гражданского общества в решении вопросов местного значения</t>
  </si>
  <si>
    <t>Подпрограмма 2. Создание условий для расширения доступа населения к информации о деятельности органов местного самоуправления</t>
  </si>
  <si>
    <t>Подпрограмма 3. Поддержка социально ориентированных некоммерческих организаций</t>
  </si>
  <si>
    <t>31.1.</t>
  </si>
  <si>
    <t>31.1.2.</t>
  </si>
  <si>
    <t>2.1.</t>
  </si>
  <si>
    <t>2.2.</t>
  </si>
  <si>
    <t>2.2.1.</t>
  </si>
  <si>
    <t>2.2.2.</t>
  </si>
  <si>
    <t>2.3.</t>
  </si>
  <si>
    <t>2.3.1.</t>
  </si>
  <si>
    <t>2.3.2.</t>
  </si>
  <si>
    <t>2.4.</t>
  </si>
  <si>
    <t>2.4.1.</t>
  </si>
  <si>
    <t>Всего по программе, в том числе:</t>
  </si>
  <si>
    <t>бюджет ХМАО-Югры</t>
  </si>
  <si>
    <t>Всего по подпрограмме, в том числе:</t>
  </si>
  <si>
    <t>Профилактика правонарушений в общественных местах и в сфере безопасности дорожного движения</t>
  </si>
  <si>
    <t>бюджет МО</t>
  </si>
  <si>
    <t>17.1.</t>
  </si>
  <si>
    <t>17.1.1.</t>
  </si>
  <si>
    <t>Реализация проекта "Растем вместе" (формирование у учащихся культуры толерантности и этнокультурной компетентности)(ДО)</t>
  </si>
  <si>
    <t>Фестиваль творчества детей с ограниченными возможностями здоровья "Солнце для всех" (ДО)</t>
  </si>
  <si>
    <t>Фестиваль-конкурс детского творчества "Созвездие" для детей сирот и детей, оставшихся без попечения родителей (ДО)</t>
  </si>
  <si>
    <t>Фестиваль детского и юношеского творчества "Радуга детства" (ДО)</t>
  </si>
  <si>
    <t>17.1.2.</t>
  </si>
  <si>
    <t>17.1.3.</t>
  </si>
  <si>
    <t>17.2.</t>
  </si>
  <si>
    <t>17.2.1.</t>
  </si>
  <si>
    <t>Подготовка (переподготовка) специалистов по установленным программам в соответствующих учебных заведениях</t>
  </si>
  <si>
    <t>Улучшение материально-технической базы учреждения</t>
  </si>
  <si>
    <t>Обеспечение функционирования муниципального казенного учреждения "Сургутский спасательный центр", оказывающего муниципальную услугу.</t>
  </si>
  <si>
    <t>16.1.</t>
  </si>
  <si>
    <t>16.1.1.</t>
  </si>
  <si>
    <t>16.1.2.</t>
  </si>
  <si>
    <t>16.1.3.</t>
  </si>
  <si>
    <t>16.1.4.</t>
  </si>
  <si>
    <t>16.2.</t>
  </si>
  <si>
    <t>16.2.1.</t>
  </si>
  <si>
    <t>16.2.2.</t>
  </si>
  <si>
    <t>16.2.3.</t>
  </si>
  <si>
    <t>16.2.5.</t>
  </si>
  <si>
    <t>16.3.</t>
  </si>
  <si>
    <t>16.3.1.</t>
  </si>
  <si>
    <t>16.3.2.</t>
  </si>
  <si>
    <t>бюджет ХМАО-Югра</t>
  </si>
  <si>
    <t>11.1.</t>
  </si>
  <si>
    <t>11.1.1.</t>
  </si>
  <si>
    <t>11.1.2.</t>
  </si>
  <si>
    <t>11.2.</t>
  </si>
  <si>
    <t>11.2.1.</t>
  </si>
  <si>
    <t>Подпрограмма 1 "Дошкольное образование в образовательных учреждениях, реализующих программу дошкольного образования"</t>
  </si>
  <si>
    <t>Подпрограмма 3 "Дополнительное образование в учреждениях дополнительного образования детей"</t>
  </si>
  <si>
    <t>3.1.</t>
  </si>
  <si>
    <t>3.1.1.</t>
  </si>
  <si>
    <t>30.1.</t>
  </si>
  <si>
    <t>Внедрение института наставничества в рамках Школы муниципального служащего</t>
  </si>
  <si>
    <t>30.2.</t>
  </si>
  <si>
    <t>Всего по мероприятию, в том числе:</t>
  </si>
  <si>
    <t>25.1.</t>
  </si>
  <si>
    <t>25.2.</t>
  </si>
  <si>
    <t>25.3.</t>
  </si>
  <si>
    <t>25.4.</t>
  </si>
  <si>
    <t>26.</t>
  </si>
  <si>
    <t>6.3.</t>
  </si>
  <si>
    <t>6.3.1.</t>
  </si>
  <si>
    <t>Пол-ка"Нефтяник"700 пос.мкр.37 (УКС)</t>
  </si>
  <si>
    <t>МБОУ СОШ №18</t>
  </si>
  <si>
    <t>МБОУ СОШ №27</t>
  </si>
  <si>
    <t>22.1.</t>
  </si>
  <si>
    <t>22.1.1.</t>
  </si>
  <si>
    <t>22.1.1.1.</t>
  </si>
  <si>
    <t>22.1.2.</t>
  </si>
  <si>
    <t>22.1.2.1.</t>
  </si>
  <si>
    <t>8.1.</t>
  </si>
  <si>
    <t>Подпрограмма 1 «Создание условий для обеспечения качественными коммунальными услугами»</t>
  </si>
  <si>
    <t>8.1.1.</t>
  </si>
  <si>
    <t>8.2.</t>
  </si>
  <si>
    <t>Подпрограмма 2 «Обеспечение равных прав потребителей на получение энергетических ресурсов»</t>
  </si>
  <si>
    <t>8.2.1.</t>
  </si>
  <si>
    <t>9.1.</t>
  </si>
  <si>
    <t>9.2.</t>
  </si>
  <si>
    <t>9.3.</t>
  </si>
  <si>
    <t>10.1.</t>
  </si>
  <si>
    <t>В муниципальном секторе</t>
  </si>
  <si>
    <t>10.1.1.</t>
  </si>
  <si>
    <t>10.1.2.</t>
  </si>
  <si>
    <t>10.1.3.</t>
  </si>
  <si>
    <t>10.2.</t>
  </si>
  <si>
    <t>В системах коммунальной инфраструктуры</t>
  </si>
  <si>
    <t>10.2.1.</t>
  </si>
  <si>
    <t>10.2.2.</t>
  </si>
  <si>
    <t>10.2.3.</t>
  </si>
  <si>
    <t>10.2.4.</t>
  </si>
  <si>
    <t>12.1.</t>
  </si>
  <si>
    <t>Подпрограмма 1 "Обеспечение жилыми помещениями граждан, проживающих в аварийных, ветхих многоквартирных домах и в жилых помещениях, непригодных для проживания"</t>
  </si>
  <si>
    <t>12.1.1.</t>
  </si>
  <si>
    <t>12.1.2.</t>
  </si>
  <si>
    <t>12.1.3.</t>
  </si>
  <si>
    <t>12.2.</t>
  </si>
  <si>
    <t>13.1.</t>
  </si>
  <si>
    <t>13.1.1.</t>
  </si>
  <si>
    <t>13.1.2.</t>
  </si>
  <si>
    <t>13.2.</t>
  </si>
  <si>
    <t>13.2.1.</t>
  </si>
  <si>
    <t>13.2.2.</t>
  </si>
  <si>
    <t>13.3.</t>
  </si>
  <si>
    <t>13.3.1.</t>
  </si>
  <si>
    <t>14.1.</t>
  </si>
  <si>
    <t>14.2.</t>
  </si>
  <si>
    <t>14.3.</t>
  </si>
  <si>
    <t>15.1.</t>
  </si>
  <si>
    <t>15.2.</t>
  </si>
  <si>
    <t>18.1.</t>
  </si>
  <si>
    <t>18.2.</t>
  </si>
  <si>
    <t>Подпрограмма "Предоставление субсидий на строительство или приобретение жилья за счет средств местного бюджета"</t>
  </si>
  <si>
    <t>20.1.</t>
  </si>
  <si>
    <t>20.1.1.</t>
  </si>
  <si>
    <t>20.2.</t>
  </si>
  <si>
    <t>20.2.1.</t>
  </si>
  <si>
    <t>20.3.</t>
  </si>
  <si>
    <t>20.3.1.</t>
  </si>
  <si>
    <t xml:space="preserve">Подпрограмма "Обеспечение мерами государственной поддержки по улучшению жилищных условий отдельных категорий граждан в городе Сургуте" </t>
  </si>
  <si>
    <t>муниципальных учреждений, подведомственных департаменту образования</t>
  </si>
  <si>
    <t>муниципальные предприятия (СГМУП «ГТС», СГМУП «Горводоканал», СГМУЭП «Горсвет», СГМУП «Тепловик», СГМУ Коммунальное предприятие, СГМУП «ДорРемТех»), курируемых департаментом городского хозяйства</t>
  </si>
  <si>
    <t>в муниципальных учреждениях, подведомственных департаменту образования</t>
  </si>
  <si>
    <t>в муниципальных предприятиях (СГМУП «ГТС», СГМУП «Горводоканал», СГМУЭП «ДорРемТех»,  СГМУЭП «РКЦ ЖКХ г. Сургута»), курируемых департаментом городского хозяйства</t>
  </si>
  <si>
    <t>в структурных подразделениях,
не являющиеся юридическими лицами, в части диспансеризации</t>
  </si>
  <si>
    <t>в муниципальных предприятиях  (СГМУП «ГТС», СГМУП «Горводоканал», СГМУЭП «Горсвет», СГМУЭП «ДорРемТех», СГМУП «Тепловик», СГМУ Коммунальное предприятие, СГМУП «РКЦ ЖКХ г. Сургута»), курируемых департаментом городского хозяйства</t>
  </si>
  <si>
    <t>муниципальных предприятий (СГМУП «ГТС», СГМУП «Горводоканал», СГМУЭП «Горсвет», СГМУП «ДорРемТех», СГМУП «Тепловик», СГМУ Коммунальное предприятие), курируемых департаментом городского хозяйства</t>
  </si>
  <si>
    <t>МКУ «Хозяйственно-эксплуатационное управление»</t>
  </si>
  <si>
    <t>Обеспечение деятельности департамента образования,  подведомственных муниципальных казенных учреждений</t>
  </si>
  <si>
    <t>Организация и финансовое обеспечение подвоза обучающихся, проживающих в отдаленных микрорайонах города, на учебные занятия в муниципальные общеобразовательные учреждения</t>
  </si>
  <si>
    <t>Организация и финансовое обеспечение технического обслуживания компьютерной и копировально-множительной техники в муниципальных образовательных учреждениях, подведомственных департаменту образования</t>
  </si>
  <si>
    <t>Финансовое обеспечение предоставления завтраков и обедов в учебное время обучающимся муниципальных  общеобразовательных учреждений, привлекающих для организации питания предприятия общественного питания, в рамках исполнения переданного отдельного  государственного полномочия</t>
  </si>
  <si>
    <t>Финансовое обеспечение организации начисления и выплаты компенсации части родительской платы за присмотр и уход за детьми в образовательных учреждениях, реализующих основную общеобразовательную программу дошкольного образования, в рамках исполнения переданного отдельного  государственного полномочия</t>
  </si>
  <si>
    <t>3.1.2.</t>
  </si>
  <si>
    <t>3.1.3.</t>
  </si>
  <si>
    <t>Развитие инфраструктуры дошкольных образовательных учреждений в целях повышения доступности дошкольного образования</t>
  </si>
  <si>
    <t>3.2.</t>
  </si>
  <si>
    <t>3.2.1.</t>
  </si>
  <si>
    <t>3.3.</t>
  </si>
  <si>
    <t>3.3.1.</t>
  </si>
  <si>
    <t>3.3.2.</t>
  </si>
  <si>
    <t>3.4.</t>
  </si>
  <si>
    <t>3.4.1.</t>
  </si>
  <si>
    <t>3.5.</t>
  </si>
  <si>
    <t>3.5.1.</t>
  </si>
  <si>
    <t>3.5.2.</t>
  </si>
  <si>
    <t>3.5.3.</t>
  </si>
  <si>
    <t>3.5.4.</t>
  </si>
  <si>
    <t>3.5.5.</t>
  </si>
  <si>
    <t>3.5.6.</t>
  </si>
  <si>
    <t>3.5.7.</t>
  </si>
  <si>
    <t>3.5.8.</t>
  </si>
  <si>
    <t>Всего по программе, 
в том числе:</t>
  </si>
  <si>
    <t>Всего по подпрограмме, 
в том числе:</t>
  </si>
  <si>
    <t>Всего по мероприятию, 
в том числе:</t>
  </si>
  <si>
    <t>Муниципальная программа «Энергосбережение и повышение энергетической эффективности в городе Сургуте на 2014 — 2020 годы» (ДГХ)</t>
  </si>
  <si>
    <t>Подпрограмма 1 «Дорожное хозяйство»</t>
  </si>
  <si>
    <t>Обследование жилых домов на предмет признания их аварийными или жилых помещений непригодными для проживания (ДГХ)</t>
  </si>
  <si>
    <t>Выплата выкупной цены за изымаемое жилое помещение собственникам жилых помещений (ДГХ)</t>
  </si>
  <si>
    <t>Снос домов, подлежащих выводу из эксплуатации с последующим демонтажем строительных конструкций, в связи с переселением из них граждан (ДГХ)</t>
  </si>
  <si>
    <t>Подпрограмма 1 "Безопасная среда" (ДГХ)</t>
  </si>
  <si>
    <t>Предоставление управляющим организациям субсидии на возмещение недополученных доходов в связи с оказанием услуг теплоснабжения населению, проживающему во временных поселках</t>
  </si>
  <si>
    <t>Подпрограмма 2 "Капитальный ремонт и благоустройство жилищного фонда"</t>
  </si>
  <si>
    <t>Подпрограмма 3 "Обеспечение отлова, содержания и утилизации безнадзорных животных" (ДГХ)</t>
  </si>
  <si>
    <t>Услуги по транспортировке тел умерших в медучреждения (ДГХ)</t>
  </si>
  <si>
    <t>21.1.</t>
  </si>
  <si>
    <t>21.2.</t>
  </si>
  <si>
    <t>21.2.1.</t>
  </si>
  <si>
    <t>21.2.2.</t>
  </si>
  <si>
    <t>21.3.</t>
  </si>
  <si>
    <t>21.3.1.</t>
  </si>
  <si>
    <t>21.4.</t>
  </si>
  <si>
    <t>21.4.1.</t>
  </si>
  <si>
    <t>21.5.</t>
  </si>
  <si>
    <t>21.5.1.</t>
  </si>
  <si>
    <t>19.2.1.</t>
  </si>
  <si>
    <t>19.2.</t>
  </si>
  <si>
    <t>19.3.</t>
  </si>
  <si>
    <t>19.3.1.</t>
  </si>
  <si>
    <t>19.4.</t>
  </si>
  <si>
    <t>19.4.1.</t>
  </si>
  <si>
    <t>Подпрограмма 2.  «Организация мероприятий по охране окружающей среды»</t>
  </si>
  <si>
    <t>Подпрограмма 3. «Благоустройство рекреационных зон»</t>
  </si>
  <si>
    <t>19.3.2.</t>
  </si>
  <si>
    <t>Подпрограмма 4. «Обустройство, использование, защита и охрана городских лесов»</t>
  </si>
  <si>
    <t>19.5.</t>
  </si>
  <si>
    <t>Подпрограмма 5. «Функционирование управления по природопользованию и экологии»</t>
  </si>
  <si>
    <t>19.5.1.</t>
  </si>
  <si>
    <t>Предоставление ежеквартальной выплаты компенсации на проезд в городском пассажирском транспорте общего пользования (в том числе услуги по доставке выплат получателям)</t>
  </si>
  <si>
    <t>Предоставление единовременной выплаты ко Дню Победы в Великой Отечественной войне 1941 - 1945 годов</t>
  </si>
  <si>
    <t>Ремонт квартир одиноко проживающих граждан старшего поколения</t>
  </si>
  <si>
    <t>Предоставление компенсации расходов по оплате жилого помещения и коммунальных услуг отдельным категориям граждан, проживающих в бесхозяйных жилых помещениях и временном жилищном фонде</t>
  </si>
  <si>
    <t>26.1.</t>
  </si>
  <si>
    <t>26.2.</t>
  </si>
  <si>
    <t>1.1.</t>
  </si>
  <si>
    <t>1.1.1.</t>
  </si>
  <si>
    <t>1.1.2.</t>
  </si>
  <si>
    <t>1.1.3.</t>
  </si>
  <si>
    <t>Организация мониторинга деятельности малого и среднего предпринимательства  в муниципальном образовании в целях определения приоритетных направлений развития и формирования благоприятного общественного мнения о малом и среднем предпринимательстве</t>
  </si>
  <si>
    <t xml:space="preserve">Гранты в форме субсидий социального предпринимательства </t>
  </si>
  <si>
    <t>Гранты на организацию Центра времяпрепровождения детей</t>
  </si>
  <si>
    <t>Гранты  в форме субсидий начинающим предпринимателям</t>
  </si>
  <si>
    <t>Проведение медицинских осмотров работников, диспансеризации</t>
  </si>
  <si>
    <t>Проведение производственного контроля на объектах СГМУЭП «Горсвет»</t>
  </si>
  <si>
    <t>Подпрограмма 2. «Общее и дополнительное образование в общеобразовательных учреждениях»</t>
  </si>
  <si>
    <t>Подпрограмма 4. «Организация и обеспечение отдыха и оздоровления детей»</t>
  </si>
  <si>
    <t>Подпрограмма 5. «Функционирование департамента образования»</t>
  </si>
  <si>
    <t>Реализация мероприятий государственной программы ХМАО-Югры «Развитие культуры и туризма в ХМАО-Югре на 2014 – 2020 годы»
- формирование информационных ресурсов общедоступных библиотек Югры
- модернизация программно-аппаратных комплексов общедоступных библиотек;
- деятельность информационно-ресурсного центра по менеджменту качества для учреждений культуры</t>
  </si>
  <si>
    <t>Организация работы лагерей дневного пребывания, включая обеспечение питанием (на базе учреждений культуры, учреждений дополнительного образования детей)</t>
  </si>
  <si>
    <t>Реализация мероприятий по развитию физической культуры и массового спорта</t>
  </si>
  <si>
    <t xml:space="preserve">Обеспечение функционирования и развития учреждений, оказывающих муниципальную услугу «Организация занятий физической культурой и массовым спортом» </t>
  </si>
  <si>
    <t>Обеспечение функционирования и развития учреждений, оказывающих муниципальную услугу  «Дополнительное образование в спортивных школах»</t>
  </si>
  <si>
    <t>Обеспечение функционирования и развития учреждений, оказывающих муниципальную услугу</t>
  </si>
  <si>
    <t>Организация работы лагерей дневного пребывания, включая обеспечение питанием</t>
  </si>
  <si>
    <t xml:space="preserve">Предоставление субсидий на строительство или приобретение жилья участникам подпрограммы </t>
  </si>
  <si>
    <t>Выполнение муниципальной работы "Декоративно-художественное и праздничное оформление города"</t>
  </si>
  <si>
    <t>Организация работы по формированию земельных участков на аукцион и под ИЖС для льготных категорий граждан</t>
  </si>
  <si>
    <t>Обеспечение выполнения функций МКУ «Наш город» в рамках комплексной работы с населением (МКУ "Наш город")</t>
  </si>
  <si>
    <t>Организация социологических исследований и информирование населения города по социально значимым вопросам (МКУ "Наш город")</t>
  </si>
  <si>
    <t>Методическая, организационная, материально-техническая и финансовая поддержка деятельности ТОС (МКУ "Наш город")</t>
  </si>
  <si>
    <t>Информационное обеспечение органов местного самоуправления в электронных СМИ (телевидение) (УИП)</t>
  </si>
  <si>
    <t>Информационное обеспечение органов местного самоуправления  в электронных СМИ (радиовещание) (УИП)</t>
  </si>
  <si>
    <t>Информационное обеспечение органов местного самоуправления в печатных СМИ (УИП)</t>
  </si>
  <si>
    <t>Подготовка и издание еженедельной официальной газеты органов местного самоуправления (УИП)</t>
  </si>
  <si>
    <t>Подготовка и проведение конкурса социальной рекламы «Простые правила» (УИП)</t>
  </si>
  <si>
    <t>Создание и реализация проектов социальной рекламы (УИП)</t>
  </si>
  <si>
    <t>Создание и реализация презентационных и краеведческих издательских проектов (УИП)</t>
  </si>
  <si>
    <t>Проведение городской выставки социальных проектов некоммерческих организаций  (УОС)</t>
  </si>
  <si>
    <t>Проведение городских мероприятий (конференций, круглых столов, встреч, общественных слушаний) с участием социально ориентированных некоммерческих организаций (УОС)</t>
  </si>
  <si>
    <t>МКУ «Дирекция дорожного-транспорта и жилищно-коммунального комплекса», подведомственного департаменту городского хозяйства</t>
  </si>
  <si>
    <t>Предоставление социальной поддержки гражданам, которым присвоено звание «Почетный гражданин города Сургута»</t>
  </si>
  <si>
    <t>Компенсация за проезд на городском автомобильном пассажирском транспорте (кроме такси).</t>
  </si>
  <si>
    <t>Создание условий для строительства объектов</t>
  </si>
  <si>
    <t>Регулирование градостроительной деятельности</t>
  </si>
  <si>
    <t>Создание и ведение информационной системы градостроительной деятельности</t>
  </si>
  <si>
    <t>Подпрограмма 1.  «Организация мероприятий по работе с детьми и молодёжью»</t>
  </si>
  <si>
    <t>Организация комплексного содержания объектов (Администрация города - ДГХ)</t>
  </si>
  <si>
    <t>Подпрограмма 2.  «Развитие инфраструктуры сферы молодежной политики"</t>
  </si>
  <si>
    <t>Подпрограмма 3.  «Организация отдыха детей и молодёжи в каникулярное время» (на базе учреждений молодёжной политики)</t>
  </si>
  <si>
    <t>Средства планируется освоить в течение года.</t>
  </si>
  <si>
    <t xml:space="preserve">Подпрограмма "Улучшение жилищных условий ветеранов боевых действий, инвалидов и семей, имеющих детей-инвалидов, вставших на учет в качестве нуждающихся в жилых помещениях до 1 января 2005 года" </t>
  </si>
  <si>
    <t>30.</t>
  </si>
  <si>
    <t>31.</t>
  </si>
  <si>
    <t>Строительство объекта «Общественный центр в поселке Снежном» (ДАиГ)</t>
  </si>
  <si>
    <t>24.</t>
  </si>
  <si>
    <t>28.</t>
  </si>
  <si>
    <t>Всего по задаче, в том числе:</t>
  </si>
  <si>
    <t>Всего по объекту, в том числе:</t>
  </si>
  <si>
    <t>Всего по отдельному мероприятию, в том числе:</t>
  </si>
  <si>
    <t>Всего по мероприятиям, в том числе:</t>
  </si>
  <si>
    <t>Всего по проекту, в том числе:</t>
  </si>
  <si>
    <t>Подпрограмма 1. "Выполнение аварийно-спасательных работ и обучение населения в области гражданской обороны".</t>
  </si>
  <si>
    <t>18.1.1.</t>
  </si>
  <si>
    <t>18.1.2.</t>
  </si>
  <si>
    <t>18.2.1.</t>
  </si>
  <si>
    <t>-организация комплексного содержания объектов муниципальных учреждений, подведомственных департаменту культуры, молодёжной политики и спорта (предоставление коммунальных услуг, услуг по содержанию муниципального имущества) ДГХ - Администрация города</t>
  </si>
  <si>
    <t>Обеспечение деятельности муниципального казенного учреждения "Управление капитального строительства"</t>
  </si>
  <si>
    <t>Организация работы по разработке, совершенствованию и внедрению программного обеспечения АСУП ИСОГД для автоматизации процессов предоставления муниципальных услуг и исполнения муниципальных функций ДАиГ.</t>
  </si>
  <si>
    <t>Организация и проведение обучающих семинаров для учителей и специалистов психолого-педагогического сопровождения детей мигрантов(ДО)</t>
  </si>
  <si>
    <t>Фестиваль детского творчества "Звездная капель" (ДО)</t>
  </si>
  <si>
    <t>Средства предусмотрены на реализацию мероприятий с участием обучающихся МБУ ЦФП "Надежда". Средства будут освоены в течение года в соответствии с графиком перечисления субсидий на выполнение муниципального задания по заключенным соглашениям и по факту предоставления счетов к оплате по реализации субсидий на иные цели.</t>
  </si>
  <si>
    <t xml:space="preserve"> - организация  установки и обслуживания временных мобильных туалетов при проведении городских массовых мероприятий (ДГХ - Администрация) города</t>
  </si>
  <si>
    <t>Предоставление субсидии на выполнение муниципального задания и на иные цели подведомственным учреждениям, оказывающим муниципальную услугу «Дополнительное образование в учреждениях дополнительного образования детей»</t>
  </si>
  <si>
    <t>26.1.1.</t>
  </si>
  <si>
    <t>Предоставление ежеквартальной выплаты компенсации на проезд в городском пассажирском транспорте общего пользования</t>
  </si>
  <si>
    <t>Услуги организации по доставке получателям выплаты компенсации на проезд в городском пассажирском транспорте общего пользования</t>
  </si>
  <si>
    <t>Услуги организации по оформлению и начислению компенсаций гражданам, проживающим в бесхозяйных жилых помещениях и временном жилищном фонде</t>
  </si>
  <si>
    <t>Совершенствование информационного и методического обеспечения профилактики правонарушений, повышение правосознания граждан</t>
  </si>
  <si>
    <t>Всего по программе, в  том числе.:</t>
  </si>
  <si>
    <t>Всего по мероприятию, в  том числе.:</t>
  </si>
  <si>
    <t>Всего по подпрограмме, в  том числе.:</t>
  </si>
  <si>
    <t>Организация и проведение информационных мероприятий (пресс-конференций, брифингов, выходов к прессе, пресс-туров и т.д.), специализированных журналистских (профессиональных) конкурсов (УИП)</t>
  </si>
  <si>
    <t>Проведение конкурса на предоставление субсидий некоммерческим организациям в целях поддержки общественно значимых инициатив (УОС)</t>
  </si>
  <si>
    <t>Предоставление субсидий на возмещение затрат (погашение задолженности) по оплате жилищно-коммунальных услуг социально ориентированным некоммерческим организациям, объединяющим инвалидов и защищающим их права и интересы, предоставляющим услуги для инвалидов по проведению культурно-досуговых мероприятий  (УОС)</t>
  </si>
  <si>
    <t>Оказание поддержки в области подготовки, переподготовки и повышения квалификации дополнительного профессионального образования работников и добровольцев социально ориентированных некоммерческих организаций  (УОС)</t>
  </si>
  <si>
    <t>Оказание финансовой поддержки социально ориентированным некоммерческим организациям путем предоставления субсидий на конкурсной основе (УОС)</t>
  </si>
  <si>
    <t>Предоставление гарантированного перечня ритуальных услуг по погребению и кремации (ДГХ)</t>
  </si>
  <si>
    <t>Обеспечение комплексного содержания зданий  муниципальных казенных учреждений, подведомственных департаменту образования (ДГХ)</t>
  </si>
  <si>
    <t>Обеспечение комплексного содержания зданий муниципальных образовательных учреждений, реализующих образовательную программу дошкольного образования (ДГХ)</t>
  </si>
  <si>
    <t>Обеспечение комплексного содержания зданий муниципальных образовательных  учреждений дополнительного образования детей, подведомственных департаменту образования (ДГХ)</t>
  </si>
  <si>
    <t>6.1.3.</t>
  </si>
  <si>
    <t>Обеспечение условий для реализации муниципальной услуги (коммунальные услуги) (ДГХ)</t>
  </si>
  <si>
    <t>Обеспечение деятельности МКУ «Наш город» в сфере коммунального обслуживания (ДГХ)</t>
  </si>
  <si>
    <t>тыс. руб.</t>
  </si>
  <si>
    <t>12.3.</t>
  </si>
  <si>
    <t>Обеспечение комплексного содержания зданий муниципальных образовательных учреждений, реализующих основную общеобразовательную программу (ДГХ)</t>
  </si>
  <si>
    <t xml:space="preserve"> </t>
  </si>
  <si>
    <t>11.</t>
  </si>
  <si>
    <t>14.</t>
  </si>
  <si>
    <t>Приобретение жилых помещений для обеспечения граждан жильем, а также для формирования маневренного жилищного фонда (ДАиГ)</t>
  </si>
  <si>
    <t>Подпрограмма 2 «Автомобильный транспорт»</t>
  </si>
  <si>
    <t>Ремонт муниципальных жилых помещений, предназначенных для повторного предоставления гражданам по договорам найма муниципального жилого помещения</t>
  </si>
  <si>
    <t>12.3.1.</t>
  </si>
  <si>
    <t>Организация установки и обслуживания временных мобильных туалетов при проведении городских массовых мероприятий (ДГХ)</t>
  </si>
  <si>
    <t>23.</t>
  </si>
  <si>
    <t>23.4.</t>
  </si>
  <si>
    <t>24.3.</t>
  </si>
  <si>
    <t>25.1.1.</t>
  </si>
  <si>
    <t>25.1.2.</t>
  </si>
  <si>
    <t>25.4.1.</t>
  </si>
  <si>
    <t>25.4.2.</t>
  </si>
  <si>
    <t>25.4.3.</t>
  </si>
  <si>
    <t>25.4.4.</t>
  </si>
  <si>
    <t>25.4.5.</t>
  </si>
  <si>
    <t>25.4.6.</t>
  </si>
  <si>
    <t>25.5.</t>
  </si>
  <si>
    <t>25.6.</t>
  </si>
  <si>
    <t>25.7.</t>
  </si>
  <si>
    <t>25.7.1.</t>
  </si>
  <si>
    <t>25.7.2.</t>
  </si>
  <si>
    <t>25.8.</t>
  </si>
  <si>
    <t>25.9.</t>
  </si>
  <si>
    <t>25.10.</t>
  </si>
  <si>
    <t>26.2.1.</t>
  </si>
  <si>
    <t>26.2.2.</t>
  </si>
  <si>
    <t>26.2.3.</t>
  </si>
  <si>
    <t>30.1.1.</t>
  </si>
  <si>
    <t>30.1.2.</t>
  </si>
  <si>
    <t>30.1.3.</t>
  </si>
  <si>
    <t>30.2.3.</t>
  </si>
  <si>
    <t>30.2.4.</t>
  </si>
  <si>
    <t>30.3.</t>
  </si>
  <si>
    <t>30.3.1.</t>
  </si>
  <si>
    <t>30.3.2.</t>
  </si>
  <si>
    <t>19.2.3.</t>
  </si>
  <si>
    <t>19.2.4.</t>
  </si>
  <si>
    <t>8.1.1.2.</t>
  </si>
  <si>
    <t>3.2.4.</t>
  </si>
  <si>
    <t xml:space="preserve">          </t>
  </si>
  <si>
    <t>Обеспечение функционирования МКУ "ЕДДС города Сургута", оказывающего муниципальную услугу</t>
  </si>
  <si>
    <t>Выплата земельного налога за участок, разрешенный для строительства нового кладбища</t>
  </si>
  <si>
    <t>примечания из аип, факт финансирования=кассе</t>
  </si>
  <si>
    <t xml:space="preserve">Текущие расходы на обеспечение функционирования и развития учреждений. Средства будут освоены в течение года в соответствии с графиком перечисления субсидий на выполнение муниципального задания по заключенным соглашениям и по факту предоставления счетов к оплате по реализации субсидий на иные цели.
</t>
  </si>
  <si>
    <t>Расходы будут произведены по мере необходимости, носят не системный характер.</t>
  </si>
  <si>
    <t>Обеспечение страховой защиты муниципального имущества</t>
  </si>
  <si>
    <t xml:space="preserve">Улучшение жилищных условий молодых семей в соответствии с федеральной целевой программой "Жилище" </t>
  </si>
  <si>
    <t>20.4.</t>
  </si>
  <si>
    <t>Подпрограмма  "Улучшение жилищных условий ветеранов ВОВ"</t>
  </si>
  <si>
    <t>Создание условий деятельности народных дружин (Наш город)</t>
  </si>
  <si>
    <t>17.1.3.1</t>
  </si>
  <si>
    <t>Осуществление отдельных государственных полномочий по созданию и обеспечению деятельности административных комиссий</t>
  </si>
  <si>
    <t>Организация деятельности по опеке и попечительству</t>
  </si>
  <si>
    <t>18.1.3</t>
  </si>
  <si>
    <t>Формирование в бюджете города резервного фонда Администрации города в соответствии с требованиями Бюджетного кодекса Российской Федерации</t>
  </si>
  <si>
    <t>2.4.2.</t>
  </si>
  <si>
    <t>Организация мероприятий экологической направленности</t>
  </si>
  <si>
    <t>Привлечение населения к практической природоохранной деятельности</t>
  </si>
  <si>
    <t>Сквер в 31 мкр.</t>
  </si>
  <si>
    <t>Оформление участка городских лесов города Сургута в муниципальную собственности</t>
  </si>
  <si>
    <t>Содержание аппарата управления по природопользованию и экологии</t>
  </si>
  <si>
    <t>Подпрограмма 6 "Организация сбора, вывоза, утилизации и переработки твердых бытовых и промышленных отходов"</t>
  </si>
  <si>
    <t>Приобретение жилья(ДАиГ)</t>
  </si>
  <si>
    <t>12.2.1.</t>
  </si>
  <si>
    <t>8.2.1.1.</t>
  </si>
  <si>
    <t>8.3.</t>
  </si>
  <si>
    <t>Подпрограмма 3 «Технологические разработки»</t>
  </si>
  <si>
    <t>8.3.1.</t>
  </si>
  <si>
    <t xml:space="preserve">Содержание аппарата управления департамента городского хозяйства 
</t>
  </si>
  <si>
    <t>Затраты на содержание ДГХ</t>
  </si>
  <si>
    <t xml:space="preserve">Обеспечение объектов социальной сферы услугами нормативного качества, надежной  и эффективной работы коммунальной инфраструктуры </t>
  </si>
  <si>
    <t xml:space="preserve"> Обеспечение надежного, устойчивого и безопасного функционирования объектов дорожного  хозяйства, городского пассажирского транспорта и объектов жилищно-коммунального комплекса</t>
  </si>
  <si>
    <t>Содержание объектов похоронного обслуживания (кладбища, крематорий, колумбарий с автостоянкой) (ДГХ)</t>
  </si>
  <si>
    <t xml:space="preserve"> Организация изготовления, корректировки и внесения изменений в техническую документацию длительного хранения на объекты муниципального имущества</t>
  </si>
  <si>
    <t>26.1.1.1</t>
  </si>
  <si>
    <t>26.2.1.1</t>
  </si>
  <si>
    <t>26.2.1.2</t>
  </si>
  <si>
    <t>26.2.1.3</t>
  </si>
  <si>
    <t xml:space="preserve">Содействие проведению капитального ремонта многоквартирных домов </t>
  </si>
  <si>
    <t>13.3.1.1</t>
  </si>
  <si>
    <t>13.3.1.2</t>
  </si>
  <si>
    <t>11.1.1.1.</t>
  </si>
  <si>
    <t>11.1.2.1.</t>
  </si>
  <si>
    <t>Задача 2: Развитие материально-технической базы органов местного самоуправления</t>
  </si>
  <si>
    <t>1.1.2.1.</t>
  </si>
  <si>
    <r>
      <t xml:space="preserve">Мероприятие 2.1. 
Обеспечение деятельности  муниципального казенного учреждения </t>
    </r>
    <r>
      <rPr>
        <b/>
        <i/>
        <sz val="14"/>
        <rFont val="Times New Roman"/>
        <family val="1"/>
        <charset val="204"/>
      </rPr>
      <t>"Хозяйственно-эксплуатационное управление"</t>
    </r>
  </si>
  <si>
    <t>1.1.2.2.</t>
  </si>
  <si>
    <t>1.1.2.4.</t>
  </si>
  <si>
    <t>1.1.2.5.</t>
  </si>
  <si>
    <t>1.1.2.6.</t>
  </si>
  <si>
    <t>1.1.2.7.</t>
  </si>
  <si>
    <t>1.1.2.8.</t>
  </si>
  <si>
    <t>1.1.2.9.</t>
  </si>
  <si>
    <t>1.1.3.1.</t>
  </si>
  <si>
    <t>Мероприятие 3.1. Обеспечение деятельности  муниципального казенного учреждения "Многофункциональный центр предоставления государственных и муниципальных услуг города Сургута"</t>
  </si>
  <si>
    <t>Финансовая поддержка</t>
  </si>
  <si>
    <t>Финансовая поддержка организаций, осуществляющих оказание субъектам поддержки по бизнес-инкубированию, проведению выставок, ярмарок, конференций и иных мероприятий, направленных на продвижение товаров, работ, услуг на региональные и международные рынки, подготовку, переподготовку и повышение квалификации кадров субъектов и организаций</t>
  </si>
  <si>
    <t>Финансовая поддержка субъектов по приобретению оборудования (основных средств) и лицензионных программных продуктов</t>
  </si>
  <si>
    <t>Создание условий для развития субъектов, осуществляющих деятельность в направлениях: экология, быстровозводимое домостроение, крестьянские (фермерские) хозяйства, переработка леса, сбор и переработка дикоросов, переработка отходов, рыбодобыча, рыбопереработка, ремесленническая деятельность, въездной и внутренний туризм</t>
  </si>
  <si>
    <t>1.2.4.7.</t>
  </si>
  <si>
    <t>Осуществление полномочий по государственному управлению охраной труда.</t>
  </si>
  <si>
    <t>Осуществление методического руководства работой служб охраны труда и организаций города</t>
  </si>
  <si>
    <t>в муниципальных учреждениях, подведомственных департаменту культуры, молодежной политики и спорта</t>
  </si>
  <si>
    <t>Организация проведения специальной оценки условий труда:</t>
  </si>
  <si>
    <t>Освоение средств планируется на 4 квартал.</t>
  </si>
  <si>
    <t>в департаменте архитектуры и градостроительства</t>
  </si>
  <si>
    <t>в МКУ "Управление капитального строительства", подведомственном департаменту архитектуры и градостроительства</t>
  </si>
  <si>
    <t>МКУ "Управление капитального строительства", подведомственного департаменту архитектуры и градостроительства</t>
  </si>
  <si>
    <t>Муниципальных учреждений, подведомственных департаменту культуры, молодежной политики и спорта</t>
  </si>
  <si>
    <t>Предоставление субсидий на возмещение затрат частным общеобразовательным организациям, осуществляющим образовательную деятельность по имеющим государственную аккредитацию основным общеобразовательным программам, на возмещение затрат по созданию условий для организации образовательного процесса, обеспечению безопасности обучающихся</t>
  </si>
  <si>
    <t>Организация отдыха и оздоровления детей, проживающих в городе Сургуте</t>
  </si>
  <si>
    <t>Финансовое обеспечение и выплата стипендий им. А.С. Знаменского учащимся муниципальных образовательных учреждений города Сургута за отличные успехи в учебе, за достижение высоких показателей в интеллектуальной, научной, творческой деятельности, за достижение высоких результатов в соревновательной деятельности, назначенных приказом департамента образования</t>
  </si>
  <si>
    <t>4.1.1.</t>
  </si>
  <si>
    <t>Повышение оплаты труда педагогических работников муниципальных образовательных организаций дополнительного образования детей</t>
  </si>
  <si>
    <t>«Строительство объектов, предназначенных для размещения муниципальных учреждений культуры»</t>
  </si>
  <si>
    <t>Детская школа искусств, мкр.ПИКС</t>
  </si>
  <si>
    <t>«Реконструкция и капитальный ремонт объектов, предназначенных для размещения муниципальных учреждений культуры»</t>
  </si>
  <si>
    <t>Подпрограмма «Развитие внутреннего и въездного туризма»</t>
  </si>
  <si>
    <t>Создание условий для развития туризма в Сургуте, расширения спектра туристических услуг для жителей и гостей города</t>
  </si>
  <si>
    <t>Средства предусмотрены на обеспечение функционирования и развития 7-х спортивных школ.</t>
  </si>
  <si>
    <t xml:space="preserve">Строительство, реконструкция и капитальный ремонт объектов физической культуры и спорта </t>
  </si>
  <si>
    <t xml:space="preserve">Содержание аппарата управления департамента культуры, молодёжной политики и спорта </t>
  </si>
  <si>
    <t>Капитальный ремонт объектов физической культуры и спорта</t>
  </si>
  <si>
    <t>22.1.3.</t>
  </si>
  <si>
    <t>Капитальный ремонт объектов культуры и искусства</t>
  </si>
  <si>
    <t>22.1.3.1.</t>
  </si>
  <si>
    <t>Подпрограмма 1 «Пропаганда семейных ценностей в учреждениях образования, культуры и искусства»</t>
  </si>
  <si>
    <t>28.1.1.</t>
  </si>
  <si>
    <t>28.1.2.</t>
  </si>
  <si>
    <t>28.1.2.1.</t>
  </si>
  <si>
    <t>28.1.2.2.</t>
  </si>
  <si>
    <t>28.1.2.3.</t>
  </si>
  <si>
    <t>28.1.2.4.</t>
  </si>
  <si>
    <t>Подпрограмма 2. "Организация торжественных церемоний и культурных, досуговых мероприятий".</t>
  </si>
  <si>
    <t>31.1.1.</t>
  </si>
  <si>
    <t>Материальное стимулирование граждан, являющихся членами народных дружин, участвующих в мероприятиях по охране общественного порядка на территории муниципального образования городской  округ   город Сургут</t>
  </si>
  <si>
    <t>Проектирование, обустройство (строительство) объектов благоустройства (парки, скверы и набережные), в том числе</t>
  </si>
  <si>
    <t>Сбор, вывоз и утилизация твердых бытовых отходов от муниципальных учреждений, подведомственных департаментам образования, культуры, молодежной политики и спорта и МКУ "ХЭУ"</t>
  </si>
  <si>
    <r>
      <t xml:space="preserve">Задача 3. Оптимизация предоставления  государственных и муниципальных услуг, в том числе путем организации их предоставления по принципу "одного окна" </t>
    </r>
    <r>
      <rPr>
        <b/>
        <i/>
        <sz val="14"/>
        <rFont val="Times New Roman"/>
        <family val="1"/>
        <charset val="204"/>
      </rPr>
      <t>(МФЦ)</t>
    </r>
  </si>
  <si>
    <t>Содержание аппарата управления административной комиссии</t>
  </si>
  <si>
    <t>16.2.4.</t>
  </si>
  <si>
    <t>Подпрограмма 2 "Адресная подпрограмма по переселению граждан из аварийного жилищного фонда на 2013-2017 годы"</t>
  </si>
  <si>
    <t>Денежные средства будут освоены в течение года.</t>
  </si>
  <si>
    <t>Оплата расходов за услуги по организации и проведению городских мероприятий, встреч, официальных делегаций производится планомерно в течение года.</t>
  </si>
  <si>
    <t>Оплата расходов по исполнительным документам производится по мере поступления в течение года.</t>
  </si>
  <si>
    <t>Приобретение объектов недвижимого имущества для размещения дошкольных учреждений, в том числе:</t>
  </si>
  <si>
    <t>Курсы повышения квалификации, плановые семинары (в т.ч.. Обучение в рамках Школы муниципального служащего)</t>
  </si>
  <si>
    <t>13.2.3.</t>
  </si>
  <si>
    <t>Накопление взносов на капитальный ремонт многоквартирных домов в части муниципальной собственности</t>
  </si>
  <si>
    <t>25</t>
  </si>
  <si>
    <t>в структурных подразделениях,
не являющихся юридическими лицами</t>
  </si>
  <si>
    <t>3.2.5.</t>
  </si>
  <si>
    <t>3.2.6.</t>
  </si>
  <si>
    <t>11.1.1.2</t>
  </si>
  <si>
    <t>8.2.1.2.</t>
  </si>
  <si>
    <t>10.2.5.</t>
  </si>
  <si>
    <t>В жилищном фонде</t>
  </si>
  <si>
    <t>10.3.</t>
  </si>
  <si>
    <t>10.3.1.</t>
  </si>
  <si>
    <t>Объездная автомобильная дорога к дачным кооперативам "Черемушки", "Север-1", "Север-2" в обход гидротехнических сооружений ГРЭС-1 и ГРЭС-2 (1 этап. Автодорога от Восточной объездной дороги до СНТ №49 "Черемушки". ПК0+00-ПК54+08,16)</t>
  </si>
  <si>
    <t>Контроль за сохранностью и целевым использованием  муниципального имущества</t>
  </si>
  <si>
    <t>Обеспечение достоверности и актуализации сведений реестра муниципального имущества</t>
  </si>
  <si>
    <t>Предоставление субсидии частным организациям, осуществляющим образовательную деятельность по реализации образовательных программ дошкольного образования, на финансовое обеспечение (возмещение) затрат по предоставлению дошкольного образования</t>
  </si>
  <si>
    <t>3.1.4.</t>
  </si>
  <si>
    <t>5.1.3.</t>
  </si>
  <si>
    <t>Участие в межрегиональных и всероссийских соревнованиях</t>
  </si>
  <si>
    <t>30.2.5.</t>
  </si>
  <si>
    <t>«Проведение работ по капитальному ремонту в целях приведения объектов муниципального имущества в соответствие с требованиями надзорных органов (СанПиН и противопожарной безопасности)»</t>
  </si>
  <si>
    <t>Входная группа нежилых помещений по адресу: 
г. Сургут, ул. Крылова, 21</t>
  </si>
  <si>
    <t>23.5.</t>
  </si>
  <si>
    <t>11.1.2.1.2.</t>
  </si>
  <si>
    <t>11.1.2.1.3.</t>
  </si>
  <si>
    <t>11.1.2.1.4.</t>
  </si>
  <si>
    <t>28.2.</t>
  </si>
  <si>
    <t>28.2.1.</t>
  </si>
  <si>
    <t>28.2.2.</t>
  </si>
  <si>
    <t>29.2.1</t>
  </si>
  <si>
    <t>Организация дополнительного образования работников ОМС</t>
  </si>
  <si>
    <t>8.4.</t>
  </si>
  <si>
    <t>8.4.1.</t>
  </si>
  <si>
    <t>Подпрограмма 4 «Поддержка частных инвестиций в жилищно-коммунальном комплексе»</t>
  </si>
  <si>
    <t>19.3.3.</t>
  </si>
  <si>
    <t xml:space="preserve">Организация проведения оплачиваемых общественных работ для не занятых трудовой деятельностью и безработных граждан </t>
  </si>
  <si>
    <t>Организация временного трудоустройства безработных граждан, испытывающих трудности в поиске работы</t>
  </si>
  <si>
    <t>12.3.1.1.</t>
  </si>
  <si>
    <t>12.3.1.2.</t>
  </si>
  <si>
    <t>МКУ «Сургутский спасательный центр», 
МКУ «Единая диспетчерская служба», подведомственных Управлению по делам ГО и ЧС</t>
  </si>
  <si>
    <t>Средства планируется освоить в  4 квартале</t>
  </si>
  <si>
    <t>Средства предусмотрены на обеспечение функционирования и развития МБУК "ЦБС".</t>
  </si>
  <si>
    <t>16.</t>
  </si>
  <si>
    <t>МКУ "УИТС г. Сургута"</t>
  </si>
  <si>
    <t>МКУ «УИТС г. Сургута"</t>
  </si>
  <si>
    <t>Средства планируются к использованию при возникновении гарантийных случаев по представленным муниципальным гарантиям</t>
  </si>
  <si>
    <t>4.1.2.</t>
  </si>
  <si>
    <t>4.2.</t>
  </si>
  <si>
    <t>4.2.1.</t>
  </si>
  <si>
    <t>Средства предусмотрены на обеспечение функционирования и развития 3-х муниципальных учреждений (МБУК "СХМ", МБУК "СКМ", МБУК "ГСИ "Стерх"). Средства будут освоены в течение года в соответствии с графиком перечисления субсидий на выполнение муниципального задания по заключенным соглашениям и по факту предоставления счетов к оплате по реализации субсидий на иные цели.  В настоящее время все проходит в соответствии с планом-графиком.</t>
  </si>
  <si>
    <t xml:space="preserve">Средства предусмотрены на обеспечение функционирования и развития 7-ми муниципальных учреждений (детских школ искусств). Средства будут освоены в течение года в соответствии с графиком перечисления субсидий на выполнение муниципального задания по заключенным соглашениям и по факту предоставления счетов к оплате по реализации субсидий на иные цели. </t>
  </si>
  <si>
    <t>4.5.2.</t>
  </si>
  <si>
    <t>Средства предусмотрены на организацию работы лагерей дневного пребывания, включая обеспечение питанием на базе 3-х муниципальных учреждений (2-х школ искусств, 1-ого учреждения культуры). Средства освоены в полном объеме.</t>
  </si>
  <si>
    <t>6.1.2.</t>
  </si>
  <si>
    <t>Муниципальная программа "Реализация отдельных государственных полномочий в сфере опеки и попечительства на 2014 – 2030 годы" (УОиП)</t>
  </si>
  <si>
    <t>Подпрограмма 1: «Осуществление отдельных государственных полномочий  по опеке и попечительству на 2014 – 2030 годы»</t>
  </si>
  <si>
    <t>Содержание аппарата управления по опеке и попечительству</t>
  </si>
  <si>
    <t>Заработная плата сотрудников управления по опеке и попечительству за март 2016 года.</t>
  </si>
  <si>
    <t xml:space="preserve"> Материально-техническое обеспечение деятельности по опеке и попечительству (МКУ "ХЭУ")</t>
  </si>
  <si>
    <t>26.1.1.2</t>
  </si>
  <si>
    <t xml:space="preserve">Материально-техническое обеспечение деятельности по опеке и попечительству за 1 квартал 2016 года. </t>
  </si>
  <si>
    <t>26.1.1.3</t>
  </si>
  <si>
    <t>Информационно-коммуникационное обеспечение деятельности по опеке и попечительству (УИТС)</t>
  </si>
  <si>
    <t>26.1.2.</t>
  </si>
  <si>
    <t>Информирование граждан об отдельных государственных полномочиях по осуществлению деятельности по опеке и попечительству, посредством выпуска информационного журнала "Семейный вопрос"</t>
  </si>
  <si>
    <t xml:space="preserve">Расходы запланированы в 1 полугодии 2016 года. </t>
  </si>
  <si>
    <t>Подпрограмма 2: «Предоставление мер социальной поддержки детям-сиротам и детям, оставшимся без попечения родителей, лицам из числа детей-сирот и детей, оставшихся без попечения родителей, а также усыновителям, приемным родителям на 2014 – 2030 годы»</t>
  </si>
  <si>
    <t>Предоставление дополнительных гарантий и дополнительных мер социальной поддержки детей-сирот и детей, оставшихся без попечения родителей, лиц из их числа, а также граждан, принявших на воспитание детей, оставшихся без родительского попечения.</t>
  </si>
  <si>
    <t>Предоставление дополнительных мер социальной поддержки детям-сиротам и детям, оставшимся без попечения родителей, лицам из числа детей-сирот и детей, оставшихся без попечения родителей, усыновителям, приёмным родителям, включая выплату единовременного пособия при передаче ребёнка на воспитание в семью (усыновлении (удочерении), установлении опеки или попечительства, передаче на воспитание в приёмную семью).</t>
  </si>
  <si>
    <t>Выплата вознаграждения приемным родителям за воспитание детей-сирот и детей, оставшихся без попечения родителей, воспитывающихся в их семьях на основании договора о создании приемной семьи, производится ежемесячно до 15 числа. Оставшиеся денежные средства являются выплатой за март 2016, которая будет перечислена получателям до 15.04.2016.</t>
  </si>
  <si>
    <t>Предоставление детям-сиротам и детям, оставшимся без попечения родителей, лицам из числа детей-сирот и детей, оставшихся без попечения родителей, обучающимся в общеобразовательных организациях (за исключением находящихся в организациях автономного округа для детей-сирот и детей, оставшихся без попечения родителей, и обучающихся в профессиональных образовательных организациях автономного округа или образовательных организациях высшего образования автономного округа), путёвок в оздоровительные лагеря или санаторно-курортные организации (при наличии медицинских показаний) и по оплате проезда к месту лечения (оздоровления) и обратно (ДО)</t>
  </si>
  <si>
    <t>13 720 тыс.руб. - электронный аукцион на приобретение путевок для детей-сирот и детей, оставшихся без попечения родителей назначен на 15.04.2016.
Планируемый срок освоения средств:
4 130 тыс.руб. - 1 полугодие;
9 590 тыс.руб. - 2 полугодие.</t>
  </si>
  <si>
    <t>Производство ремонта жилых помещений, единственными собственниками которых либо собственниками выделенных в натуре долей в которых являются дети-сироты и дети, оставшиеся без попечения родителей, за исключением помещений, предоставленных собственниками в пользование гражданам, юридическим лицам в соответствии с законодательством Российской Федерации (ДГХ)</t>
  </si>
  <si>
    <t>В 2016 году планируется выполнить ремонт в 5 квартирах. Расходы запланированы на 2-4 кварталы 2016 года.
В соответствии с планом графиком сроки  размещения заказа:
- июнь 2016 (ремонт 2 квартир на сумму 870,07 тыс.руб.), срок исполнения контракта  - сентябрь 2016; 
- август 2016 (ремонт 3 квартир на сумму 
2 067,84 тыс.руб.), срок исполнения контракта  - декабрь 2016.
Заключен договор от 21.03.2016 № 61 с ООО ""ИЦ Сургутстройцена"" на выполнение работ по проверке сметы на ремонт жилого помещения пр.Комсомольский,44/2 кв.59 (для детей сирот и детей, оставшихся без попечения родителей) с 21.03.16-30.03.16, на сумму 3,03 тыс.руб.</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</si>
  <si>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по договорам найма специализированных жилых помещений  в соответствии с законодательством Российской Федерации (ДАиГ)</t>
  </si>
  <si>
    <t>Аукционы по приобретению жилых помещений для участников программы (24 квартиры) не состоялись по причине отсутствия заявок. Повторное размещение заявок на проведение аукционов по приобретению жилых помещений состоится в апреле 2016 года.</t>
  </si>
  <si>
    <t>Предоставление дополнительных гарантий прав на имущество и жилые помещения для детей-сирот и детей, оставшихся без попечения родителей, лиц из числа детей-сирот и детей, оставшихся без попечения родителей.</t>
  </si>
  <si>
    <t>Расходы запланированы на 2 полугодие 2016 года.</t>
  </si>
  <si>
    <t>Информация о реализации муниципальных программ города Сургута  на 01.04.2016 года</t>
  </si>
  <si>
    <t>на 01.04.2016 года</t>
  </si>
  <si>
    <r>
      <t xml:space="preserve">Финансовые затраты на реализацию программы в </t>
    </r>
    <r>
      <rPr>
        <u/>
        <sz val="14"/>
        <rFont val="Times New Roman"/>
        <family val="1"/>
        <charset val="204"/>
      </rPr>
      <t>2016</t>
    </r>
    <r>
      <rPr>
        <sz val="14"/>
        <rFont val="Times New Roman"/>
        <family val="1"/>
        <charset val="204"/>
      </rPr>
      <t xml:space="preserve"> г.  </t>
    </r>
  </si>
  <si>
    <t xml:space="preserve">Утвержденный план 
на 2016 год </t>
  </si>
  <si>
    <t xml:space="preserve">Уточненный план 
на 2016 год </t>
  </si>
  <si>
    <t>Ожидаемый остаток средств на 01.01.2017</t>
  </si>
  <si>
    <t>Мероприятие 1.1. Содержание аппарата управления структурных подразделений Администрации города, не являющихся юридическими лицами</t>
  </si>
  <si>
    <t>По состоянию на 01.04.2016 произведена выплата заработной платы и начислений на выплаты по оплате труда за январь-февраль и  первую половину марта месяца 2016 года; командировочные расходы оплачены по факту предоставления документов на оплату.</t>
  </si>
  <si>
    <t>Мероприятие 1.2. Иные расходы на осуществление функций, возложенных на структурные подразделения Администрации города, не являющиеся юридическими лицами</t>
  </si>
  <si>
    <t>Выполнение функций в сфере экономической политики</t>
  </si>
  <si>
    <t>Реализация политики управления персоналом, обеспечивающей эффективную деятельность Администрации города</t>
  </si>
  <si>
    <t>Ликвидация несанкционированных свалок в промышленных районах и местах общего пользования</t>
  </si>
  <si>
    <t>Средства будут освоены в течение года.</t>
  </si>
  <si>
    <t>Предоставление субсидии на выполнение муниципального задания и иные цели подведомственному учреждению, выполняющему  работу «Организация благоустройства                                             и озеленения"</t>
  </si>
  <si>
    <t xml:space="preserve">Средства субсидий на осуществление капитальных вложений в объекты капитального строительства муниципальной собственности. Средства  будут освоены в течение  2016 года. </t>
  </si>
  <si>
    <t xml:space="preserve"> Денежные средства будут освоены в течение 2016 года</t>
  </si>
  <si>
    <t>Парк в районе ручья Кедровый лог. Западный жилой район г. Сургута. Пешеходный мост через ручей Кедровый лог</t>
  </si>
  <si>
    <t>Сквер в мкр 11Б</t>
  </si>
  <si>
    <t xml:space="preserve">Развитие общественной инфраструктуры  </t>
  </si>
  <si>
    <t>Сквер в 5 "А" мкр</t>
  </si>
  <si>
    <t xml:space="preserve"> Документация на проведение аукциона в электронной форме на выполнение работ по обустройству данного объекта направлена в ДЭП для согласования. Предполагаемая дата проведения аукциона в электронной форме - апрель 2016 года.</t>
  </si>
  <si>
    <t>Предоставление субсидии на выполнение муниципального задания и иные цели, подведомственному учреждению выполняющему муниципальную работу    «Обеспечение соблюдения лесного законодательства, выявление нарушений и принятие мер в соответствии с законодательством"</t>
  </si>
  <si>
    <t>Предоставление субсидии на выполнение муниципального задания и иные цели подведомственному учреждению, оказывающего муниципальную услугу "Осуществление мероприятий в области использования лесов, включая организацию и развитие туризма и отдыха в лесах"</t>
  </si>
  <si>
    <t>Обеспечение деятельности Администрации города в сфере международных, межмуниципальных, общественных связей</t>
  </si>
  <si>
    <t>Выполнение функций в области учета и распределения жилья</t>
  </si>
  <si>
    <t>Реализация переданных государственных полномочий по государственной регистрации актов гражданского состояния</t>
  </si>
  <si>
    <t>Обеспечение единства правовой политики и законности Администрации города и ее структурных подразделений</t>
  </si>
  <si>
    <t>1.1.2.3.</t>
  </si>
  <si>
    <t xml:space="preserve">Реализация полномочий главного распорядителя бюджетных средств Администрации города Сургута в бюджетном процессе </t>
  </si>
  <si>
    <t>По состоянию на 01.04.2016 произведена оплата за услуги по свидетельствованию подлинности подписи на уведомлении о ликвидации юридического лица, а также налога на имущество организации за IV квартал 2015 года.</t>
  </si>
  <si>
    <t>Организационное и документационное обеспечение деятельности Администрации города</t>
  </si>
  <si>
    <t>По состоянию на 01.04.2016 произведена оплата за услуги по подписке и доставке периодических изданий за январь-февраль 2016 года.</t>
  </si>
  <si>
    <t>Осуществление деятельности по исполнению наградного законодательства РФ и ХМАО-Югры, муниципальных правовых актов по награждению наградами городского округа</t>
  </si>
  <si>
    <t>Осуществление функций муниципального контроля и контроля за соблюдением Правил благоустройства территории города Сургута (в рамках установленной компетенции)</t>
  </si>
  <si>
    <t>Проведение муниципальных выборов</t>
  </si>
  <si>
    <t>1.1.2.10.</t>
  </si>
  <si>
    <t>1.1.2.11.</t>
  </si>
  <si>
    <t>1.1.2.12.</t>
  </si>
  <si>
    <t>Муниципальное негосударственное пенсионное обеспечение работников органов местного самоуправления и муниципальных организаций города Сургута</t>
  </si>
  <si>
    <t>Заработная плата, страховые взносы, выплаты социального характера за текущий период выплачены в полном объеме. Закупки на поставку товаров, выполнение работ, оказание услуг запланированных на 2016 год осуществляются  в соответствии  с планом-графиком.</t>
  </si>
  <si>
    <t>Средства планируется освоить в плановом порядке в 4 квартале 2016 года</t>
  </si>
  <si>
    <t>Укрепление толерантности, поддержка межэтнического и межконфессионального мира и согласия, содействие национально-культурному взаимодействию</t>
  </si>
  <si>
    <t xml:space="preserve">Средства предусмотренные для оплаты услуг по оформлению участка городских лесов города Сургута в муниципальную собственность.  Денежные средства будут освоены по факту оказания услуг. </t>
  </si>
  <si>
    <t xml:space="preserve">Продолжение работ согласно заключенному муниципальному контракту от 29.12.2014 года № 0187300006514001782_47043 на оказание услуг по сбору, вывозу и утилизации твердых бытовых отходов от муниципальных учреждений образования, культуры и МКУ "ХЭУ". </t>
  </si>
  <si>
    <t xml:space="preserve"> Муниципальная программа «Развитие муниципальной службы в городе Сургуте на 2014 — 2030 годы»</t>
  </si>
  <si>
    <t>Муниципальная программа «Охрана окружающей среды города Сургута на 2014 — 2030 годы» (УПиЭ)</t>
  </si>
  <si>
    <t>Осуществление отдельных государственных полномочий в области архивного дела</t>
  </si>
  <si>
    <t>Осуществление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t>
  </si>
  <si>
    <t>Закупки на поставку товаров, выполнение работ, оказание услуг запланированных на 2016 год осуществляются  в соответствии  с планом-графиком.</t>
  </si>
  <si>
    <t>Иные расходы на  материально-техническое обеспечение деятельности органов местного самоуправления</t>
  </si>
  <si>
    <t>Мероприятие 3.2. Реализация субсидий автономного округа на развитие многофункциональных центров предоставления государственных и муниципальных услуг</t>
  </si>
  <si>
    <t>Мероприятие 3.3. Реализация субсидий автономного округа на предоставление государственных услуг в многофункциональных центров предоставления государственных и муниципальных услуг</t>
  </si>
  <si>
    <t>1.1.3.2.</t>
  </si>
  <si>
    <t>1.1.3.3.</t>
  </si>
  <si>
    <t>17.1.3.2</t>
  </si>
  <si>
    <t>17.1.3.3</t>
  </si>
  <si>
    <t>Материально-техническое обеспечение деятельности административной комиссии</t>
  </si>
  <si>
    <t>Информационно-коммуникационное обеспечение деятельности административной комиссии</t>
  </si>
  <si>
    <t>Закупки на поставку товаров, выполнение работ, оказание услуг запланированных на 2016 год осуществляются  в соответствии  с планом-графиком</t>
  </si>
  <si>
    <t>Обеспечение функционирования и развития систем видеонаблюдения с целью повышения безопасности дорожного движения, информирования населения</t>
  </si>
  <si>
    <t>Проведение работ, обеспечивающих функционирование систем видеонаблюдения, с целью выявления административных правонарушений, в том числе по направлению безопасности дорожного движения в местах массового пребывания граждан</t>
  </si>
  <si>
    <t>17.2.2.</t>
  </si>
  <si>
    <t>Информирование населения о системах видеонаблюдения, необходимости соблюдения правил дорожного движения (в том числе санкциях за их нарушение) с целью избежания детского  дорожно-транспортного травматизма</t>
  </si>
  <si>
    <t>17.2.3.</t>
  </si>
  <si>
    <t>Обеспечение постоянного функционирования оборудования для бесперебойного информирования населения о системах видеонаблюдения, необходимости соблюдения правил дорожного движения ( в том числе санкциях на их нарушение) с целью избежания детского  дорожно-транспортного травматизма</t>
  </si>
  <si>
    <t>Заключено соглашение от 11.02.2016  № АС-4с о софинансировании и реализации мероприятий государственной программы ХМАО - Югры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2014-2020 годах» между Департаментом внутренней политики ХМАО-Югры  и Администрацией города</t>
  </si>
  <si>
    <t>17.3.</t>
  </si>
  <si>
    <t>17.3.1.</t>
  </si>
  <si>
    <t xml:space="preserve">Реализация переданного отдельного государственного полномочия по образованию и организации деятельности комиссий по делам несовершеннолетних и защите их прав </t>
  </si>
  <si>
    <t>Содержание аппарата комиссии по делам несовершеннолетних и защите их прав</t>
  </si>
  <si>
    <t>17.3.1.1.</t>
  </si>
  <si>
    <t>17.3.1.2.</t>
  </si>
  <si>
    <t>17.3.1.3.</t>
  </si>
  <si>
    <t xml:space="preserve">Материально-техническое обеспечение деятельности  комиссии по делам несовершеннолетних и защите их прав </t>
  </si>
  <si>
    <t xml:space="preserve">Информационно-коммуникационное обеспечение деятельности  комиссии по делам несовершеннолетних и защите их прав </t>
  </si>
  <si>
    <t>Оплата на организацию работы комиссии осуществляется ежемесячно по текущему финансированию.
Произведена выплата за  январь -март 2016 года.
Средства планируется освоить в течение года</t>
  </si>
  <si>
    <t>Муниципальная программа «Профилактика правонарушений  и экстремизма в городе Сургуте на 2014 — 2030 годы» (ООБ)</t>
  </si>
  <si>
    <t>17.4.</t>
  </si>
  <si>
    <t>"Профилактика экстремизма"</t>
  </si>
  <si>
    <t>17.4.1.</t>
  </si>
  <si>
    <t>Воспитание толерантности через систему образования</t>
  </si>
  <si>
    <t>17.4.1.1.</t>
  </si>
  <si>
    <t>17.4.2.</t>
  </si>
  <si>
    <t>Создание условий для социализации (адаптации) детей мигрантов в муниципальных образовательных организациях</t>
  </si>
  <si>
    <t>17.4.2.1.</t>
  </si>
  <si>
    <t>17.4.2.2.</t>
  </si>
  <si>
    <t>17.4.3.</t>
  </si>
  <si>
    <t>17.4.3.1</t>
  </si>
  <si>
    <t xml:space="preserve">Организация проведения семинаров по профилактике экстремизма </t>
  </si>
  <si>
    <t>Отклонение уточненного от утвержденного плана обусловлено выделением субсидии, согласно приказу Департамента экономического развития ХМАО-Югры от 10.12.2015 № 259 "О предоставлении субсидий" в сумме 90 828,80 тыс. руб.
Исполнение средств до конца 2016 года на оплату труда и начислений на оплату труда основного персонала, осуществляющего непосредственное взаимодействие  с заявителями в целях предоставления государственных и муниципальных услуг.</t>
  </si>
  <si>
    <t>В списке граждан, имеющих право на получение субсидии за счет средств федерального бюджета по городу Сургуту на 01.01.2016 состоит 512 человека. От общего числа состоящих на учёте граждан, имеющих право на получение субсидии из федерального бюджета, желание получить субсидии в 2016 году выразило 58 человек. Согласно установленного Порядка (постановление Правительство ХМАО-Югры от 10.10.2006 № 237) при поступлении субвенций из федерального бюджета в субъект, Департаментом строительства ХМАО-Югры будет сформирован и утвержден Сводный список граждан - получателей субсидии из федерального бюджета в 2016 году.  Согласно уточненного плана планируется в 2016 году предоставить субсидию 10 льготополучателям. Направление субвенций из федерального бюджета в бюджет города в целях предоставления гражданам субсидий  не предусматривает заключение соглашения о финансировании.  На 01.04.2016 субвенции из федерального бюджета в бюджет города не поступали</t>
  </si>
  <si>
    <t>Муниципальная программа «Развитие малого и среднего предпринимательства в городе Сургуте на 2016 — 2030 годы»</t>
  </si>
  <si>
    <t>Муниципальная программа «Обеспечение деятельности Администрации города на 2014 — 2030 годы» (ДЭП)</t>
  </si>
  <si>
    <t xml:space="preserve">Муниципальная программа «Улучшение условий и охраны труда в городе Сургуте на 2016 — 2030 годы»   </t>
  </si>
  <si>
    <t>Проведение  образовательных мероприятий для субъектов малого и среднего предпринимательства</t>
  </si>
  <si>
    <t>Развитие молодежного предпринимательства</t>
  </si>
  <si>
    <t>Организация похоронного дела (ДГХ)</t>
  </si>
  <si>
    <t>15.1.1.</t>
  </si>
  <si>
    <t>15.1.2.</t>
  </si>
  <si>
    <t>15.1.3.</t>
  </si>
  <si>
    <t>Развитие общественной инфраструктуры и реализация приоритетных направлений развития
(ДГХ)</t>
  </si>
  <si>
    <t>15.2.1.</t>
  </si>
  <si>
    <t>Новое кладбище «Чернореченское-2» в г. Сургуте. I пусковой комплекс. 12этап строительства
(ДГХ)</t>
  </si>
  <si>
    <t>В соответствии с планом-графиком срок размещения заказа  - апрель 2016, срок исполнения контракта - декабрь 2016.  Расходы запланированы на 2-4 кварталы 2016 года.</t>
  </si>
  <si>
    <t xml:space="preserve">Заключено соглашение от 24.02.2016 № 2 о предоставлении в 2016 году бюджету муниципального образования ХМАО - Югры городской округ город Сургут субсидии на развитие общественной инфраструктуры  и реализацию приоритетных направлений развития муниципальных образований автономного округа между Департаментом финансов ХМАО – Югры и Администрацией города. </t>
  </si>
  <si>
    <t>15.2.2.</t>
  </si>
  <si>
    <t>Организация  изготовления технической документации на объекты муниципального имущества в сфере жилищно-коммунального хозяйства</t>
  </si>
  <si>
    <t>9.1.1.</t>
  </si>
  <si>
    <t>Организация  содержания и ремонта объектов муниципального имущества в сфере жилищно-коммунального хозяйства</t>
  </si>
  <si>
    <t>9.2.1.</t>
  </si>
  <si>
    <t>9.2.2.</t>
  </si>
  <si>
    <t>9.2.3.</t>
  </si>
  <si>
    <t>9.2.4.</t>
  </si>
  <si>
    <t>9.2.5.</t>
  </si>
  <si>
    <t>Оказание услуг по начислению, учету, сбору и перечислению платы за наем (социальный и коммерческий) муниципальных жилых помещений</t>
  </si>
  <si>
    <t xml:space="preserve">Содержание муниципальных жилых и нежилых помещений </t>
  </si>
  <si>
    <t>Финансовое    обеспечение содержания      МКУ «Казна городского хозяйства»</t>
  </si>
  <si>
    <t>Муниципальная программа функционирования «Управление муниципальными финансами 
города Сургута на 2014-2030 годы» (ДФ)</t>
  </si>
  <si>
    <t>Работы запланированы на ноябрь 2016 года.</t>
  </si>
  <si>
    <t>Организация и проведение обязательного энергетического обследования (первое - до 31.12.2012 года, последующие - не реже 1 раза в 5 лет) с составлением энергетического паспорта (ДГХ, ХЭУ)</t>
  </si>
  <si>
    <t>Оптимизация работы системы тепло-, водоснабжения зданий учреждений (ремонт системы теплоснабжения, замена трубопроводов на трубы нового поколения, замена изоляции, замена оборудования вентиляции). Обустройство тепловой защиты ограждающих конструкций зданий учреждений (ремонт фасадов, кровель и чердаков, замена оконных блоков) (ДГХ)</t>
  </si>
  <si>
    <t>МКУ "ДЭАЗиИС" - 33 026,13 тыс. руб.:
Зарегистрированы бюджетные обязательства на сумму 28 074,28 тыс. руб.:
1) заключен муниципальный контракт от 24.12.2015 № МК-39-15 с ООО "ЗСКС" на выполнение капитального ремонта МБОУ СОШ 12, корпус №2, блок Б, срок выполнения работ с 24.12.2015-09.10.2016, на сумму 15 235,89857 тыс. руб.
2) заключен муниципальный контракт от 07.10.2015 № МК-36-15 с ООО "Евро-Строй" на выполнение капитального ремонта МБОУ СОШ №19, срок выполнения работ 07.10.2015 - 22.07.2016, на сумму 12 838,384 тыс. руб.
Экономия в сумме 4 951,85 тыс. руб. предложена к перераспределению. 
Средства в сумме 1 819,78 тыс. руб. планируется направить на выполнение работ по модернизации системы теплоснабжения по объекту: Гаражи, ул. 30 лет Победы, 19Б (с мероприятия 3.4.3.)</t>
  </si>
  <si>
    <t>Оптимизация работы системы электроснабжения зданий учреждений (замена светильников на светильники с энергосберегающими лампами) (ХЭУ)</t>
  </si>
  <si>
    <t>Установка (замена) индивидуальных приборов учета холодной и горячей воды, электрической энергии в части муниципальной собственности   (КУИ)</t>
  </si>
  <si>
    <t>Оптимизация работы системы электроснабжения объектов предприятий (техническое перевооружение внутренних сетей освещения на котельных, замена светильников на светильники с энергосберегающими лампами) (ДГХ)</t>
  </si>
  <si>
    <t>Техническое перевооружение магистральных тепловых сетей на основе современных технологий (ДГХ)</t>
  </si>
  <si>
    <t>Внедрение частотных преобразователей на котельном оборудовании (ДГХ)</t>
  </si>
  <si>
    <t>Согласно представленного отчета СГМУП "ГТС"  планируемый срок размещения закупок "Разработка проектной и рабочей документации" - апрель 2016.</t>
  </si>
  <si>
    <t>Реконструкция уличных водопроводных сетей с применением современных материалов (ДГХ)</t>
  </si>
  <si>
    <t>Работы запланированы на июнь 2016 года. Ведется работа по подготовке конкурсной документации.</t>
  </si>
  <si>
    <t>Организация и проведение обязательного энергетического обследования (первое - до 31.12.2012 года, последующие - не реже 1 раза в 5 лет) с составлением энергетического паспорта (ДГХ)</t>
  </si>
  <si>
    <t>Государственная поддержка развития рыбохозяй- ственного комплекса</t>
  </si>
  <si>
    <t>24.4.</t>
  </si>
  <si>
    <t>Государственная поддержка развития малых форм хозяйствования - предоставление субсидий на развитие материально-технической базы (за исключением личных подсобных хозяйств)</t>
  </si>
  <si>
    <t>Заявлений о выделении субсидий на развитие материально-технической базы в 2016 году не поступало. Выделенные ХМАО-Югрой 500,0 тыс. рублей зарезервированы до определения получателей субсидий. Письмами от 02.12.2015, от 22.12.2015, от 17.03.2016 комитет по управлению имуществом обратился в Департамент природных ресурсов и несырьевого сектора экономики о перераспределении части средств на государственную поддержку животноводства.</t>
  </si>
  <si>
    <t>Мероприятия внесены в План-график размещения заказов на поставку товаров, выполнение работ, оказание услуг для обеспечения муниципальных нужд на 2016 год, с учетом требований, определенных Федеральным законом от 05.04.2013 № 44-ФЗ. Исполнение запланировано на 2, 3 квартал 2016 года. Заключены 2 муниципальных контракта на сумму 817 210 рублей.</t>
  </si>
  <si>
    <t>Мероприятия внесены в План-график размещения заказов на поставку товаров, выполнение работ, оказание услуг для обеспечения муниципальных нужд на 2016 год, с учетом требований, определенных Федеральным законом от 05.04.2013 № 44-ФЗ. Исполнение запланировано на 2, 3 квартал 2016 года.</t>
  </si>
  <si>
    <t>Поддержка будет оказана не менее чем 1 организации.
Исполнение запланировано на 2 квартал 2016 года. 1 заявление в работе</t>
  </si>
  <si>
    <t>С учетом максимальной суммы субсидии для одного субъекта - поддержка будет оказана не менее чем 5 субъектам МСП.
 Исполнение запланировано на 2 квартал 2016 года. Заявлений по направлению - 13, отказов - 9, в работе в настоящее время - 3, выдана 1 субсидия</t>
  </si>
  <si>
    <t xml:space="preserve">Финансовая поддержка Субъектов, осуществляющих производство, реализацию товаров и услуг в социально значимых видах деятельности, в части компенсации арендных платежей за нежилые помещения и по предоставленным консалтинговым услугам </t>
  </si>
  <si>
    <t>Финансовая поддержка субъектов по обязательной и добровольной сертификации (декларированию) продукции (продовольственного сырья) местных товаропроизводителей</t>
  </si>
  <si>
    <t>С учетом максимальной суммы субсидии для одного субъекта - поддержка будет оказана не менее чем 2 субъектам МСП.
Исполнение запланировано на 2 квартал 2016 года. Заявлений по направлению не поступало</t>
  </si>
  <si>
    <t>С учетом максимальной суммы субсидии для одного субъекта - поддержка будет оказана не менее чем 4 субъектам МСП.
Исполнение запланировано на 2 квартал 2016 года. Заявлений по направлению - 17, отказов - 10, в работе в настоящее время - 6, поддержка оказана 1 субъекту МСП на сумму 163,82 тыс. руб.</t>
  </si>
  <si>
    <t>С учетом максимальной суммы субсидии для одного субъекта - поддержка будет оказана не менее чем 7 субъектам МСП.
Исполнение запланировано на 2 квартал 2016 года. Заявлений по направлению не поступало</t>
  </si>
  <si>
    <t xml:space="preserve">Возмещение затрат семейному бизнесу, осуществляющему производство, реализацию товаров и услуг в социально значимых видах деятельности, определенных статьей 8 настоящего порядка, и социальному предпринимательству </t>
  </si>
  <si>
    <t>С учетом максимальной суммы субсидии для одного субъекта - поддержка будет оказана не менее чем 5 субъектам МСП.
Исполнение запланировано на 2 квартал 2016 года.
Заявлений по направлению - 4, отказов - 1, в работе в настоящее время - 3.</t>
  </si>
  <si>
    <t xml:space="preserve">С учетом максимальной суммы субсидии для одного субъекта - поддержка будет оказана не менее чем 2 субъектам МСП.
 Исполнение запланировано на 3 квартал 2016 года. Прием заявлений на получение поддержки и заседание грантовой комиссии запланированы на июнь 2016 года. </t>
  </si>
  <si>
    <t xml:space="preserve">С учетом максимальной суммы субсидии для одного субъекта - поддержка будет оказана не менее чем 3 субъектам МСП.
 Исполнение запланировано на 3 квартал 2016 года. Прием заявлений на получение поддержки и заседание грантовой комиссии запланированы на июнь 2016 года. </t>
  </si>
  <si>
    <t xml:space="preserve">С учетом максимальной суммы субсидии для одного субъекта - поддержка будет оказана не менее чем 4 субъектам МСП.
 Исполнение запланировано на 3 квартал 2016 года. Прием заявлений на получение поддержки и заседание грантовой комиссии запланированы на июнь 2016 года. </t>
  </si>
  <si>
    <t xml:space="preserve"> «Обеспечение выполнения функций департамента финансов»</t>
  </si>
  <si>
    <t xml:space="preserve"> «Управление муниципальным долгом города"</t>
  </si>
  <si>
    <t>Исполнение обязательств по муниципальным заимствованиям</t>
  </si>
  <si>
    <t>Средства на исполнение обязательств по муниципальным заимствованиям планируется использовать в течение года в соответствии с графиками возврата кредита и уплаты процентных платежей за пользование кредитом</t>
  </si>
  <si>
    <t xml:space="preserve"> «Формирование резервных средств в бюджете города"</t>
  </si>
  <si>
    <t>Резервирование бюджетных ассигнований с целью последующего их распределения между главными распорядителями бюджетных средств при наступлении установленных условий</t>
  </si>
  <si>
    <t>Обеспечение функционирования и развития автоматизированных систем управления бюджетным процессом</t>
  </si>
  <si>
    <t>Обеспечение функционирования автоматизированных систем планирования и исполнения бюджета</t>
  </si>
  <si>
    <t>Создание портала "Бюджет для граждан" интегрированного с информационной системой планирования и исполнения бюджета города</t>
  </si>
  <si>
    <t xml:space="preserve">Реконструкция,  расширение, модернизация  и капитальный ремонт объектов коммунального комплекса  </t>
  </si>
  <si>
    <t>Всего по мероприятиям, 
в том числе:</t>
  </si>
  <si>
    <t xml:space="preserve">Реконструкция,  расширение, модернизация объектов коммунального комплекса  </t>
  </si>
  <si>
    <t>ТП-220 (строительный номер 11)</t>
  </si>
  <si>
    <t>Сети теплоснабжения, водоснабжения по ул. Таежной, 6-й линии, 10-й линии в поселке Лунный</t>
  </si>
  <si>
    <t>Сети теплоснабжения, водоснабжения по ул. Лесной, 12-й линии, 10-й линии в поселке Лунный</t>
  </si>
  <si>
    <t>Муниципальная программа «Дополнительные меры социальной поддержки отдельных категорий граждан муниципального образования городской округ город Сургут на 2014 — 2030 годы» (УБУиО)</t>
  </si>
  <si>
    <t>В соответствии с Административным регламентом, принятым постановлением Администрации города от 13.01.2014 № 139 «Об утверждении административного регламента предоставления муниципальной услуги «Предоставление мер дополнительной социальной поддержки в виде денежной компенсации расходов на проезд в городском пассажирском транспорте общего пользования отдельным категориям населения» произведена выплата за I квартал 2016 года, согласно полученных заявлений  граждан для назначения данной выплаты</t>
  </si>
  <si>
    <t>Расходы будущих периодов. Выплата приурочена к празднованию Дня Победы в Великой Отечественной войне 1941–1945 годов</t>
  </si>
  <si>
    <t>Компенсация расходов почетных граждан города Сургута и совместно проживающих с ними членов семьи на оплату за пользование (за наем) жилого помещения, за содержание и текущий ремонт общего имущества в многоквартирных домах и за коммунальные услуги</t>
  </si>
  <si>
    <t>Компенсация расходов в размере 100% абонентной платы за телефон</t>
  </si>
  <si>
    <t>Согласно постановления Администрации города от 19.12.2013 №9236 "Об утверждении порядка предоставления мер социальной поддержки гражданам, которым присвоено звание "Почетный гражданин города Сургута" данная выплата носит заявительный характер. По состоянию на 31.03.2016 поступило 3 заявления, произведена компенсация расходов за январь-март</t>
  </si>
  <si>
    <t>Согласно постановления Администрации города от 19.12.2013 № 9236 "Об утверждении порядка предоставления мер социальной поддержки гражданам, которым присвоено звание "Почетный гражданин города Сургута" данная выплата носит заявительный характер. По состоянию на 31.03.2016 поступило 4 заявления, произведена компенсация расходов за I квартал 2016 года</t>
  </si>
  <si>
    <t>Социальная поддержка в виде оплаты проезда к месту проведения мероприятий и обратно воздушным и железнодорожным транспортом Почетным гражданам города Сургута, проживающим за его пределами и приглашенным Главой города на торжественные мероприятия городского, межмуниципального, международного значения, проводимые в Ханты-Мансийском автономном округе - Югре</t>
  </si>
  <si>
    <t>В 2016 году предусмотрены средства на  оплату проезда к месту проведения мероприятий, приуроченных к празднованию 50-летия  со дня начала строительства железных дорог Западной Сибири: железнодорожной линии Тюмень-Тобольск-Сургут, Сургут-Нижневартовск, Сургут-Новый Уренгой-Ямбург, Дня города и Дня России. 
Оплата планируется во 2-3 квартале</t>
  </si>
  <si>
    <t>Оплата гостиницы (в сутки на одного человека) Почетным гражданам города Сургута, проживающим за его пределами и приглашенным Главой города на торжественные мероприятия городского, межмуниципального, международного значения, проводимые в Ханты-Мансийском автономном округе - Югре</t>
  </si>
  <si>
    <t>В 2016 году предусмотрены средства на  оплату гостиницы Почетным гражданам, приглашенным на мероприятия, приуроченные к празднованию 50-летия  со дня начала строительства железных дорог Западной Сибири: железнодорожной линии Тюмень-Тобольск-Сургут, Сургут-Нижневартовск, Сургут-Новый Уренгой-Ямбург, Дня города и Дня России. 
Оплата планируется во 2-3 квартале.</t>
  </si>
  <si>
    <t>Оплата услуг по погребению Почетного гражданина города Сургута, также оплата поминальных обедов в день похорон на территории города</t>
  </si>
  <si>
    <t>Расходы производятся по мере необходимости, носят не системный характер</t>
  </si>
  <si>
    <t>Организация работы по перевозке детей, в том числе оставшихся без попечения родителей: транспортировка детей с сопровождающим к месту дальнейшего устройства, к месту постоянного жительства одного из родителей, родственников или в распоряжение органов опеки и попечительства.
Транспортировка детей-сирот и детей, оставшихся без попечения родителей в специализированные учреждения для дальнейшего проживания и воспитания</t>
  </si>
  <si>
    <t>Социальная поддержка в виде погашения задолженности по оплате содержания жилья и коммунальным услугам, в котором проживают исключительно дети-сироты, дети, оставшиеся без попечения родителей, а также лица из числа детей-сирот, детей, оставшиеся без попечения родителей, оказавшихся в трудной жизненной ситуации</t>
  </si>
  <si>
    <t>Данная выплата носит заявительный характер. Выплаты будут произведены по факту поступления заявлений</t>
  </si>
  <si>
    <t>Предоставление компенсации расходов по оплате жилого помещения и коммунальных услуг отдельным категориям граждан, проживающих в бесхозяйных жилых помещениях и временном жилищном фонд</t>
  </si>
  <si>
    <t>Зарегистрированы бюджетные обязательств на сумму 8,88 тыс.руб.
1,42 тыс.руб. - оплачены  услуги организации по оформлению и начислению компенсаций гражданам, проживающим в бесхозяйных жилых помещениях и временном жилищном фонде</t>
  </si>
  <si>
    <t>Капитальный ремонт объектов социальной сферы и административных зданий, оснащение переносным оборудованием и приспособлениями объектов инфраструктуры города</t>
  </si>
  <si>
    <t>Ледовый дворец спорта</t>
  </si>
  <si>
    <t>Заключен МК на изготовление и поставку полиграфической продукции на сумму 219, 90 тыс. руб, на стадии заключения контракт на изготовление и поставку сувенирной продукции, букетов цветов, поставка товара предусмотрена в три этапа: 2, 4 кварталы.</t>
  </si>
  <si>
    <t xml:space="preserve">Организация участия в специализированной международной выставке "Безопасность и охрана труда" (изготовление рекламных баннеров для обеспечения функционирования специалистов и представления муниципального образования в рамках  выставочной экспозиции) </t>
  </si>
  <si>
    <t xml:space="preserve">  Обеспечение деятельности муниципальных служащих, осуществляющих полномочия в сфере  трудовых отношений и государственного управления  охраной труда</t>
  </si>
  <si>
    <t>Материально-техническое обеспечение деятельности по осуществлению полномочий в сфере трудовых отношений и государственного управления  охраной труда</t>
  </si>
  <si>
    <t>Информационно-коммуникационное обеспечение деятельности по осуществлению полномочий в сфере трудовых отношений и государственного управления  охраной труда</t>
  </si>
  <si>
    <t>Заключен МК от 28.12.2015 № СПС-02-16 на оказание услуг по сопровождению ранее установленных комплектов справочно-правовой системы ГАРАНТ на сумму 14806,60 руб. Оплата по условиям МК ежемесячно.
МК на поставку оригинальных расходных материалов будет заключен в следующем отчетном периоде</t>
  </si>
  <si>
    <t>Реализация организационно-технических, санитарно-гигиенических, лечебно-профилактических и иных мероприятий охраны труда</t>
  </si>
  <si>
    <t xml:space="preserve"> Приобретение методических и учебных материалов, наглядной агитации:</t>
  </si>
  <si>
    <t xml:space="preserve">  муниципальными предприятиями СГМУП "ГТС", СГМУП "Горводоканал", СГМУЭП "Горсвет", СГМУП "ДорРемТех", СГМУП "Тепловик",  СГМУ Коммунальным предприятием, СГМУЭП "РКЦ ЖКХ г. Сургута"), курируемыми департаментом городского хозяйства</t>
  </si>
  <si>
    <t>Мероприятие планируется выполнить во 2-4 кварталах 2016 г.</t>
  </si>
  <si>
    <t>Обучение работников по безопасности труда:</t>
  </si>
  <si>
    <t>Социальная поддержка детей-инвалидов, проживающих на территории города Сургута и состоящих на учёте в медицинских организациях Ханты-Мансийского автономного округа — Югры, осуществляющих деятельность на территории города Сургута, в форме приобретения и предоставления санаторно-курортных путёвок по типу «Мать и дитя» для лечения</t>
  </si>
  <si>
    <t>Электронные торги, проведенные 09.03.2016, признаны не состоявшимися в соответствии с ч.13 ст.69  Федерального закона № 44-ФЗ  (несоответствие вторых частей заявок на участие в эл. аукционе). Внесены изменения в план-график размещения заказов. Размещение заказа на ПИР перенесено на апрель 2016, на выполнение СМР на июнь 2016 года (без изменения).</t>
  </si>
  <si>
    <t>Расходы запланированы на 2-3 кварталы 2016 года.
В соответствии с планом графиком сроки  размещения заказа:
- февраль 2016 (ПИР на сумму 141,42 тыс. руб.),  конкурс признан несостоявшимся по причине единственной заявки (заседание комиссии по осущ. закупок 30.03.16), срок исполнения контракта  - июль 2016. Документы направлены в КСП для определения возможности заключения договора как с единственным участником.
- июль 2016 (СМР на сумму 7089,39 тыс. руб. по результатам разработки проектной документации  сметная стоимость СМР будет уточнена), срок исполнения контракта  - ноябрь 2016.
180,94 тыс. руб. - экономия в результате уточнения начальной цены контракта на выполнение ПИР.</t>
  </si>
  <si>
    <t xml:space="preserve">Расходы запланированы на 2-3 кварталы 2016 года.
В соответствии с планом графиком сроки  размещения заказа:
- февраль 2016 (ПИР на сумму 142,92 тыс. руб.), конкурс признан несостоявшимся по причине единственной заявки (заседание комиссии по осущ. закупок 30.03.16), срок исполнения контракта  - июль 2016. Документы направлены в КСП для определения возможности заключения договора как с единственным участником.
- июль 2016 (СМР на сумму 3 544,70 тыс. руб., по результатам разработки проектной документации  сметная стоимость СМР будет уточнена.), срок исполнения контракта  -ноябрь 2016.
52,07 тыс. руб. - экономия в результате уточнения начальной цены контракта на выполнение ПИР. </t>
  </si>
  <si>
    <t>8.1.1.1.</t>
  </si>
  <si>
    <t>-</t>
  </si>
  <si>
    <t xml:space="preserve">Капитальный ремонт объектов коммунального комплекса  </t>
  </si>
  <si>
    <t xml:space="preserve">Капитальный ремонт газопроводов (с заменой), систем теплоснабжения, водоснабжения и водоотведения для подготовки к осенне-зимнему периоду, в том числе с применением композитных материалов </t>
  </si>
  <si>
    <t>Капитальный ремонт объектов теплоснабжения, водоснабжения и водоотведения</t>
  </si>
  <si>
    <t>Капитальный ремонт объектов энерго- и газоснабжения</t>
  </si>
  <si>
    <t xml:space="preserve">По состоянию на 01.04.2016 соглашение из округа не поступало. 
Постановлением Правительства ХМАО-Югры от 19.02.2016 № 47-п  внесены изменения в  порядок  реализации мероприятия 1.2 "Предоставление субсидий на капитальный ремонт (с заменой) газопроводов, систем  теплоснабжения, водоснабжения и водоотведения для подготовки к осенне-зимнему периоду". Изменения влекут изменения в существующем механизме реализации  мероприятий в рамках Государственной программы ХМАО-Югры "Развитие жилищно-коммунального комплекса и повышение энергетической  эффективности в Ханты-Мансийском  автономном округе- Югре на 2016-2020 годы" и ставит под угрозу срыва выполнения мероприятия. ДГХ в округ направлено письмо от 18.03.0216 № 09-02-1711/16 с ходатайством об отмене изменений, внесенных в п. 7 Порядка.  </t>
  </si>
  <si>
    <t>Постановлением АГ от 18.02.2016 № 1180 внесены изменения в постановлением АГ от 12.05.2014 № 3062 "О порядке предоставления субсидии на финансовое обеспечение (возмещение) затрат по капитальному ремонту систем теплоснабжения, водоснабжения и водоотведения для подготовки к осенне-зимнему периоду".
Расходы запланированы на 3 квартал 2016 года.</t>
  </si>
  <si>
    <t xml:space="preserve">Конкурс проведен СГМУП "ГВК" 16.03.2016. Победитель конкурса ООО "Мармитэкс". Договор  в стадии согласования. </t>
  </si>
  <si>
    <t>Возмещение недополученных доходов организациям, осуществляющим реализацию населению сжиженного газа   по социально-ориентированным розничным ценам</t>
  </si>
  <si>
    <t xml:space="preserve"> - предоставление субсидии на возмещение недополученных доходов организациям, осуществляющим реализацию населению сжиженного газа по социально-ориентированным розничным ценам</t>
  </si>
  <si>
    <t xml:space="preserve"> -  оплата труда муниципальных служащих органов местного самоуправления, осуществляющих переданное отдельное государственное полномочие по предоставлению субсидии на возмещение недополученных доходов организациям, осуществляющим реализацию населению ХМАО-Югры сжиженного газа по социально-ориентированным розничным ценам</t>
  </si>
  <si>
    <t>Предоставление субсидии носит заявительный характер. 28.03.2016 в ДГХ поступила заявка на получение субсидии от АО "Сжиженный газ Север". 
Расходы запланированы на 2-4 кварталы 2016.</t>
  </si>
  <si>
    <t>2,60 тыс. руб. - расходы для осуществления переданного государственного полномочия (УБУиО).</t>
  </si>
  <si>
    <t>Актуализация схемы теплоснабжения муниципального образования городской округ город Сургут</t>
  </si>
  <si>
    <t>Предоставление субсидии на возмещение части затрат на уплату процентов организациям жилищно-коммунального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получаемая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t>
  </si>
  <si>
    <t>Заключено соглашение  от 01.03.2016 № 14-16с о предоставлении субсидии из бюджета Ханты-Мансийского автономного округа – Югры муниципальному образованию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получаемой ранее в рамках целевой программы «Модернизация и реформирование жилищно-коммунального комплекса Ханты-Мансийского автономного округа – Югры на 2011 - 2013 годы и на период до 2015 года».</t>
  </si>
  <si>
    <t>На апрельскую Думу вынесен вопрос об изменении наименования основного мероприятия муниципальной программы в связи с внесёнными изменениями в наименование мероприятия государственную программу с 01.01.2016. После изменения наименования будет направлен на согласование порядок предоставления субсидии и перечень получателей субсидии. Расходы запланированы на 2-4 кварталы 2016.</t>
  </si>
  <si>
    <t>Дата электронного аукциона 06.04.2016</t>
  </si>
  <si>
    <t>Предоставление компенсации расходов по оплате содержания и текущего ремонта жилых помещений, коммунальных услуг отдельным категориям граждан</t>
  </si>
  <si>
    <t>Зарегистрировано бюджетных обязательств на сумму 49 757,06  тыс.руб. для предоставления компенсации на оплату жилищно-коммунальных услуг отдельным категориям граждан.
Всего профинансировано на сумму  4 344,9  тыс.руб., в том числе:
- компенсация расходов по оплате содержания и текущего ремонта жилых помещений отдельным категориям граждан  на сумму 2 222,46  тыс.руб., 
- компенсация по оплате коммунальных услуг отдельным категориям граждан  на сумму 2 122,44 тыс.руб.
Оплата производится ежемесячно согласно реестров начисления, предоставляемым управляющими организациями в соответствии с заключенными договорами</t>
  </si>
  <si>
    <t>Возмещение расходов на оплату стоимости найма жилых помещений приглашённым врачам — специалистам государственных учреждений здравоохранения, расположенных на территории города Сургута</t>
  </si>
  <si>
    <t>В соответствии с Порядком предоставления данная выплата носит заявительный характер.  Выплаты будут произведены по факту поступления заявлений</t>
  </si>
  <si>
    <t>Отклонение уточненного плана от утвержденного обусловлено перераспределением зарезервированных средств из сметы департамента финансов Администрации города на вновь вводимый в эксплуатацию по окончании строительства объекта общего образования 
(МБОУ СШ № 9).
24 тыс. руб. - освоено;
150,18 тыс. руб. - договоры заключены, оплата будет произведена по факту оказания услуг;
397,82 тыс. руб. - средства будут освоены в плановом порядке в следующих отчетных периодах.</t>
  </si>
  <si>
    <t xml:space="preserve">Мероприятие планируется к исполнению во 2-4 квартале 2016 г. </t>
  </si>
  <si>
    <t>структурных подразделений и муниципальных учреждений (за исключением учреждений, подведомственных департаменту образования и департаменту культуры, молодежной политики и спорта) (МКУ «Многофункциональный центр предоставления государственных и муниципальных услуг города Сургута»)</t>
  </si>
  <si>
    <t xml:space="preserve"> МБУ ЦФП «Надежда» «Спортивный зал, ул. Мелик-Карамова, 74а</t>
  </si>
  <si>
    <t>376,1 тыс. руб. - средства запланированы на обучение  по охране труда руководителей и специалистов во 2 квартале;
52,5 тыс. руб. -  средства запланированы на обучение  по охране труда руководителей и специалистов в 3 квартале;
65,5 тыс. руб. -  средства запланированы на обучение  по охране труда руководителей и специалистов в 4 квартале.</t>
  </si>
  <si>
    <t>Думы города Сургута</t>
  </si>
  <si>
    <t xml:space="preserve">Проведена специальная оценка условий труда по двум договорам оказания возмездного оказания услуг №17-10-3716/6 от 01.02.2016, № 17-10-3717/6 от 29.01.2016 </t>
  </si>
  <si>
    <t>Отклонение уточненного плана от утвержденного обусловлено перераспределением зарезервированных средств из сметы департамента финансов Администрации города на вновь вводимый в эксплуатацию по окончании строительства объекта общего образования 
(МБОУ СШ № 9).
174,3 тыс. руб. - договоры заключены, оплата будет произведена по факту оказания услуг;
958,2 тыс. руб. - средства будут освоены в плановом порядке в следующих отчетных периодах.</t>
  </si>
  <si>
    <t>Сургутская филармония</t>
  </si>
  <si>
    <t xml:space="preserve">Извещение о проведении открытого конкурса на выполнение проектно-изыскательских работ опубликовано  31.03. 2016г. Рассмотрение и оценка заявок на участие в открытом конкурсе состоится 04.05.16 г. Ориентировочный срок заключения контракта - май 2016 г. НМЦК- 1102,88784 тыс. руб.  Лимит финансирования на 2016 год -551,444 тыс.руб. Потребность на 2017 год - 551,443 тыс. руб. </t>
  </si>
  <si>
    <t>Капитальный ремонт объектов образования</t>
  </si>
  <si>
    <t>МБОУ СОШ № 26</t>
  </si>
  <si>
    <t>22.1.3.2.</t>
  </si>
  <si>
    <t>22.1.3.3.</t>
  </si>
  <si>
    <t xml:space="preserve">ООО "ЭнергоРемНаладка" по заключенному договору № 5-16 от 12.02.2016 разработана проектная документация на сумму 99, 29 тыс. руб., оплата - в апреле 2016. Проведение закупочных процедур по выбору подрядных организаций на приобретение оборудования - апрель 2016, заключение  договора - май 2016, СМР планируется выполнить собственными силами предприятия. </t>
  </si>
  <si>
    <t xml:space="preserve">Выполнены инженерно-геологические изыскания по заключенному договору с ООО "Гео-Строй"  № 414/16 от 03.02.2016 на сумму 32,15 тыс. руб., оплата - в апреле 2016. Проведение закупочных процедур по выбору подрядных организаций на выполнение  СМР- апрель 2016, заключение  договора - май 2016, оплата по договору - 4 квартал 2016. </t>
  </si>
  <si>
    <t>Затраты на содержание МКУ "Казна городского хозяйства".
891,87 тыс. руб. - экономия по результатам проведения аукционов, средства будут сняты по апрельской Думе города.</t>
  </si>
  <si>
    <t>В 2016 году планируется выполнить ремонт в 3 квартирах. Расходы запланированы на 3-4 кварталы 2016 года.
В соответствии с планом графиком сроки  размещения заказа:
- апрель 2016 (ремонт 2 квартир (ул. 30 лет Победы,  дом 41/2, кв.109, 110) на сумму 946,77 тыс. руб.), срок исполнения контракта  - октябрь 2016;
- июнь 2016 (ремонт 1 квартиры (ул. Лермонтова,  дом 4/1, кв.50) на сумму 396,39 тыс. руб.), срок исполнения контракта  - сентябрь 2016.</t>
  </si>
  <si>
    <t xml:space="preserve">Зарегистрированы бюджетные обязательства на сумму 3 949,44 тыс. руб. 
1 232,87 тыс. руб. - оплачены расходы за содержание муниципальных жилых и нежилых помещений.
Заключение договоров в течение года по мере обращений управляющих организаций. </t>
  </si>
  <si>
    <t>Аукцион состоялся 25.03.2016, заявка на сумму 8 333,33 тыс. руб., на стадии подписания муниципальный контракт № 11-ГХ с ООО "Электронсервис" на сумму 1 610,0 тыс. руб.,  срок выполнения работ по 20.10.16.
6 723,33 тыс. руб. - экономия по результатам проведенных торгов.</t>
  </si>
  <si>
    <t>Муниципальная программа «Защита населения и территории города Сургута от чрезвычайных ситуаций и совершенствование гражданской обороны на 2014 — 2030 годы» (УГОиЧС)</t>
  </si>
  <si>
    <t>В первом квартале 2016 года обучение не проводилось. Обучение по данному мероприятию спланировано на 2,3,4 кварталы 2016 года</t>
  </si>
  <si>
    <t>Затраты на содержание МКУ "ДДТиЖКК".
1 829,21 тыс. руб. - экономия по итогам проведения конкурсов, средства будут сняты на апрельской Думе города.</t>
  </si>
  <si>
    <t>Постановлением Администрации города от 26.02.2016 № 1399 утвержден порядок предоставления субсидии на возмещение затрат по содержанию кладбищ, зданий и сооружений похоронного назначения. Распоряжение АГ от 23.03.2016 № 439 утвержден перечень получателей субсидии и объем предоставляемой субсидии. Заключено соглашение:
-  от 25.03.2016 № 18 со СГМУП КП на сумму 100 438,62 тыс. руб.;
- от 16.03.2015 №12/КЗ со СГМУП КП на сумму  333,84 тыс. руб. (кредиторская задолженность 2015).
333,84 тыс. руб. - погашена кредиторская задолженность 2015.</t>
  </si>
  <si>
    <t>11.2.1.1.</t>
  </si>
  <si>
    <t>11.2.1.2.</t>
  </si>
  <si>
    <t>11.2.1.3.</t>
  </si>
  <si>
    <t>Извещение о проведении открытого конкурса на выполнение проектно-изыскательских работ  опубликовано 29.02.16 г.  Рассмотрение и  оценка заявок на участие в конкурсе состоялось 30.03.2016 г. Победитель конкурса - ООО "Стройуслуга", цена предложения - 1 052,87 тыс.руб. Стадия заключения контракта.</t>
  </si>
  <si>
    <t>Подпрограмма 2. "Сбор и обмен информацией в области защиты населения и территории городского округа от чрезвычайных ситуаций, обеспечение своевременного оповещения и информирования населения об угрозе возникновения или о возникновении чрезвычайных ситуаций"</t>
  </si>
  <si>
    <t>Подготовка (переподготовка) работников муниципального казённого учреждения "Единая дежурно-диспетчерская служба города Сургута"</t>
  </si>
  <si>
    <t>Техническое обслуживание имеющегося оборудования</t>
  </si>
  <si>
    <t xml:space="preserve"> 1) Заключён контракт на оказание услуг по техническому обслуживанию и текущему ремонту муниципальной системы оповещения населения города Сургута и "Телефона доверия" Администрации г. Сургута в 2016 году № 2-16-МК от 23.12.2015 на сумму 1 375,851 тыс.руб. Период оказания услуг: с 01.01.2016-31.12.2016. Оплата производиться ежемесячно в размере 114,65 тыс. руб  На 01.04.2016 произведена оплата в размере: 229,31 тыс. руб.</t>
  </si>
  <si>
    <t>Сопровождение программного продукта</t>
  </si>
  <si>
    <t>Модернизация и развитие городской системы оповещения и информирования о чрезвычайных ситуациях</t>
  </si>
  <si>
    <t>Содержание аппарата управления по делам ГО и ЧС Администрации города</t>
  </si>
  <si>
    <t>756,93 тыс. руб. - средства запланированы на организацию проведения специальной оценки условий труда во 2 квартале;
52,5 тыс. руб. -  средства запланированы на организацию проведения специальной оценки условий труда в 3 квартале;
13,3 тыс. руб. -  средства запланированы на организацию проведения специальной оценки условий труда в 4 квартале.</t>
  </si>
  <si>
    <t>Средства  на проведение специальной оценки условий труда запланированы  к освоению на 3 квартал 2016 г.</t>
  </si>
  <si>
    <t>В соответствии с условиями контракта от 15.02.2016 № 19-16/СОУТ оказания услуг по специальной оценке условий труда срок оказания услуг установлен с 16.02.2016 г. по 31.03.2016 г. Оплата по контракту в сумме 56,94 тыс. руб. будет произведена во 2 квартале 2016 года.</t>
  </si>
  <si>
    <t>Освоение средств планируется на 3-4 квартал.</t>
  </si>
  <si>
    <t>Проведена спецоценка  50% рабочих мест, остаток средств планируется освоить во 2 квартале.</t>
  </si>
  <si>
    <t xml:space="preserve"> Думы города Сургута (в части диспансеризации)</t>
  </si>
  <si>
    <t xml:space="preserve">Средства будут освоены в соответствии с планом – графиком размещения заказов на поставку товаров, выполнение работ, оказание услуг для обеспечения муниципальных нужд на 2016 год. </t>
  </si>
  <si>
    <t>Средства запланированы к освоению на 4 квартал 2016 года.</t>
  </si>
  <si>
    <t>муниципальных учреждений, подведомственных департаменту городского хозяйства (МКУ "ДЭАЗиИС", МКУ "ДДТиЖКК", МКУ "КГХ")</t>
  </si>
  <si>
    <t>МКУ "ДЭАЗиИС" - 21,864 тыс.руб. Возмещены расходы первичных медицинских осмотров на картсчет работников в сумме 13,8 тыс. руб. Расходы запланированы на 1, 2 кварталы 2016.
МКУ "КГХ"  - 51,37 тыс. руб. Расходы запланированы на 2 квартал 2016.</t>
  </si>
  <si>
    <t>в МКУ «Сургутский спасательный центр», подведомственном управлению по делам ГО и ЧС</t>
  </si>
  <si>
    <t xml:space="preserve"> в МКУ "Хозяйственно-эксплуатационное управление"</t>
  </si>
  <si>
    <t>Произведено возмещение денежных средств за первичный мед.осмотр (4 чел.), заключен муниципальный контракт №106/16 от 22.12.2015 года на проведение периодических медицинских осмотров в 2016 г.</t>
  </si>
  <si>
    <t xml:space="preserve">Заключен контракт на оказание медицинских услуг по проведению предрейсовых (межрейсовых, послерейсовых) медицинских освидетельствований шоферов. 
Оплата по факту оказания услуг. 
На 2 квартал 2016 г.  запланированы средства для заключения контрактов:
-на проведение профилактического приема (осмотр, консультацию) врача-психиатра и врача психиатра-нарколога; 
-на проведение медицинских осмотров работников (водителей) с выдачей справки на право управления транспортным средством. </t>
  </si>
  <si>
    <t>1 490,56 тыс. руб. - средства запланированы на проведение медицинских осмотров, диспансеризацию работников во 2 квартале;
887,04 тыс. руб. - средства запланированы на проведение медицинских осмотров, диспансеризацию работников в 3 квартале;
3 312,87 тыс. руб. - средства запланированы на проведение медицинских осмотров, диспансеризацию работников в 4 квартале;.</t>
  </si>
  <si>
    <t>Приобретение спецодежды и  других средств индивидуальной защиты, смывающих и (или) обезвреживающих  средств для работников:</t>
  </si>
  <si>
    <t>5,08 тыс.руб. - расходы запланированы на 3 квартал 2016</t>
  </si>
  <si>
    <t>Заключены контракты на поставку спецодежды с ООО "Пилигрим" № 140, № 141 от 23.03.2016</t>
  </si>
  <si>
    <t>11.2.1.4.</t>
  </si>
  <si>
    <t>Организация обеспечения населения услугами по перевозке пассажиров транспортом общего пользования (ДГХ)</t>
  </si>
  <si>
    <t>Осуществление городских пассажирских  регулярных перевозок (Субсидия на финансовое обеспечение (возмещение затрат) в связи с оказанием услуг по городским пассажирским перевозкам)</t>
  </si>
  <si>
    <t>Обследование пассажиропотока на городских регулярных автобусных маршрутах</t>
  </si>
  <si>
    <t>Изготовление и размещение маршрутных указателей на остановочных пунктах общественного транспорта</t>
  </si>
  <si>
    <t>Изготовление бланков свидетельства об осуществлении перевозок по маршруту регулярных перевозок и бланков карты маршрута регулярных перевозок</t>
  </si>
  <si>
    <t>Расходы запланированы на 4  квартал 2016.</t>
  </si>
  <si>
    <t>Расходы запланированы на 3  квартал 2016.</t>
  </si>
  <si>
    <t>Строительство автомобильных дорог общего пользования местного значения, в том числе:</t>
  </si>
  <si>
    <t>Приобретение объектов транспортной инфраструктуры (внутриквартальных проездов), в том числе:</t>
  </si>
  <si>
    <t>11.1.2.2.</t>
  </si>
  <si>
    <t>11.1.2.3.</t>
  </si>
  <si>
    <t>Благоустройство и строительство внутриквартальных проездов в микрорайоне № 26</t>
  </si>
  <si>
    <t>Подъезд к школе в микрорайоне ПИКС</t>
  </si>
  <si>
    <t>Капитальный ремонт и ремонт автомобильных дорог из них:</t>
  </si>
  <si>
    <t>Капитальный ремонт и ремонт автомобильных дорог в рамках предоставления субсидии из бюджета Ханты - Мансийского автономного округа - Югры на софинансирование расходных обязательств по капитальному ремонту и ремонту автомобильных дорог общего пользования местного значения</t>
  </si>
  <si>
    <t>Обеспечение комплексного содержания автомобильных дорог, искусственных сооружений в соответствии с требованиями к эксплуатационному состоянию, допустимому по условиям обеспечения безопасности дорожного движения</t>
  </si>
  <si>
    <t>Соглашение о предоставлении в 2016 году субсидии из бюджета ХМАО-Югры на софинансирование расходных обязательств по капитальному ремонту и ремонту автомобильных дорог общего пользования местного значения, предусмотренных задачей 3 подпрограммы VI "Дорожное хозяйство" государственной программы между Департаментом дорожного хозяйства и транспорта ХМАО-Югры и Администрацией города находится на стадии подписания:
- подписано Главой города;
- направлено 29.02.2016 в Департамент дорожного хозяйства и транспорта ХМАО-Югры для подписания. По состоянию на 01.04.2016 соглашение не подписано.
Объекты определены, включены в соглашение, планируется увеличение доли местного бюджета на 3 427,20 тыс. руб., вопрос о внесении изменений в утвержденный бюджет будет рассмотрен на апрельской Думе города.
Расходы запланированы на 3 квартал 2016.</t>
  </si>
  <si>
    <t>Заключен муниципальный контракт от 21.07.2015 № 38-ГХ с ООО СК "ЮВиС" на выполнение работ по восстановлению асфальтобетонного покрытия методом сплошного асфальтирования, со сроком выполнения  с 21.07.15 по 15.10.15, на сумму 74 820,74 тыс. руб. Работы выполнены в 2015 году, оплата произведена в 2016 году.
Расходы запланированы на 3 квартал 2016.</t>
  </si>
  <si>
    <t xml:space="preserve">Согласно утвержденного плана-графика осуществление закупки   (приобретение объекта транспортной инфраструктуры) у единственного поставщика (подрядчика, исполнителя) - октябрь 2016 года. Стоимость объекта- 47 595,16 тыс. руб.  </t>
  </si>
  <si>
    <t>Согласно утвержденного плана-графика осуществление закупки (приобретение объекта транспортной инфраструктуры) у единственного поставщика (подрядчика, исполнителя) - октябрь 2016 года. Стоимость объекта - 49 999,45 тыс. руб. Лимит финансирования на 2016 год  -7 642,85 тыс. руб. Потребность - 42 356,6 тыс. руб.</t>
  </si>
  <si>
    <t>Согласно утвержденного плана-графика осуществление закупки  (приобретение объекта транспортной инфраструктуры) у единственного поставщика (подрядчика, исполнителя) - октябрь 2016 года. Стоимость объекта - 39 225,88 тыс. руб.</t>
  </si>
  <si>
    <t>Работы выполняются в соответствии с заключенным муниципальным контрактом №31/2015 от 14.09.2015 с АО «АВТОДОРСТРОЙ» (протокол №ОК1055(2) от 28.08.2015), сумма 586 738,64 тыс. руб.                                                                                                    
Готовность объекта - 41,8 %. 
Ориентировочный ввод объекта в эксплуатацию планируется в декабре 2016 года. Направлено письмо от 11.12.2015 №01-11-6745/15 в Департамент дорожного хозяйства ХМАО-Югры о возможности увеличения субсидий окружного бюджета в 2016 году с целью ввода объекта в эксплуатацию.</t>
  </si>
  <si>
    <t>3,55 тыс. руб.  - средства предназначенные для приобретения спец. одежды и др. ср-в. индивидуальной защиты. Оплата запланирована во 2 квартале.</t>
  </si>
  <si>
    <t>367,36 тыс. руб. - средства  предусмотрены на приобретение спецодежды и  других средств индивидуальной защиты во 2 квартале;
1363,2 тыс. руб. - средства  предусмотрены на приобретение спецодежды и  других средств индивидуальной защиты в 3 квартале;
56,68 тыс. руб. - средства  предусмотрены на приобретение спецодежды и  других средств индивидуальной защиты в 4 квартале.</t>
  </si>
  <si>
    <t>в МКУ "Наш город"</t>
  </si>
  <si>
    <t>Средства планируется освоить в 3 квартале 2016 года.</t>
  </si>
  <si>
    <t>Организация медицинского обеспечения работников</t>
  </si>
  <si>
    <t>СГМУП "Городские тепловые сети", СГМУП "Горводоканал", СГМУП "Горсвет", СГМУ КП, курируемых департаментом городского хозяйства</t>
  </si>
  <si>
    <t>Мероприятие планируется выполнить во 2-4 кварталах 2016.</t>
  </si>
  <si>
    <t>в МКУ "Сургутский спасательный центр", подведомственном управлению по делам гражданской обороны и чрезвычайным ситуациям</t>
  </si>
  <si>
    <t>Устройство новых и (или) модернизация имеющихся средств коллективной защиты работников от воздействия опасных и вредных производственных факторов</t>
  </si>
  <si>
    <t>СГМУП «ГТС», курируемом  департаментом городского хозяйства</t>
  </si>
  <si>
    <t xml:space="preserve">Обеспечение санитарно-бытового и лечебно-профилактического обслуживания работников </t>
  </si>
  <si>
    <t>СГМУП «Горводоканал», СГМУП  «Городские тепловые сети», СГМУЭП " Горсвет", курируемых департаментом городского хозяйства</t>
  </si>
  <si>
    <t xml:space="preserve">МКУ "Хозяйственно-эксплуатационное управление" </t>
  </si>
  <si>
    <t xml:space="preserve">Заключен муниципальный контракт №13352/16 от 11.02.2016 г.  на поставку молочной продукции. Выдача молока (спецпитания) производится согласно фактически отработанного времени.  </t>
  </si>
  <si>
    <t>Осуществляется подготовка конкурсной документации на приобретение путевок за счет средств субвенции на организацию отдыха и оздоровления детей.</t>
  </si>
  <si>
    <t>Заключены МК на сумму 358 721,23 тыс. руб. на оказание услуг по организации горячего питания в муниципальных общеобразовательных учреждениях. Срок оказания услуги с 01.01.2016 по 31.12.2016.
Не исполнено 52 825,26 руб. от профинансированного объема в связи с уменьшением фактического количества детодней питания.</t>
  </si>
  <si>
    <t>Заключен договор на оказание услуг по техническому обслуживанию технических средств в муниципальных образовательных учреждениях. Оплата услуг по факту выполнения работ.</t>
  </si>
  <si>
    <t>Стипендии выплачиваются поквартально в месяце следующем за отчетным кварталом.</t>
  </si>
  <si>
    <t>Освоено:
3 466,658 тыс. руб. на оплату услуг по подвозу обучающихся.
Средства планируется освоить до конца 2016 года в соответствии с контрактом на оказание услуг по подвозу обучающихся.</t>
  </si>
  <si>
    <t>Средства планируется освоить до конца 2016 года.</t>
  </si>
  <si>
    <t>23.1.</t>
  </si>
  <si>
    <t>Муниципальная программа "Управление муниципальным имуществом и земельными ресурсами в городе Сургуте на 2014-2030 год" (ДИиЗО)</t>
  </si>
  <si>
    <t>Факт финансирования</t>
  </si>
  <si>
    <t>Соглашение между Департаментом социального развития Ханты-Мансийского автономного округа – Югры и муниципальным образованием городской округ город Сургут о предоставлении субсидии на оплату стоимости питания детям в возрасте от 6 до 17 лет (включительно) в оздоровительных лагерях с дневным пребыванием детей, в возрасте от 8 до 17 лет (включительно) в палаточных лагерях № С-65/16 от 09.02.2016.
1 120,48 тыс. руб. - освоено;
27 740,69 тыс. руб. -  подготовка конкурсной документации на оказание услуг по организации питания детей в оздоровительных лагерях с дневным пребыванием на базе образовательных учреждений в период летних, осенних каникул  будет осуществляется в следующих отчетных периодах (средств субсидии и местного бюджета,
10 863,24 тыс. руб. - остаток от доведенного объема средств субсидии на оплату стоимости питания детям школьного возраста в оздоровительных лагерях с дневным пребыванием детей. В департамент социального развития ХМАО-Югры направлено письмо Главы города от 16.02.2016 № 01-11-1131/16 с просьбой о перераспределении данных средств на организацию отдыха и оздоровления детей на приобретение путевок.
2 254,45 тыс. руб. - средства, запланированные для функционирования лагерей с дневным пребыванием детей в период летних, осенних каникул на страхование детей, приобретение канцелярских товаров, хозяйственных товаров, чистящих, моющих средств, вознаграждение за оказанные услуги работникам лагерей с дневным пребыванием детей на базе муниципальных образовательных учреждений, будут освоены в плановом порядке во 2,3,4 кварталах 2016 года
2 063,64 тыс. руб. - заключены договора на оказание услуг по организации питания детей в оздоровительных лагерях с дневным пребыванием на базе образовательных учреждений в период весенних каникул за счет средств окружного и местного бюджетов.</t>
  </si>
  <si>
    <t>Муниципальная программа «Развитие электронного муниципалитета на 2016-2030 годы» (УИТС)</t>
  </si>
  <si>
    <t>Подпрограмма «Повышение эффективности муниципального управления за счет использования современных информационно-телекоммуникационных технологий»</t>
  </si>
  <si>
    <t>Унификация технического обеспечения, эксплуатируемого в органах местного самоуправления и муниципальных учреждений, стандартизация процессов содержания и обслуживания технического обеспечения в органах местного самоуправления и муниципальных учреждений</t>
  </si>
  <si>
    <t>Проектирование, строительство (реконструкция) муниципальных объектов общего образования, в том числе:</t>
  </si>
  <si>
    <t>Средняя общеобразовательная школа в микрорайоне 32 г. Сургута</t>
  </si>
  <si>
    <t>Срок размещения извещения о проведении открытого конкурса  на выполнение проектно-изыскательных работ по объекту согласно утвержденного плана-графика - апрель 2016 года, НМЦК - 17 834,61 тыс. руб. Ориентировочный срок заключения контракта - июль 2016 года, при условии, что конкурс состоится.
 Произведен аванс за технологическое присоединения объекта к электрическим сетям на сумму 51,81 тыс. руб.</t>
  </si>
  <si>
    <t>Средняя общеобразовательная школа в микрорайоне 33 г. Сургута</t>
  </si>
  <si>
    <t xml:space="preserve"> Срок размещения извещения о проведении открытого конкурса  на выполнение проектно-изыскательных работ по объекту согласно утвержденного плана-графика - май 2016 года, НМЦК - 23 305,13 тыс. руб. Ориентировочный срок заключения контракта - август 2016 года, при условии, что конкурс состоится.     </t>
  </si>
  <si>
    <t>Выполнение работ по строительству МБОУ СОШ № 10 (пристрой)</t>
  </si>
  <si>
    <t>Содержание аппарата управления и иные расходы на осуществление функций, возложенных на департамент архитектуры и градостроительства</t>
  </si>
  <si>
    <t>Выполнение работ по капитальному ремонту МБОУ НШ "Перспектива"</t>
  </si>
  <si>
    <t>Согласно утвержденного плана-графика размещение извещения о проведении открытого конкурса на выполнение проектно-изыскательских работ - май 2016 г. НМЦК - 6 029,67 тыс. руб.  Ориентировочный срок заключения контракта - август 2016 г.</t>
  </si>
  <si>
    <t>Выполнение работ по строительству спортивных центров с универсальным игровым залом – всего, в том числе:</t>
  </si>
  <si>
    <t>Спортивный центр с универсальным игровым залом № 6 (МБОУ СОШ № 26)</t>
  </si>
  <si>
    <t>Спортивный центр с универсальным игровым залом 
№ 5 (МБОУ СОШ № 10 с углубленным изучением отдельных предметов)</t>
  </si>
  <si>
    <t>3.2.7.</t>
  </si>
  <si>
    <t>3.2.7.1.</t>
  </si>
  <si>
    <t>3.2.7.2.</t>
  </si>
  <si>
    <t>23.2.</t>
  </si>
  <si>
    <t>23.3.</t>
  </si>
  <si>
    <t>Подготавливается документация на объявление аукциона по страхованию муниципального имущества, планируется заключение муниципального контракта в 3 квартале 2016г.</t>
  </si>
  <si>
    <t>Стандартизация (унификация) программного обеспечения и информационных систем, эксплуатируемых в органах местного самоуправления и муниципальных учреждениях</t>
  </si>
  <si>
    <t>Аренда помещения в целях предоставления сотруднику, замещающему должность участкового уполномоченного полиции УВД по г. Сургуту для работы на обслуживаемом административном участке</t>
  </si>
  <si>
    <t>Заключен инвестиционный договор  № 08/2014 от 23.05.2014 г. с ООО "ВОРТ" для реализации инвестиционного проекта по созданию объекта. Сумма договора 74 850,00 тыс. руб.
Степень готовности объекта - 100 %.  Разрешение на ввод объекта в эксплуатацию № 86-ru86310000-17-2016 от 24.02.2016 г. Затраты инвестора возмещены в полном объеме.</t>
  </si>
  <si>
    <t>Финансовое обеспечение софинансирования расходных обязательств по организации питания обучающихся в муниципальных общеобразовательных организациях</t>
  </si>
  <si>
    <t>ДО
Оплачены коммунальные услуги за январь-февраль 2016 в сумме 528,68 тыс.руб.
ДГХ
Зарегистрированы бюджетные обязательства на сумму 3 622,04 тыс.руб.
Оплачены коммунальные услуги за январь-февраль 2016 в сумме 1 517,73 тыс.руб.</t>
  </si>
  <si>
    <t xml:space="preserve">Предоставление субсидии на выполнение муниципального задания и на иные цели подведомственным учреждениям, оказывающим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t>
  </si>
  <si>
    <t>Лицензионное программное обеспечение будет приобретено в следующем отчетном периоде</t>
  </si>
  <si>
    <t>Создание, развитие и эксплуатация информационных систем специальной и типовой деятельности</t>
  </si>
  <si>
    <t>18.1.4</t>
  </si>
  <si>
    <t>Предоставление субсидии на  финансовое обеспечение (возмещение) затрат по новогоднему и световому оформлению города</t>
  </si>
  <si>
    <t>Обеспечение выполнения функций в целях решения вопросов местного значения</t>
  </si>
  <si>
    <t>23.6.</t>
  </si>
  <si>
    <t>23.6.1.</t>
  </si>
  <si>
    <t>23.6.2.</t>
  </si>
  <si>
    <t>23.7.</t>
  </si>
  <si>
    <t>23.7.1.</t>
  </si>
  <si>
    <t>Заключен муниципальный контракт на страхование муниципального имущества (65 объектов нежилого фонда)  № 69 от 05.08.2015 на сумму 183,5 тыс.руб.
Контракт исполнен.
Экономия по результатам размещения муниципального заказа - 991,71 тыс.руб.</t>
  </si>
  <si>
    <t>Размещение извещения на выполнение проектно-изыскательных работ - июль 2016 (НМЦК -1 016,862 тыс. руб.). Средства в размере 25,0 тыс. руб. на проведение проверки сметной документации предложены к включению в бюджетную смету на заседание Думы в апреле 2016 года.</t>
  </si>
  <si>
    <t xml:space="preserve"> Приобретение жилых помещений у застройщиков и лиц, не являющихся застройщиками домов, в которых расположены эти помещения, в целях их предоставления гражданам, переселяемым из аварийных многоквартирных домов (ДАиГ)</t>
  </si>
  <si>
    <t>Ликвидация и расселение приспособленных для проживания строений (балочный массив)</t>
  </si>
  <si>
    <t>в связи с ликвидацией и расселением приспособленных для проживания строений, расположенных на территории линии охранной зоны ВЛ-110кВ в поселке Кедровый-1</t>
  </si>
  <si>
    <t>в связи с ликвидацией и расселением приспособленных для проживания строений в поселке Таежный по улице Железнодорожной и Тупиковой</t>
  </si>
  <si>
    <t>в связи с ликвидацией и расселением приспособленных для проживания строений в поселке СМП по улице Чернореченской</t>
  </si>
  <si>
    <t xml:space="preserve"> - в связи с ликвидацией и расселением приспособленных для проживания строений, расположенных на территории линии охранной зоны ВЛ-110кВ в поселке Кедровый-1</t>
  </si>
  <si>
    <t>Оплата субсидий участникам программы  производится по мере подготовки департаментом городского хозяйства постановлений о предоставлении субсидий на приобретение жилого помещения в собственность.</t>
  </si>
  <si>
    <t>12.1.1.1.</t>
  </si>
  <si>
    <t>12.1.1.2.</t>
  </si>
  <si>
    <t>Предоставление субсидии на приобретение жилого помещения в собственность на территории муниципального образования городского округа город Сургут (ДАиГ)</t>
  </si>
  <si>
    <t>Подпрограмма 3 "Ликвидация и расселение приспособленных для проживания строений"</t>
  </si>
  <si>
    <t xml:space="preserve"> Приобретение жилых помещений для предоставления участникам программы на условиях договора коммерческого найма (ДАиГ)</t>
  </si>
  <si>
    <t>12.1.1.3.</t>
  </si>
  <si>
    <t>12.1.1.4.</t>
  </si>
  <si>
    <t>Организация защиты информации комплексной муниципальной информационной системы</t>
  </si>
  <si>
    <t>18.1.5</t>
  </si>
  <si>
    <t>Развитие единой телекоммуникационной инфраструктуры и обеспечение ее функционирования, развитие муниципального центра обработки и хранения данных в составе комплексной муниципальной информационной системы</t>
  </si>
  <si>
    <t xml:space="preserve"> Заключен МК от 21.12.2016 № АВП-16 на оказание услуг по продлению неисключительного права на использование и воспроизведение антивирусного программного обеспечения «Антивирус Касперского» в 2016 году на сумму 2 307,1 тыс.руб. Оплата произведена в полном объеме.</t>
  </si>
  <si>
    <t>Заключены контракты на оказание услуг по предоставлению доступа к сети передачи данных, услуги интернет, предоставление доступа к волоконно-оптическим линиям и оконечному активному сетевому оборудованию на общую сумму 20 976,6 тыс.руб. Оплата произведена в размере 3 472,8 тыс. руб.</t>
  </si>
  <si>
    <t>Обеспечение деятельности МКУ «УИТС г. Сургута»</t>
  </si>
  <si>
    <t>Расходы на 2016 год  на обеспечение выполнения функций "МКУ "УИТС г. Сургута"</t>
  </si>
  <si>
    <t>Подпрограмма "Обеспечение выполнения функций МКУ УИТС г. Сургута"</t>
  </si>
  <si>
    <t>Иные расходы на декоративно-художественное и праздничное оформление города</t>
  </si>
  <si>
    <t>Осуществление градостроительной деятельности</t>
  </si>
  <si>
    <t>12.1.2.1.</t>
  </si>
  <si>
    <t>Создание наемных домов социального использования(ДАиГ)</t>
  </si>
  <si>
    <t>21.3.2.</t>
  </si>
  <si>
    <t>20.4.1.</t>
  </si>
  <si>
    <t>Улучшение жилищных условий ветеранов Великой Отечественной Войны</t>
  </si>
  <si>
    <t>Аукционы по приобретению жилых помещений для участников программы (63 квартиры) не состоялись ввиду отсутствия заявок. Повторное размещение заявок - апрель 2016 года.</t>
  </si>
  <si>
    <t>Оценка рыночной стоимости недвижимого имущества, подлежащего изъятию для муниципальных нужд с учетом доли в праве общей долевой собственности на общее имущество в многоквартирном доме, в том числе доли в праве общей долевой собственности на изымаемый земельный участок под аварийным домом, а также рыночной стоимости недвижимого имущества в многоквартирном доме, предоставляемого взамен изымаемого недвижимого имущества с учетом доли в праве общей долевой собственности на общее имущество в многоквартирном доме (ДГХ)</t>
  </si>
  <si>
    <t>Обследование жилых домов на предмет признания их аварийными, а также жилых помещений непригодными для проживания (ДГХ)</t>
  </si>
  <si>
    <t>Расходы запланированы на 2  квартал 2016.</t>
  </si>
  <si>
    <t xml:space="preserve">Средства предусмотрены как софинансирование за счет средств местного бюджета расходов на приобретение объектов общего образования.                                                                                              Заключение МК после ввода объекта в эксплуатацию, - ориентировочно III - IV квартал 2016 года. Окружные средства будут доведены после оформления ввода объекта в эксплуатацию. Оплата части средств по выкупу образовательного учреждения будет произведена после оформления объекта в муниципальную собственность.     </t>
  </si>
  <si>
    <t>Билдинг сад на 40 мест, ул.Каролинского,10</t>
  </si>
  <si>
    <t xml:space="preserve">Средства предусмотрены как софинансирование за счет средств местного бюджета расходов на приобретение объектов общего образования.                                                                                              Заключение МК после ввода объекта в эксплуатацию, - ориентировочно IV квартал 2016 года. Окружные средства будут доведены после оформления ввода объекта в эксплуатацию. Оплата части средств по выкупу образовательного учреждения будет произведена после оформления объекта в муниципальную собственность.  </t>
  </si>
  <si>
    <t>Проектирование, строительство (реконструкция) муниципальных объектов дошкольного образования</t>
  </si>
  <si>
    <t xml:space="preserve">Средства планируется освоить в 2016 году (на возмещение затрат частным организациям ООО "НДУ-ЦРР "Гулливер", ООО МИП "Центр развития талантов ребенка", НП "Центр временного пребывания детей", ООО "Наш малыш", ООО "Счастливое детство", осуществляющим деятельность по реализации образовательных программ дошкольного образования, для финансового обеспечения государственных гарантий на получение дошкольного образования в частных организациях; по выплате компенсации родителям части родительской платы за присмотр и уход за детьми (в части администрирования государственного полномочия). </t>
  </si>
  <si>
    <t>Зарегистрированы бюджетные обязательства на сумму 251 118,12 тыс. руб.
Всего произведено финансирование на сумму 52 988,04 тыс. руб., в том числе:  
33 368,95 тыс. руб. - оплачены коммунальные услуги за январь-февраль 2016.
15 037,40 тыс. руб. - оплачены расходы по содержанию объектов соц. сферы за январь-февраль 2016. 
349,66 тыс. руб. - погашена кредиторская задолженность по ремонту крыльца главного входа МБДОУ№90 "Незабудка".
4 154,29 тыс. руб. - частично оплачены работы по капитальному ремонту МБОУ СОШ № 12, кор.№2, блок Б.
77,74 тыс. руб. - оплачены коммунальные услуги за январь-февраль 2016 за ООО "ЗСКС".
12 269,42 тыс. руб. - экономия по итогам проведения конкурса. Средства будут сняты на апрельской Думе города.</t>
  </si>
  <si>
    <t>Содержание территории, здания, помещений, оборудования и инвентаря учреждения</t>
  </si>
  <si>
    <t>Подпрограмма 3. "Обеспечение деятельности управления по делам гражданской обороны и чрезвычайным ситуациям Администрации города".</t>
  </si>
  <si>
    <t>Разработка и реализация плана основных мероприятий муниципального образования городской округ город Сургут в области гражданской обороны, предупреждения и ликвидации чрезвычайных ситуаций, обеспечения пожарной безопасности и безопасности людей на водных объектах</t>
  </si>
  <si>
    <t>16.3.3.</t>
  </si>
  <si>
    <t>16.3.4.</t>
  </si>
  <si>
    <t>Организация информирования населения об ограничении доступа к водоемам, имеющим потенциальную опасность</t>
  </si>
  <si>
    <t>16.3.5.</t>
  </si>
  <si>
    <t>Организация информирования населения по вопросам пожарной безопасности</t>
  </si>
  <si>
    <t>16.3.6.</t>
  </si>
  <si>
    <t>19.1.</t>
  </si>
  <si>
    <t>19.1.1.</t>
  </si>
  <si>
    <t>19.1.2.</t>
  </si>
  <si>
    <t>19.2.2.</t>
  </si>
  <si>
    <t>19.2.2.1.</t>
  </si>
  <si>
    <t>19.2.2.2.</t>
  </si>
  <si>
    <t>19.2.2.3.</t>
  </si>
  <si>
    <t>19.2.3.1.</t>
  </si>
  <si>
    <t>Заключен договор от 22.03.2016 № 17-10-3746/6 с ООО "Региональный экспертный центр" на оказание услуг по определению рыночной стоимости недвижимого имущества, подлежащего изъятию для муниципальных нужд с учетом доли в праве общей долевой собственности на общее имущество в многоквартирном доме, в том числе доли в праве общей долевой собственности на изымаемый земельный участок под аварийным домом, а также рыночной стоимости недвижимого имущества в многоквартирном доме, предоставляемого взамен изымаемого недвижимого имущества, с учетом доли в праве общей долевой собственности на общее имущество в многоквартирном доме (№ реестровой записи 3860202024916000011). 
С 22.03.2016 по 31.12.2016, на сумму 28,4 тыс. руб.
 2,67 тыс. руб. - уточнение расчетов.
 53,93 тыс. руб. - экономия по итогам проведения конкурса, средства будут сняты по апрельской Думе города.</t>
  </si>
  <si>
    <t>Предоставление субсидии на выполнение муниципального задания и на иные цели подведомственным учреждениям, оказывающим муниципальную услугу «Реализация основных общеобразовательных программ дошкольного образования»</t>
  </si>
  <si>
    <t>Предоставление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t>
  </si>
  <si>
    <t>Проект планировки  поселка Кедровый в городе Сургуте</t>
  </si>
  <si>
    <t>Проект планировки территории поселка Лунный в городе Сургуте</t>
  </si>
  <si>
    <t>21.3.3.</t>
  </si>
  <si>
    <t xml:space="preserve">Проект межевания микрорайонов </t>
  </si>
  <si>
    <t>Отклонения уточненного плана от утвержденного обусловлено выделением средств из резервного фонда Администрации города в соответствии с Постановлениями Администрации города  "О выделении средств из бюджета города":
Постановление АГ от 20.02.16 № 1249 (сумма 208,16 тыс. руб.)</t>
  </si>
  <si>
    <t>Отклонение уточненного плана от утвержденного обусловлено:
- 620,0 тыс. руб. - увеличение бюджетных ассигнований в соответствии со справками Департамента финансов ХМАО-Югры "Об изменении показателей сводной бюджетной росписи расходов на 2016 год в", "Об изменении лимитов бюджетных обязательств на 2016 год " №500/01/28, 500/01/28 от 19.01.2016  на реализацию наказов избирателей депутатам Думы ХМАО-Югры (МБДОУ № 39 на ремонт физкультурного зала, МБДОУ № 77 на приобретение мебели)
- 143,77 тыс. руб. - перераспределением департаментом финансов АГ на учреждения, подведомственные департаменту образования, 23.03.2016 в соответствии  с уведомлениями Департамента труда и занятости населения ХМАО-Югры от 15.12.2015 № 021 "О бюджетных ассигнованиях на 2016 год",  "О лимитах бюджетных обязательств на 2016 год";
- 8 985,39 тыс. руб. - увеличением бюджетных ассигнований на финансовое обеспечение функционирования вновь вводимого МБДОУ № 23 "Золотой ключик".
Средства планируется освоить до конца 2016 года (заработная плата; начисления на выплаты по оплате труда; приобретение учебных пособий, игрового оборудования, уличного игрового оборудования, расходных материалов, спортивного инвентаря).</t>
  </si>
  <si>
    <t>21.6.</t>
  </si>
  <si>
    <t>21.6.1.</t>
  </si>
  <si>
    <t>13.1.1.1.</t>
  </si>
  <si>
    <t>13.1.1.2.</t>
  </si>
  <si>
    <t>13.1.1.3.</t>
  </si>
  <si>
    <t>13.1.1.4.</t>
  </si>
  <si>
    <t>13.1.1.5.</t>
  </si>
  <si>
    <t>13.1.1.6.</t>
  </si>
  <si>
    <t>13.1.2.1.</t>
  </si>
  <si>
    <t>13.1.2.2.</t>
  </si>
  <si>
    <t xml:space="preserve"> Создание условий по обеспечению комфортного и безопасного проживания в жилищном фонде</t>
  </si>
  <si>
    <t xml:space="preserve">Ликвидация несанкционированных свалок в районах застройки муниципального и бесхозяйного жилищного фонда </t>
  </si>
  <si>
    <t>Содержание пожарных водоёмов</t>
  </si>
  <si>
    <t xml:space="preserve">Промывка систем теплоснабжения в ветхом жилищном фонде 
</t>
  </si>
  <si>
    <t>Содержание водопропускных канав</t>
  </si>
  <si>
    <t xml:space="preserve">Зимнее содержание проездов к жилым строениям и строениям, приспособленным для проживания
</t>
  </si>
  <si>
    <t xml:space="preserve">Летнее содержание проездов к жилым строениям и строениям, приспособленным для проживания </t>
  </si>
  <si>
    <t xml:space="preserve">Организация и обеспечение условий управляющим организациям для предоставление качественных коммунальных услуг
</t>
  </si>
  <si>
    <t xml:space="preserve">Организация обеспечения граждан, проживающих в жилищном фонде с централизованной системой холодного  водоснабжения, не соответствующего требованиям СаНПиН, питьевой водой
</t>
  </si>
  <si>
    <t>Обеспечение осуществления отлова, транспортировки, учета, содержания, умерщвления, утилизации безнадзорных и бродячих животных:</t>
  </si>
  <si>
    <t xml:space="preserve">Организация и обеспечение условий для проведения капитального ремонта муниципальных жилых  домов </t>
  </si>
  <si>
    <t>Организация и обеспечение условий для проведения благоустройства территорий многоквартирных домов</t>
  </si>
  <si>
    <t xml:space="preserve">Благоустройство домовых территорий </t>
  </si>
  <si>
    <t>13.2.3.1.</t>
  </si>
  <si>
    <t>13.2.3.2.</t>
  </si>
  <si>
    <t>Приобретение и установка спортивных площадок</t>
  </si>
  <si>
    <t xml:space="preserve"> - оплата труда муниципального служащего органов местного самоуправления, осуществляющего переданное отдельное государственное полномочие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 (с учетом страховых взносов на оплату труда в государственные внебюджетные фонды) (УБУиО)</t>
  </si>
  <si>
    <t xml:space="preserve"> - субсидия на возмещение затрат по отлову и содержанию безнадзорных  животных (ДГХ)</t>
  </si>
  <si>
    <t>ДГХ: Постановлением АГ от 26.01.2016 № 465 внесены изменения в постановление АГ от 10.02.2014 № 916 "О порядке предоставления субсидии на возмещение затрат по отлову и содержанию безнадзорных животных". Распоряжением АГ от 18.02.2016 № 236 утверждён перечень получателей субсидии и объем предоставляемой субсидии.
Зарегистрированы бюджетные обязательства на сумму 11 601,82 тыс. руб.:
- 7/КЗ от 02.03.2015 со СГМУ КП на сумму 76,13 тыс. руб.;
- 10 от 09.03.2016 со СГМУП КП на сумму 11 525,69 тыс. руб. (ОБ - 1 062,7 тыс. руб., МБ - 10 462,99 тыс. руб.).
Произведено финансирование:
- 1 354,03 тыс. руб. - возмещены расходы за  январь-февраль 2016, в том числе 76,13 тыс. руб. - кредиторская задолженность 2015 года.</t>
  </si>
  <si>
    <t>УБУиО: 29,30 тыс. руб. запланированы  на оплату труда работнику за выполнение функции по учету. Срок оплаты - декабрь 2016 года.</t>
  </si>
  <si>
    <t>Расходы запланированы на 3 квартал 2016.</t>
  </si>
  <si>
    <t>Постановлением АГ от 18.02.2016 № 1181 внесены изменения в постановление АГ от 07.10.2015 № 7065 "О порядке предоставления субсидии на финансовое обеспечение (возмещение) затрат по благоустройству дворовых территорий многоквартирных домов". Расходы запланированы на 3 квартал 2016.</t>
  </si>
  <si>
    <t>Заключен договор от 11.03.2016 № 51 с ООО "ИЦ Сургутстройцена" на выполнение работ по проверке сметы на капитальный ремонт фасада. Срок оказания услуг с 11.03.2016- 25.03.2016. Работы выполнены и оплачены.
Работы по благоустройству планируется к размещению  в апреле 2016, в настоящее время ведется работа по формированию пакета документов.</t>
  </si>
  <si>
    <t>Муниципальная программа "Сургутская семья на 2014-2030 годы" (МКУ "Дворец торжеств")</t>
  </si>
  <si>
    <t>Поведение в образовательных организациях мероприятия, посвященные "Дню семьи" (ДО)</t>
  </si>
  <si>
    <t>10 тыс. руб. - средства планируется освоить 
во 2 квартале 2016 года в период проведения мероприятия</t>
  </si>
  <si>
    <t xml:space="preserve">49,60 тыс. руб. - средства освоены </t>
  </si>
  <si>
    <t>68,52 тыс. руб. - средства планируется освоить 
во 2 квартале 2016 года в период проведения мероприятия</t>
  </si>
  <si>
    <t>118,62 тыс. руб. - средства планируется освоить 
во 2 квартале 2016 года в период проведения мероприятия</t>
  </si>
  <si>
    <t>Организация предоставления платных услуг</t>
  </si>
  <si>
    <t>Средства будут освоены в течение года. За отчетный месяц средства были перечислены в полном объеме МКУ "Дворец торжеств".</t>
  </si>
  <si>
    <t>Обеспечение деятельности муниципального казенного учреждения "Дворец торжеств"</t>
  </si>
  <si>
    <t>28.2.3.</t>
  </si>
  <si>
    <t>Средства предназначены для обеспечения текущей деятельности МКУ "УКС".</t>
  </si>
  <si>
    <t xml:space="preserve">Инженерные сети в посёлке Снежный </t>
  </si>
  <si>
    <t>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t>
  </si>
  <si>
    <t>Улица Маяковского на участке от ул. 30 лет Победы до ул. Университетской в г. Сургуте</t>
  </si>
  <si>
    <t>Постановлением АГ от 26.01.2016 № 468 внесены изменения в постановление АГ от 23.12.2014 № 8736 "О порядке предоставления из бюджета муниципального образования городской округ город Сургут субсидии на финансовое обеспечение (возмещение) затрат по капитальному ремонту многоквартирных домов". Распоряжением АГ от 18.02.2016 № 240 утвержден перечень получателей субсидии и объем предоставляемой субсидии.
Заключено соглашение от 03.03.2016 № 7 с Югорским фондом капитального ремонта МКД на предоставление в 2016 году субсидии на безвозмездной и безвозвратной основе на финансовое обеспечение (возмещение) затрат по капитальному ремонту многоквартирных домов, включенных в окружной и муниципальный краткосрочные планы капитального ремонта, с 03.03.2016 по 31.12.2016, на сумму 11 694,27 тыс. руб. Оплата произведена  - 100%.
119,88 тыс. руб. - нераспределенный объем субсидии до определения получателей субсидии.</t>
  </si>
  <si>
    <t>Расходы носят заявительный характер. Расходы запланированы на 3 квартал 2016.</t>
  </si>
  <si>
    <t>Муниципальная программа «Обеспечение деятельности департамента культуры, молодёжной политики и спорта Администрации города на 2014-2030 годы» (ДКМПиС)</t>
  </si>
  <si>
    <t xml:space="preserve">Средства предусмотрены на организацию работы лагерей дневного пребывания, включая обеспечение питанием на базе одного учреждения молодёжной политики. </t>
  </si>
  <si>
    <t xml:space="preserve">Выполнение работ по проектированию объекта «Мототрасса на «Заячьем острове». 1 этап» </t>
  </si>
  <si>
    <t>Работы выполняются в соответствии с заключенным МК  №04П-2015 г. от 12.10.2015 г. с  ООО "Стройуслуга". Срок выполнения работ до 30.11.2016 г. Сумма по контракту  - 7 226,47 тыс. руб. (в 2015 году были выполнены инженерно-геодезические и инженерно-геологические изыскания на сумму 1 627,30 тыс. руб.).</t>
  </si>
  <si>
    <t>Зарегистрированы бюджетные обязательства на сумму 15,12 тыс.руб.:
-  заключен договор от 19.02.2016 № 06/16 с ООО "СпецТрансАвто" на оказание услуг по обеспечению биотуалетами общегородских праздничных мероприятий (проведение Открытого молодежного фестиваля экстремальных видов спорта) на сумму 7,71 тыс. руб. Услуги выполнены и оплачены в полном объеме. 
- заключен муниципальный контракт от 11.03.2016 № 02-ГХ с ООО "СпецТрансАвто" на оказание услуг по обеспечению биотуалетами общегородских праздничных мероприятий с 11.03.16  -31.08.16, (Молодежный арт-фестиваль "Inter Yes", приуроченный ко Дню Молодежи) на сумму 7,41 тыс. руб.
0,30 тыс. руб. - экономия по результатам проведения конкурса.</t>
  </si>
  <si>
    <t xml:space="preserve">Средства местного бюджета в размере 259 499,80 тыс. руб., межбюджетные трансферты из окружного бюджета в размере 450 тыс. руб. предусмотрены ДКМПиС на обеспечение функционирования и развития 3-х учреждений молодёжной политики (МАУ "Наше время", МБУ "Вариант", МБУ "Сибирский легион"). 
Средства местного бюджета исполнены в соответствии с графиком перечисления субсидии на выполнение муниципального задания и реестром на субсидии на иные цели.
 Межбюджетные трансферты направлены МБУ "Вариант" в виде субсидии на финансирование наказов избирателей депутатам Думы ХМАО-Югры с целью оказания финансовой помощи на участие команды учреждения во Всероссийской юниор-лиге КВН. </t>
  </si>
  <si>
    <t>Аукцион признан состоявшимся на оказание услуг по ликвидации несанкционированных свалок. Муниципальный контракт № 10-ГХ с ИП Нестеренко Д.В. проходит стадию подписания на сумму 330,000 тыс. руб.
290,28 тыс. руб. - экономия по результатам размещения муниципального заказа.
Расходы запланированы на 2,3 квартала 2016 года.</t>
  </si>
  <si>
    <t>Расходы носят заявительный характер. 
Расходы запланированы на 3 квартал 2016.</t>
  </si>
  <si>
    <t>Зарегистрированы бюджетные обязательства на сумму 3 043,09 тыс. руб.:
 - заключен муниципальный контракт от 07.12.2015 № 67-ГХ с ИП Кирьяков В.И. на выполнение работ по зимнему содержанию проездов к жилым строениям и строениям, приспособленным для проживания (Лот 1)  с 01.01.16-15.04.16, на сумму  749,95 тыс. руб.;
 - заключен муниципальный контракт от 07.12.2015 № 68-ГХ с ИП Кирьяков В.И. на выполнение работ по зимнему содержанию проездов к жилым строениям и строениям, приспособленным для проживания (Лот 2)  с 01.01.16-15.04.16, на сумму  347,18 тыс. руб.;
- заключен муниципальный контракт от 10.12.2015 № 69-ГХ с ООО " Сантехремстрой" на выполнение работ по зимнему содержанию проездов к жилым строениям и строениям, приспособленным для проживания (Лот3)  с 01.01.16-15.04.16, на сумму 
 1 945,96 тыс. руб.
Экономия в сумме 1 032,55 тыс. руб., будет снята по апрельской Думе города.
В соответствии с планом графиком срок  размещения заказа на выполнение работ по зимнему содержанию проездов к жилым строениям и строениям, приспособленным для проживания  с 16.10.16-31.10.16   на сумму 2 910,99 тыс. руб.- август 2016
1 738,57 тыс. руб. - оплачены расходы по зимнему содержанию проездов к жилым строениям и строениям, приспособленным для проживания.</t>
  </si>
  <si>
    <t>Заключены муниципальные контракты:
- от 23.03.2016 № 06-ГХ с ООО "СпецТрансАвто" на выполнение работ по летнему содержанию проездов к жилым строениям и строениям, приспособленным для проживания (Лот 1) с 01.05.2016 г. по 30.09.2016 г., на сумму  130,56 тыс. руб.
 - от 23.03.2016 № 07-ГХ с ООО "СпецТрансАвто" на выполнение работ по летнему содержанию проездов к жилым строениям и строениям, приспособленным для проживания  (Лот 2)  с 01.05.2016 г. по 30.09.2016 г., на сумму  105,94 тыс. руб.
 - от 23.03.2016 № 08-ГХ с ООО "СпецТрансАвто" на выполнение работ по летнему содержанию проездов к жилым строениям и строениям, приспособленным для проживания  (Лот 3)  с 01.05.2016 г. по 30.09.2016 г., на сумму  445,17 тыс. руб.
Экономия по результатам проведенных торгов в сумме 347,19 тыс. руб. будет снята по апрельской Думе города.
2,75 тыс. руб.  - экономия в результате уточнения начальной цены контрактов.</t>
  </si>
  <si>
    <t>09.03.2016 года  состоялись торги, ожидается подписание заказчиком контракта:
- на услуги по изготовлению технической документации на объекты энергохозяйства (9 объектов) - 140,00 тыс. руб.;
- на услуги по изготовлению технической документации на наружные сети тепловодоснабжения (26 объектов) - 300,00 тыс. руб.
На согласовании в ДЭП документация на выполнение работ по изготовлению актов о сносе 10 объектов - НМЦ - 53,05 тыс. руб.
390,85 тыс. руб. - освоение бюджетных ассигнований в течении года на изготовление технической документации на муниципальные жилые помещения.
949,01 тыс. руб. - экономия от проведения аукционов, средства будут сняты по апрельской Думе города.</t>
  </si>
  <si>
    <t xml:space="preserve">Расходы на обеспечение деятельности МКУ "ЕДДС города Сургута" осуществляются согласно поквартальному распределению 2016 года (содержание службы, заработная плата). Оплата произведена за период с 01.01.2016 по 31.03.2016. Спланированные расходы за 1 кв. в размере 10 184,96 тыс.руб. Произведены выплаты в размере 9 839,09 тыс.руб. </t>
  </si>
  <si>
    <t>Зарегистрированы бюджетные обязательства на сумму 104,05 тыс. руб.
Профинансировано всего 21,76 тыс. руб., в том числе:
17,8 тыс. руб. - оплачены расходы по вскрытию входных дверей и замены дверного замка в муниципальных жилых помещениях (Майская 6, Восход 19, Привокзальная, 18/4).
3,96 тыс. руб. - частично (в пределах кассового плана) оплачены расходы по освобождению муниципального жилого помещения от выморочного имущества (ул. Майская, д.6, кв.77).
85,46 тыс. руб. - планируется заключение договоров.</t>
  </si>
  <si>
    <t>Зарегистрированы бюджетные обязательства на сумму 1 161,81 тыс. руб. 
320,14 тыс. руб. - оплачены расходы за оказание  услуг по начислению, учету, сбору и перечислению платы за наем (социальный и коммерческий) муниципальных жилых помещений.
250,76 тыс. руб. - планируется заключение договоров.</t>
  </si>
  <si>
    <t>Работы выполняются согласно заключенного муниципального контракта на выполнение работ по строительству объекта с ООО "Строительная компания  СОК" № 03/2015 от 19.05.2015. Сумма по контракту - 423 186,003 тыс.руб., из них на 2016 год - 196 786,09 тыс. руб. Срок выполнения работ - 30 сентября 2016 года. 
Готовность объекта 27,6 %.</t>
  </si>
  <si>
    <t>Отклонение уточненного плана от утвержденного на 208,15 тыс. руб. согласно приказа ДФ от 10.03.2011 №23 (с изменениями), постановлению АГ от 20.02.2016 №1249.
Зарегистрированы бюджетные обязательства на сумму 874 431,62 тыс. руб.
237 249,57 тыс. руб. - оплачены расходы за содержание объектов дорожного хозяйства.
246 510,61 тыс. руб. - планируется заключение договоров.</t>
  </si>
  <si>
    <t>Постановлением АГ от 05.02.2016 № 712 внесены изменения в постановление АГ от 19.02.2014 № 1126 "О порядке предоставления субсидии на финансовое обеспечение (возмещение) затрат в связи с оказанием услуг по городским пассажирским перевозкам". Распоряжением АГ от 24.02.2016 № 267 утвержден перечень получателей субсидии и объем предоставляемой субсидии.
Зарегистрированы бюджетные обязательства на сумму 620 257,87 тыс. руб.
113 809,35 тыс. руб. - предоставлена субсидия на  финансовое обеспечение (возмещение затрат) в связи с оказанием услуг по городским пассажирским перевозкам, в том числе 2 815,64 тыс. руб. - погашена кредиторская задолженность 2015.
93 916,67 тыс. руб. - нераспределенный объем субсидии до определения получателей субсидии.
4 258,28 тыс. руб. - планируется заключение соглашений.</t>
  </si>
  <si>
    <t>Постановлением АГ от 25.01.2016 № 413 внесены изменения в постановление АГ от 21.07.2015 № 5079 "О порядке предоставления субсидии на возмещение затрат в связи с оказанием услуг водоснабжения населению, проживающему в жилищном фонде с централизованным холодным водоснабжением, не соответствующим требованиям СанПиН". Распоряжением АГ от 18.02.2016 № 237 утверждён перечень получателей субсидии и объем предоставляемой субсидии.
Зарегистрированы бюджетные обязательства на сумму 1 605,96 тыс. руб. 
103,44 тыс. руб. - предоставлена субсидия.
94,53 тыс. руб. - нераспределенный объем субсидии до определения получателей субсидии.</t>
  </si>
  <si>
    <t xml:space="preserve">Отклонение уточненного плана от утвержденного на сумму 1 306,21 тыс. руб. согласно приказам ДФ от 10.03.2011 №23 (с изменениями); от 29.01.2016 №6.
Затраты на содержание МКУ "ДЭАЗиИС". 
2 757,94 тыс. руб. - экономия по итогам проведения конкурсов, средства будут сняты на апрельской Думе города.
</t>
  </si>
  <si>
    <t>Выплата производиться ежеквартально. По состоянию на 01.04.2016 выплаты не производились</t>
  </si>
  <si>
    <r>
      <t>Произведена оплата по контрактам заключенным в 2015 году за счет средств фонда реформирования ЖКХ. (Соглашение № 46-15 от 10 июля 2015 о предоставлении субсидии  бюджету муниципального образования город Сургут на выполнение мероприятий по переселению граждан из аварийного жилищного фонда на 2015-2016 год).</t>
    </r>
    <r>
      <rPr>
        <sz val="14"/>
        <color theme="1"/>
        <rFont val="Times New Roman"/>
        <family val="1"/>
        <charset val="204"/>
      </rPr>
      <t>.</t>
    </r>
  </si>
  <si>
    <t>В связи с выбором жителей в пользу получения субсидии на приобретение жилых помещений средства планируется перераспределить на соответствующее подмероприятие по апрельской Думе города.</t>
  </si>
  <si>
    <t>Расходы запланированы на 3 квартал 2016 года.
В соответствии с планом графиком срок  размещения заказа  - май 2016 (обследование 6 домов: ул. Заводская д.2, ул. Пионерская д.35, ул. Щепеткина д.22, ул. Московская д.45, пос. МО-94 ул. Кольцевая д.20, пос. Лунный ул. Таежная д.4  на сумму 353,95 тыс. руб.), срок исполнения контракта  - август 2016.</t>
  </si>
  <si>
    <t>Согласно п. 2.1.4. муниципальной программы «Защита населения и территории города Сургута от чрезвычайных ситуаций и совершенствование гражданской обороны на 2014-2030 годы» в 2016 году необходимо построить 4 объекта МСО и необходимо запланировать в бюджете учреждения 5 270 280 руб.   
• 05.11.2015 УГОЧС направило письмо на заместителя Главы города «О выделении дополнительного финансирования на муниципальную программу»; 
• 12.02.2016 МКУ «ЕДДС города Сургута» направило письмо на Управление бюджетного учета и отчетности «О выделении дополнительного финансирования на муниципальную программу». 
В ходе переписки и по решению департамента финансов Администрации города дополнительное финансирование предусмотреть в апреле или июне 2016 года.  
При этом сообщаем Вам что если вышесказанные финансовые средства не будут выделены на модернизацию МСО, то произойдет существенное снижение показателя муниципальной программы - «Уровень звукового покрытия территории города электросиренами городской системы оповещения и информирования населения о чрезвычайных ситуациях».</t>
  </si>
  <si>
    <t>Неисполнение средств, зарезервированным в бюджетной росписи департамента финансов до принятия соответствующих нормативно-правовых актов на обеспечение расходных обязательств, возникающих после ввода в эксплуатацию новых объектов муниципальной собственности, создания новых муниципальных учреждений, связано с изменением сроков ввода новых объектов в эксплуатацию.
В соответствии с решением Думы города от 22.12.2015 №820-V ДГ "О бюджете городского округа город Сургут на 2016 год" средства зарезервированы в бюджетной росписи департамента финансов до определения исполнителей.
Согласно письмам КУ ХМАО-Югры "Сургутский центр занятости населения" и на основании приказа департамента финансов "Об изменении сводной бюджетной росписи, лимитов бюджетных обязательств и кассового плана" бюджетные ассигнования в размере 634,7 тыс.руб. перемещены в бюджетную роспись департамента образования и Администрации города</t>
  </si>
  <si>
    <t>Муниципальная программа "Обеспечение жильем отдельных категорий граждан, проживающих в городе Сургуте, на 2014 - 2030 годы" (УУиРЖ)</t>
  </si>
  <si>
    <t xml:space="preserve">Средства предусмотрены на организацию работы лагерей дневного пребывания, включая обеспечение питанием на базе 9-х учреждений (7 спортивных школ, 2 учреждения физической культуры и спорта). </t>
  </si>
  <si>
    <t>Получено положительное заключение по проверке достоверности определения сметной стоимости объекта №86-1-6-0010-16 от 16.02.2016г.                                                                                                                                                                                                   Срок размещения извещения о проведении конкурса с ограниченным участием на выполнение работ по завершению строительства объекта согласно утвержденного плана-графика - апрель 2016 года. Ориентировочный срок заключения контракта - июнь 2016 года, при условии, что конкурс состоится. НМЦК на выполнение работ по завершению строительства объекта - 420 949,70 тыс. руб.  Средств для проведения аукциона недостаточно. Обращение в Департамент физической культуры и спорта ХМАО-Югры направлено 17.03.2016года.                                                                                                                                              Готовность объекта - 57%. 
Ориентировочная дата ввода объекта в эксплуатацию -  декабрь 2016 года.</t>
  </si>
  <si>
    <t>Обеспечение функционирования и развития учреждений, оказывающих муниципальные услуги (работы) по обеспечению дополнительного образования в спортивных школах</t>
  </si>
  <si>
    <t>Средства предусмотрены на реализацию мероприятий с участием обучающихся 7-ми спортивных школ. Средства будут освоены в течение года.</t>
  </si>
  <si>
    <t>Средства предусмотрены на реализацию мероприятий МАУ "Ледовый Дворец спорта" на участие в Первенстве по хоккею. Освоены в полном объеме.</t>
  </si>
  <si>
    <t xml:space="preserve"> -  организация комплексного содержания объектов муниципальных учреждений, подведомственных департаменту культуры, молодёжной политики и спорта (предоставление коммунальных услуг, услуг по содержанию муниципального имущества) (ДГХ - Администрация города)  </t>
  </si>
  <si>
    <t>Обеспечение функционирования и развития учреждений, оказывающих муниципальные услуги (работы) по организации занятий физической культурой и массовым спортом (ДКМПиС)</t>
  </si>
  <si>
    <t>- мероприятия по развитию физической культуры и массового спорта (ДКМПиС)</t>
  </si>
  <si>
    <t xml:space="preserve">Заключен договор от 12.02.2016 № 05/16 с ООО "СпецТрансАвто" на оказание услуг по обеспечению биотуалетами общегородских праздничных мероприятий (проведение массовой лыжной гонки "Сургутская лыжня 2016") на сумму 11,57 тыс. руб. Услуги оказаны и оплачены. Мероприятие выполнено - 100%. </t>
  </si>
  <si>
    <t>5.1.2.2.</t>
  </si>
  <si>
    <t xml:space="preserve">Средства местного бюджета в размере 8 273,920 тыс. руб. предусмотрены ДКМПиС на реализацию мероприятий с участием учреждений физической культуры и спорта. </t>
  </si>
  <si>
    <t>Акция среди детей и подростков по месту жительства «Автобус добра" (ДКМПиС)</t>
  </si>
  <si>
    <t>30.1.4.</t>
  </si>
  <si>
    <t>30.1.5.</t>
  </si>
  <si>
    <t>30.1.6.</t>
  </si>
  <si>
    <t>30.2.1</t>
  </si>
  <si>
    <t>30.2.2</t>
  </si>
  <si>
    <t>30.2.6.</t>
  </si>
  <si>
    <t>30.2.7.</t>
  </si>
  <si>
    <t>30.2.8.</t>
  </si>
  <si>
    <t>30.2.9.</t>
  </si>
  <si>
    <t>30.2.10</t>
  </si>
  <si>
    <t xml:space="preserve">Средства местного бюджета в размере 1 101,708 тыс. руб. предусмотрены ДКМПиС на создание условий для развития туризма в Сургуте, расширения спектра туристических услуг для жителей и гостей города. </t>
  </si>
  <si>
    <t xml:space="preserve">Работы выполняются в соответствии с заключенным муниципальным контрактом с ООО "Сибвитосервис" №18/2014 от 04.10.14 г.  Сумма по контракту - 323 245,56 тыс. руб.   Срок выполнения работ - 15.06.2016 г.
Готовность объекта - 73,1 %.                                                                                                                                       В марте опубликованы извещения о проведении  5-ти  электронных  аукционов на сумму 661,51 тыс. руб. на поставку оборудования для комплектации и ввода объекта в эксплуатацию. Дата проведения аукционов 04.04.2016 г.  Из них по 2-м аукционам не подано ни одной заявки, извещения о проведении аукционов будут опубликованы повторно в апреле 2016г
Размещены извещения о проведении  11-ти  электронных  аукционов на поставку оборудования для комплектации и ввода объекта в эксплуатацию. Дата проведения аукционов - 18.04.16 г.                                                                                                         Ориентировочная дата ввода объекта в эксплуатацию - июль 2016 года. </t>
  </si>
  <si>
    <t>1. Извещение о  проведении открытого конкурса на выполнение проектно-изыскательских работ размещено 31.03.2016 г. Рассмотрение и оценка заявок на участие в открытом конкурсе состоится  04.05.16 г. Ориентировочный срок заключения контракта - июнь 2016 г.  НМЦК- 10 363,27 тыс. руб. Лимит на 2016 год - 1 350,07 тыс. руб. Потребность на 2017 год  на ПИР - 9 013,21 тыс. руб.
2. В марте произведен авансовый платеж в размере 8,56 тыс. руб. за подключение объекта к электрическим сетям.</t>
  </si>
  <si>
    <t>Театр актера и куклы "Петрушка"</t>
  </si>
  <si>
    <t xml:space="preserve">Согласно утвержденного плана-графика размещение извещения на выполнение работ по обследованию конструкций здания - май 2016 г. Ориентировочный срок заключения контракта - август 2016 г. НМЦК- 349,90 тыс. руб. Размещение извещения на выполнение проектно-изыскательских работ -  сентябрь 2016 г.  Ориентировочный срок заключения контракта - 
ноябрь 2016 г. НМЦК - 19 768,48 тыс. руб. </t>
  </si>
  <si>
    <t>Нежилое здание расположенное по адресу: ХМАО-Югра, Тюменской области, город Сургут,  ул.60 лет октября,16</t>
  </si>
  <si>
    <t>Снос объектов недвижимости</t>
  </si>
  <si>
    <t>Извещение о проведении аукциона на выполнение работ по сносу здания, расположенного по адресу: Ханты-Мансийский округ, город Сургут, улица 60 лет Октября, 16 опубликовано 14.03.2016 г., дата проведения аукциона 28.03.2016 г. Победитель - ИП Нестеренко Д. В. Сумма - 245,10162 тыс.руб. Стадия заключения контракта.</t>
  </si>
  <si>
    <t>Реализация отдельных мероприятий государственной программы Ханты-Мансийского автономного округа — Югры «Развитие культуры и туризма в Ханты-Мансийского автономного округа — Югре на 2016 — 2020 годы</t>
  </si>
  <si>
    <t>Обеспечение функционирования и развития муниципальных концертных организаций и театров по направлению: профессиональное искусство</t>
  </si>
  <si>
    <t>Обеспечение функционирования и развития муниципальных учреждений культурно-досугового типа по направлению: организация досуга, самодеятельное народное творчество и народные художественные промыслы</t>
  </si>
  <si>
    <t>- организация установки и обслуживания временных мобильных туалетов при проведении мероприятий
(Администрация города - ДГХ)</t>
  </si>
  <si>
    <t>Организация комплексного содержания объектов (предоставление коммунальных услуг, услуг по содержанию муниципального имущества) муниципальных учреждений культурно-досугового типа по направлению: организация досуга, самодеятельное народное творчество и народные художественные промыслы (ДГХ)</t>
  </si>
  <si>
    <t>Расходы на обеспечение выполнения функций учреждения осуществляются по мере необходимости в течение года.</t>
  </si>
  <si>
    <t>Организация акций среди детей и подростков по месту жительства «Автобус добра» запланированы на следующие периоды 2016 года:
- май - в сумме 100 000,00  руб.; 
- сентябрь - в сумме 100 000,00  руб. 
1. На сумму 191 920,00 руб. - объявлены аукционы в электронной форме (проведение аукционов - апрель 2016);
2. На сумму 8 080,00 руб. - договор с единственным поставщиком на стадии заключения (дата заключения - апрель 2016).</t>
  </si>
  <si>
    <t>Зарегистрированы бюджетные обязательства на сумму  517,66 тыс.руб.:
- заключен муниципальный контракт от 11.03.2016 № 02-ГХ с ООО "СпецТрансАвто" на оказание услуг по обеспечению биотуалетами общегородских праздничных мероприятий с 11.03.16-31.08.16, на сумму 469,47 тыс.руб.;
- заключен договор от 10.03.2016 № 08/16 с ООО "СпецТрансАвто" на оказание услуг по обеспечению биотуалетами общегородских праздничных мероприятий (проведение городского праздника "Масленица") за 13.03.2016, на сумму 48,19 тыс.руб.
1,64 тыс.руб. - экономия по результатам проведения конкурса.</t>
  </si>
  <si>
    <t xml:space="preserve">Средства местного бюджета в размере 220 776,49 тыс. руб., предусмотрены ДКМПиС  на обеспечение функционирования и развития 4-х учреждений (МАУ "ГКЦ", МАУ "МКДЦ", МАУ "ГПКиО", МБУ ИКЦ "Старый Сургут"). Средства местного бюджета будут исполнены в соответствии с графиком перечисления субсидии на выполнение муниципального задания и реестром на субсидии на иные цели.
</t>
  </si>
  <si>
    <t>4.5.1.1.</t>
  </si>
  <si>
    <t>4.5.1.2.</t>
  </si>
  <si>
    <t>4.5.1.3.</t>
  </si>
  <si>
    <t>4.5.3.</t>
  </si>
  <si>
    <t>Оплата услуг в рамках заключенных муниципальных контрактов и договоров запланирована в III и  IV квартале, при завершении работ по проведению социологических исследований.</t>
  </si>
  <si>
    <t>Реализация мероприятий государственной программы ХМАО-Югры «Развитие культуры и туризма в ХМАО-Югре на 2016 – 2020 годы»</t>
  </si>
  <si>
    <t xml:space="preserve">Департаментом культуры, молодёжной политики и спорта направлено в округ соглашение "О сотрудничестве в сфере реализации государственной программы Ханты-Мансийского автономного округа-Югры "Развитие культуры и туризма в Ханты-Мансийском автономном округе-Югре на 2016-2020 годы" в 2016 году" (письмо исходящее от 24.02.2016 № 04-01-07-661/16-0-0). 
</t>
  </si>
  <si>
    <t>Обеспечение функционирования и развития муниципальных детских школ искусств</t>
  </si>
  <si>
    <t>Обеспечение функционирования и развития муниципальных детских школ искусств (по видам искусств) (ДКМПиС)</t>
  </si>
  <si>
    <t>Организация комплексного содержания объектов (предоставление коммунальных услуг, услуг по содержанию муниципального имущества) муниципальных детских школ искусств (по видам искусств) (Администрация города - ДГХ)</t>
  </si>
  <si>
    <t>Зарегистрированы бюджетные обязательства на сумму 8 418,97 тыс. руб.
Всего произведено финансирование на сумму 
2 079,25 тыс. руб., в том числе:  
1 193,08 тыс. руб. - оплачены коммунальные услуги за январь-февраль 2016.
886,17 тыс. руб. - оплачены расходы по содержанию объектов соц. сферы за январь-февраль 2016. 
59,72 тыс. руб. - экономия по итогам проведения конкурса. Средства будут сняты на апрельской Думе города.</t>
  </si>
  <si>
    <t>4.3.1.1.</t>
  </si>
  <si>
    <t>4.3.1.2.</t>
  </si>
  <si>
    <t>4.3.1.3.</t>
  </si>
  <si>
    <t>До конца 2016 года денежные средства будут израсходованы на оплату труда педагогических работников муниципальных образовательных организаций дополнительного образования детей (в сфере культуры)</t>
  </si>
  <si>
    <t xml:space="preserve">В соответствии с решением  координационного совета по вопросам ТОС от 10.02.2016 средства субсидии в общем объеме 16 512 531,18 рублей выделены 13-ти ТОС. Выплаты осуществляются ежеквартально. Заключены МК № 13 от 27.11.2015, № 12 от 27.11.2015 по услугам аренды помещений, оплата производится ежемесячно по факту оказания услуг. </t>
  </si>
  <si>
    <t>Печать  и доставка до почтовых ящиков жителей города газеты "Сургутские ведомости"</t>
  </si>
  <si>
    <t>Осуществление отдельных государственных полномочий по обеспечению составления (изменения и дополнения) списков кандидатов в присяжные заседатели федеральных судов общей юрисдикции</t>
  </si>
  <si>
    <t>Опубликование списков кандидатов в присяжные заседатели федеральных судов общей юрисдикции</t>
  </si>
  <si>
    <t>30.3.1.1..</t>
  </si>
  <si>
    <t>В настоящее время документы на получение субсидии предоставлены одной общественной организацией инвалидов. Решение об оказании финансовой поддержки будет принято на очередном заседании экспертного совета по поддержке социально ориентированных некоммерческих организаций</t>
  </si>
  <si>
    <t>Средства планируется освоить в IV квартале 2016 года</t>
  </si>
  <si>
    <t>30.3.1.2.</t>
  </si>
  <si>
    <t>30.3.3,.</t>
  </si>
  <si>
    <t>30.3.4..</t>
  </si>
  <si>
    <t>Подпрограмма 2 «Обеспечение населения услугами муниципальных музеев»</t>
  </si>
  <si>
    <t>«Обеспечение функционирования и развития муниципальных музейных учреждений»</t>
  </si>
  <si>
    <t>«Организация комплексного содержания объектов (предоставление коммунальных услуг, услуг по содержанию муниципального имущества) муниципальных музейных учреждений»</t>
  </si>
  <si>
    <t>4.2.2.1.</t>
  </si>
  <si>
    <t>4.2.2.2.</t>
  </si>
  <si>
    <t>Средства местного бюджета в размере 102 536,031 тыс. руб. предусмотрены ДКМПиС на обеспечение функционирования и развития 2-х учреждений (МБУК "СХМ", МБУК "СКМ")., остатки денежных средств по муниципальному заданию возвращены в в доход бюджета города. Средства местного бюджета будут исполнены в соответствии с графиком перечисления субсидии на выполнение муниципального задания и реестром на субсидии на иные цели.</t>
  </si>
  <si>
    <t>Кассовый план 3 кв. - 877 тыс. руб., из них:
- услуги по переводу документов в машиночитаемый формат - 30 тыс. руб.;
- абонентское обслуживание автоматизированной системы - 28 тыс. руб.;
- оплата услуг по организации участия в формировании Сводного каталога библиотек ХМАО-Югры - 25 тыс. руб.;
- приобретение автоматизированного рабочего места - 694 тыс. руб.;
- приобретение прав доступа к электронным базам данных - 100 тыс. руб.
Кассовый план 4 кв. - 2253,1 тыс. руб., их них:
- комплектование библиотечного фонда - 1 963,2 тыс. руб.;
- абонентское обслуживание автоматизированной системы - 57 тыс. руб.
- периодические издания для пополнения библиотечного фонда - 232,9 тыс. руб. 
Оплата услуг будет произведена по факту оказания услуг в соответствии с условиями заключаемых договоров в течение отчетного года.</t>
  </si>
  <si>
    <t>«Обеспечение функционирования и развития муниципальных общедоступных библиотек»</t>
  </si>
  <si>
    <t>«Организация комплексного содержания объектов (предоставление коммунальных услуг, услуг по содержанию муниципального имущества) муниципальных общедоступных библиотек» (Администрация города - ДГХ)</t>
  </si>
  <si>
    <t>4.4.</t>
  </si>
  <si>
    <t>4.4.1.1.</t>
  </si>
  <si>
    <t>4.1.1.2.</t>
  </si>
  <si>
    <t xml:space="preserve">«Обустройство Детской площадки «Забава» на территории МБУ ИКЦ «Старый Сургут» </t>
  </si>
  <si>
    <t xml:space="preserve"> Кассовый план 3 кв. - 5 262,150 тыс. руб., осуществляется подготовка конкурсной документации.</t>
  </si>
  <si>
    <t xml:space="preserve">«Установка ограждения на объекте МБУ ДО «Детская школа искусств №1» </t>
  </si>
  <si>
    <t>Средства запланированы на установку ограждения на объекте МБУ ДО "Детская школа искусств №1". Кассовый план 3 кв. - 1 803,02 тыс. руб., осуществляется подготовка конкурсной документации.</t>
  </si>
  <si>
    <t>Состоялся конкурс. Сумма предполагаемого к заключению контракта составит 85,0 тыс.руб.</t>
  </si>
  <si>
    <t>Мероприятия в рамках функционирования управления информационной политики. Текущая деятельность. Осуществляется непрерывно в течение года.</t>
  </si>
  <si>
    <t>Опубликование социально значимой информации ОМС в газете "Сургутская трибуна". Мероприятие по опубликованию информации о противодействии экстремизму планируется к выполнению после подведения итогов размещения муниципального заказа, намеченного на апрель 2016 года. Период опубликования - по мере необходимости, в течение года.</t>
  </si>
  <si>
    <t>Подведение итогов конкурса социальной рекламы намечено на II квартал 2016 года. Церемония состоится в июне 2016 года.</t>
  </si>
  <si>
    <t>Мероприятия по созданию и реализации проектов социальной рекламы запланированы к реализации после подведения итогов конкурса социальной рекламы, намеченного на июнь 2016 года.  Ожидаемый срок исполнения - конец III - середина IV квартала.</t>
  </si>
  <si>
    <t>Запланировано к реализации во 2 половине IV квартала 2016 года.</t>
  </si>
  <si>
    <t>Мероприятия по изданию брошюр серии "Живая память" и брошюры "Краеведческий календарь" с перекидным календарем запланированы к реализации в IV квартале 2016 года.</t>
  </si>
  <si>
    <t>27.</t>
  </si>
  <si>
    <t>27.1.</t>
  </si>
  <si>
    <t>27.2.</t>
  </si>
  <si>
    <t>27.3.</t>
  </si>
  <si>
    <t>27.4.</t>
  </si>
  <si>
    <t>27.4.1.</t>
  </si>
  <si>
    <t>27.4.2.</t>
  </si>
  <si>
    <t>27.4.3.</t>
  </si>
  <si>
    <t>27.4.4.</t>
  </si>
  <si>
    <t>27.4.5.</t>
  </si>
  <si>
    <t>27.4.6.</t>
  </si>
  <si>
    <t>27.4.8.</t>
  </si>
  <si>
    <t>27.4.9.</t>
  </si>
  <si>
    <t>32.</t>
  </si>
  <si>
    <t>32.1.</t>
  </si>
  <si>
    <t>32.1.1.</t>
  </si>
  <si>
    <t>32.1.2.</t>
  </si>
  <si>
    <t>32.1.3.</t>
  </si>
  <si>
    <t>32.1.4.</t>
  </si>
  <si>
    <t>32.1.5.</t>
  </si>
  <si>
    <t>32.1.6.</t>
  </si>
  <si>
    <t>32.1.6.1.</t>
  </si>
  <si>
    <t>32.1.6.1.1.</t>
  </si>
  <si>
    <t>32.1.6.2.</t>
  </si>
  <si>
    <t>32.1.6.2.1.</t>
  </si>
  <si>
    <t>32.1.6.2.2.</t>
  </si>
  <si>
    <t>32.1.6.2.3.</t>
  </si>
  <si>
    <t>32.1.6.2.4.</t>
  </si>
  <si>
    <t>32.1.6.2.5.</t>
  </si>
  <si>
    <t>32.1.6.3.</t>
  </si>
  <si>
    <t>32.1.6.3.1.</t>
  </si>
  <si>
    <t>32.1.6.3.2.</t>
  </si>
  <si>
    <t>32.1.6.3.3.</t>
  </si>
  <si>
    <t>32.1.6.3.4.</t>
  </si>
  <si>
    <t>32.1.6.3.5.</t>
  </si>
  <si>
    <t>32.1.6.3.6.</t>
  </si>
  <si>
    <t>32.1.6.3.7.</t>
  </si>
  <si>
    <t>32.1.6.3.8.</t>
  </si>
  <si>
    <t>32.1.6.4.</t>
  </si>
  <si>
    <t>32.1.6.4.1.</t>
  </si>
  <si>
    <t>32.1.6.4.2.</t>
  </si>
  <si>
    <t>32.1.6.4.3.</t>
  </si>
  <si>
    <t>32.1.6.4.4.</t>
  </si>
  <si>
    <t>32.1.6.4.5.</t>
  </si>
  <si>
    <t>32.1.6.4.6.</t>
  </si>
  <si>
    <t>32.1.6.4.7.</t>
  </si>
  <si>
    <t>32.1.6.4.8.</t>
  </si>
  <si>
    <t>32.1.6.4.9.</t>
  </si>
  <si>
    <t>32.1.6.5.</t>
  </si>
  <si>
    <t>32.1.6.5.1.</t>
  </si>
  <si>
    <t>32.1.6.5.2.</t>
  </si>
  <si>
    <t>32.1.6.5.3.</t>
  </si>
  <si>
    <t>32.1.6.5.4.</t>
  </si>
  <si>
    <t>32.1.6.5.5.</t>
  </si>
  <si>
    <t>32.1.6.5.6.</t>
  </si>
  <si>
    <t>32.1.6.5.7.</t>
  </si>
  <si>
    <t>32.1.6.6.</t>
  </si>
  <si>
    <t>32.1.6.6.1.</t>
  </si>
  <si>
    <t>32.1.6.6.2.</t>
  </si>
  <si>
    <t>32.1.6.7.</t>
  </si>
  <si>
    <t>32.1.6.7.1.</t>
  </si>
  <si>
    <t>32.1.6.8.</t>
  </si>
  <si>
    <t>32.1.6.8.1.</t>
  </si>
  <si>
    <t>32.1.6.9.</t>
  </si>
  <si>
    <t>32.1.6.8.2.</t>
  </si>
  <si>
    <t>Бюджетные ассигнования предусмотрены на предоставление следующих дополнительных гарантий и мер социальной поддержки:                                                                                                                1. Выплата вознаграждения приемным родителям (УОиП);.                                                               2. Производство ремонта жилых помещений, принадлежащих на праве собственности детям-сиротам и детям, оставшимся без попечения родителей (ДГХ);                                                                      
3. Организация отдыха и оздоровления детей-сирот и детей, оставшихся без попечения родителей (ДО).</t>
  </si>
  <si>
    <t>1. Заключен МК от 28.12.2015 № ИН-02-16 на оказание услуг телематических служб (доступ к сети передачи данных «Интернет») в 2016 году на сумму 4,7 тыс. руб. Оплата произведена  в размере 0,8 тыс. руб.
2. Заключен МК от 21.12.2016 № АВП-16 на оказание услуг по продлению неисключительного права на использование и воспроизведение антивирусного программного обеспечения «Антивирус Касперского» в 2016 году на сумму 70,0 тыс. руб. Оплата произведена в полном объеме.
3. Заключен МК от 21.12.2015 № СПС-01-16 на оказание услуг по сопровождению ранее установленной справочно-правовой системы КонсультантПлюс на сумму 221,1 тыс.руб. Оплата произведена в размере 37,7 тыс. руб.</t>
  </si>
  <si>
    <t>23,65 тыс. руб. - предоставлена компенсация расходов по оплате жилого помещения и коммунальных услуг отдельным категориям граждан, проживающих в бесхозяйных жилых помещениях и временном жилищном фонде за декабрь 2015, январь-февраль 2016</t>
  </si>
  <si>
    <t>В 2016 году планируется выполнить ремонт в 11 квартирах. Расходы запланированы на 3-4 кварталы 2016 года.
В соответствии с планом графиком сроки  размещения заказа:
- июль 2016 (ремонт 5 квартир на сумму 900,0 тыс. руб.), срок исполнения контракта  - декабрь 2016
- август 2016 (ремонт 3 квартир на сумму 540,0 тыс. руб.), срок исполнения контракта  - декабрь 2016.
- сентябрь 2016 (ремонт 3 квартир на сумму 540,0 тыс. руб.), срок исполнения контракта  - декабрь 2016.
Расходы носят заявительный характер. По состоянию на 01.04.2016 подано 1 заявление, обращение проходит процедуру согласования</t>
  </si>
  <si>
    <t>Заявлений по участию в муниципальной программе города Сургута "Развитие агропромышленного комплекса в городе Сургуте на 2014 - 2030 годы" не поступало. Денежных средств на выплату субсидий за счет местного бюджета в 2016 году не предусмотрено.                                                                
20.02.2016  6ыло подписано постановление Администрации города Сургута № 1253 " Об утверждении перечня получателей субсидий и объема предоставляемых субсидий на поддержку сельскохозяйственного производства" из средств бюджета ХМАО - Югры.                                                                                              Заключено дополнительное соглашение с ООО "Сургутский рыбхоз" на 2016 год.                                                                                                              
14.01.2016 поступило заявление от ИП Патрушев Н.А. об исключении из перечня участников государственной программы "Развитие агропромышленного комплекса и рынков сельскохозяйственной продукции, сырья и продовольствия в ХМАО-Югре в 2016-2020 годах"</t>
  </si>
  <si>
    <t>Муниципальная программа "Развитие агропромышленного комплекса в городе Сургуте на 2014-2030 годы" (КУИ)</t>
  </si>
  <si>
    <t xml:space="preserve">Извещение о проведении открытого конкурса на выполнение проектно-изыскательских работ опубликовано 26.02.2016 г. Рассмотрение и  оценка заявок на участие в конкурсе состоялось 30.03.2016 г. Победитель конкурса - ООО "Стройуслуга", цена предложения - 807,75 тыс. руб. Стадия заключения контракта. </t>
  </si>
  <si>
    <t>22.1.1.2.</t>
  </si>
  <si>
    <t>Извещение о проведении открытого конкурса на выполнение проектно-изыскательских работ размещено 31.03.2016 г. Рассмотрение и оценка заявок на участие в открытом конкурсе состоится 04.05.16 г. Ориентировочная дата заключения контракта май 2016 г. НМЦК 1 099,94 тыс. руб. Лимит финансирования на 2016 год 549,97 тыс. руб. Потребность на 2017 год - 549,97 тыс. руб.</t>
  </si>
  <si>
    <t>Заявка на проведение аукциона по выполнению проекта планировки поселка Лунный размещена. Подведение итогов аукциона - 04.04.2016 г. НМЦК - 639,33 тыс. руб.</t>
  </si>
  <si>
    <t>Размещение заявок на проведение аукционов по выполнению работ по проектированию межевания микрорайонов, согласно утвержденного плана - графика, - апрель 2016г. (Проект межевания микрорайона ПИКС - 7 000 тыс. руб, проект межевания квартала 29-16 - 1 000 тыс. руб, проект межевания микрорайона 5А - 5 398,21 тыс. руб.)</t>
  </si>
  <si>
    <t>Заявка на проведение аукциона по выполнению проекта планировки поселка Кедровый размещена. Подведение итогов аукциона - 11.04.2016 г. НМЦК - 
1 039,97 тыс. руб.</t>
  </si>
  <si>
    <t xml:space="preserve">Данное мероприятие включает в себя следующие расходы: 
1. "Изготовление техпаспортов, справок о принадлежности объектов" предусмотрены средства в сумме 50,0 тыс. руб. Средства будут использованы по мере возникновения расходов. 
2. "Оценка имущества изымаемого для муниципальных нужд" По данному объекту средства предусмотренные на заключение договоров до 100 тыс. руб. Общая сумма на год 420,0 тыс. руб.
3."Экспертиза проектов, цен, смет" По данному объекту также средства предусмотрены на заключение договоров до 100 тыс. руб. Общая сумма на год 400,0 тыс. руб Средства будут  расходоваться  по мере возникновения необходимости.  
4. "Хранение градостроительного архива". Заключен МК №3/2016 от 26.02.2016г с ОАО "ЗАПСИБЗНИИЭП". Период оказания услуг - по 30.12.2016 г. 
5. "Строительная экспертиза". Средства предусмотрены на выплаты по судебным решениям. Общая сумма на год составляет 2 100 тыс. руб. Средства будут использованы по мере поступления судебных решений. 
6. Оставшаяся сумма средств предусмотрена на оплату расходов по выполнению департаментом архитектуры своих полномочий. </t>
  </si>
  <si>
    <t>Муниципальная программа «Обеспечение деятельности департамента архитектуры и градостроительства на 2014 — 2030 годы» (ДАиГ)</t>
  </si>
  <si>
    <t>Муниципальная программа «Доступная среда города Сургута на 2014 — 2030 годы» (ДАиГ)</t>
  </si>
  <si>
    <t>С учетом выделенных средств на реализацию подпрограммы в 2016 году ориентировочно планируется предоставить субсидии на приобретение жилья 20 семьям. Постановлением Администрации города от 26.02.2016 № 1403 утверждены списки граждан, состоящих на учете для получения дополнительных мер социальной поддержки в виде предоставления субсидий на строительство или приобретение жилья, на 2016 год. Постановлением Администрации города от 29.02.2016 № 1430 утвержден план по распределению субсидий на строительство или приобретение жилья за счет средств бюджета города на 2016 год. Заместителем Администрации города (Базаров В.В.) утверждены основные и дополнительные списки получателей субсидии в 2016 году. Гражданам, включенным в соответствующие списки, направлены уведомления о необходимости предоставления документов для рассмотрения и принятия решения о выдаче субсидии в текущем году. На 01.04.2016 субсидия перечислена 2 семьям на общую сумму -  1 632, 56 тыс. руб., из них: 685,24 тыс. рублей (по переходящим обязательствам 2015 г.) и 947,32 тыс. руб. (по получателям 2016 г.).</t>
  </si>
  <si>
    <t>19.1.3.</t>
  </si>
  <si>
    <t>Проведение курсов «Развитие языковой, речевой компетентности детей мигрантов, не владеющих русским языком»</t>
  </si>
  <si>
    <t>1. Заключен МК от 28.12.2015 № СПД-03-16 на предоставление доступа к волоконно-оптическим линиям и оконечному активному сетевому оборудованию на сумму 49,2 тыс. руб.. Срок услуг: 01.01.2016 - 31.12.2016. Произведена оплата в размере 8,2 тыс. руб.
2. Заключен МК от 21.12.2016 № АВП-16 на оказание услуг по продлению неисключительного права на использование и воспроизведение антивирусного программного обеспечения «Антивирус Касперского» в 2016 году на сумму 14,3 тыс. руб. Оплата произведена в полном объеме.
3. Заключен МК от 28.12.2015 № СПС-02-16 на оказание услуг по сопровождению ранее установленных комплектов справочно-правовой системы ГАРАНТ на сумму 37,02 тыс. руб. Оплата произведена в размере 6,1 тыс. руб.</t>
  </si>
  <si>
    <t>1. Заключен МК от 28.12.2015 № СПД-03-16 на предоставление доступа к волоконно-оптическим линиям и оконечному активному сетевому оборудованию на сумму 49,2 тыс. руб.. Срок услуг: 01.01.2016 - 31.12.2016. Оплата по условиям МК ежемесячно. Произведена оплата в размере 8,2 тыс. руб.
2. Заключен МК от 21.12.2016 № АВП-16 на оказание услуг по продлению неисключительного права на использование и воспроизведение антивирусного программного обеспечения «Антивирус Касперского» в 2016 году на сумму 12,9 тыс. руб. Оплата произведена в полном объеме.
3. Заключен МК от 28.12.2015 № СПС-02-16 на оказание услуг по сопровождению ранее установленных комплектов справочно-правовой системы ГАРАНТ на сумму 25,9 тыс. руб. Оплата произведена в размере 4,3 тыс.руб.</t>
  </si>
  <si>
    <t xml:space="preserve">Обеспечение деятельности управления (заработная плата). Оплата произведена за период с 01.01.2016 по 31.03.2016. Спланированные расходы за 1 кв. в размере 5 594,80 тыс. руб. Произведены выплаты в размере 5 294,95 тыс. руб. </t>
  </si>
  <si>
    <t>Подготовлена заявка на пополнение резерва города материальных ресурсов на сумму 427,6 тыс. руб., из них: объявлен конкурс на поставку мешков на сумму 113,3 тыс. руб. (заключение контракта в апреле), закупка подушек на сумму 40,970 тыс. руб. и кроватей металлических раскладных на сумму 270,66 тыс. руб. спланирована в июне.</t>
  </si>
  <si>
    <t xml:space="preserve">Заключен договор на предоставление образовательных услуг по программам "Охрана труда" и "Требования к порядку работы в электроустановках потребителей": 
- № 6 от 18.01.2016 на сумму 17 тыс.руб. Период оказания услуг 18.01.2016-22.01.2016. На 01.04.2016 оплата произведена в размере 17 тыс.руб.                                                                   </t>
  </si>
  <si>
    <t>Исполнение запланировано на 2,3,4 кварталы 2016 года</t>
  </si>
  <si>
    <t>Постановлением Администрации города от 25.01.2016 внесены изменения в постановление Администрации города от 10.02.2014 № 915 "О порядке предоставления субсидии на возмещение затрат по погребению согласно гарантированному перечню ритуальных услуг". Распоряжением Администрации города от 17.02.2016 № 233 утвержден перечень получателей субсидии и объем предоставляемой субсидии.
Зарегистрированы бюджетные обязательств на сумму 9 650,22 тыс. руб.:
- соглашение от 25.02.2016 № 6 со СГМУ КП на сумму 9 329,94 тыс. руб.;
- соглашение от 18.03.2015 № 14/КЗ на сумму 320,28 тыс. руб.
953,83 тыс. руб. - предоставлена субсидия на возмещение затрат по погребению согласно гарантированному перечню ритуальных услуг за январь 2016, в том числе кредиторская задолженность 2015.</t>
  </si>
  <si>
    <t>Муниципальная программа «Организация ритуальных услуг и содержание объектов похоронного обслуживания в городе Сургуте на 2014 — 2030 годы» (ДГХ)</t>
  </si>
  <si>
    <t>Муниципальная программа «Комфортное проживание в городе Сургуте на 2014 — 2030 годы» (ДГХ)</t>
  </si>
  <si>
    <t>Внутриквартальные проезды в микрорайоне 31 г. Сургута</t>
  </si>
  <si>
    <t>Муниципальная программа «Развитие транспортной системы города Сургута на 2014 — 2030 годы» (ДГХ)</t>
  </si>
  <si>
    <t xml:space="preserve">Освобождение муниципальных жилых помещений от выморочного имущества  </t>
  </si>
  <si>
    <t xml:space="preserve"> Муниципальная программа «Управление муниципальным имуществом в сфере жилищно-коммунального хозяйства в городе Сургуте на 2014 — 2030 годы» (ДГХ)</t>
  </si>
  <si>
    <t>Расходы осуществляются планомерно в течение года.</t>
  </si>
  <si>
    <t>Муниципальная программа "Молодёжная политика Сургута на 2014 - 2030 годы" (ДКМПиС)</t>
  </si>
  <si>
    <t>5.1.1.1.</t>
  </si>
  <si>
    <t>5.1.1.2.</t>
  </si>
  <si>
    <t>4.3.2.</t>
  </si>
  <si>
    <t>4.4.1.</t>
  </si>
  <si>
    <t>4.4.1.2.</t>
  </si>
  <si>
    <t>4.4.1.3.</t>
  </si>
  <si>
    <t>4.4.2.</t>
  </si>
  <si>
    <t>4.4.3.</t>
  </si>
  <si>
    <t>4.5.2.1.</t>
  </si>
  <si>
    <t>4.5.2.2.</t>
  </si>
  <si>
    <t>4.5.3.1.</t>
  </si>
  <si>
    <t>3.2.7.3.</t>
  </si>
  <si>
    <t>3.2.7.4.</t>
  </si>
  <si>
    <t>3.2.8.</t>
  </si>
  <si>
    <t>3.2.8.1.</t>
  </si>
  <si>
    <t>3.2.8.2.</t>
  </si>
  <si>
    <t>3.1.5.</t>
  </si>
  <si>
    <t>3.1.5.1.</t>
  </si>
  <si>
    <t>3.1.6.</t>
  </si>
  <si>
    <t>3.1.6.1.</t>
  </si>
  <si>
    <t>3.1.6.2.</t>
  </si>
  <si>
    <t>Муниципальная программа «Развитие образования города Сургута на 2014 — 2030 годы» (ДО)</t>
  </si>
  <si>
    <t>Муниципальная программа «Развитие культуры и туризма в городе Сургуте на 2014-2030 годы» (ДКМПиС)</t>
  </si>
  <si>
    <t>Муниципальная программа "Развитие физической культуры и спорта в городе Сургуте на 2014-2030 годы" (ДКМПиС)</t>
  </si>
  <si>
    <t>Муниципальная программа «Развитие коммунального комплекса в городе Сургуте на 2014-2030 годы"</t>
  </si>
  <si>
    <t>Муниципальная программа «Улучшение жилищных условий населения города Сургута на 2014 — 2030 годы» (ДГХ)</t>
  </si>
  <si>
    <t>Муниципальная программа функционирования «Обеспечение деятельности  департамента городского хозяйства в сфере дорожно-транспортного и жилищно-коммунального комплекса на 2014 — 2030 годы» (ДГХ)</t>
  </si>
  <si>
    <t>Муниципальная программа «Развитие гражданского общества в городе Сургуте на 2014 — 2030 годы» (МКУ "Наш город")</t>
  </si>
  <si>
    <t>Муниципальная программа «Проектирование и строительство объектов инженерной инфраструктуры на территории города Сургута в 2014 — 2030 годах» (ДАиГ)</t>
  </si>
  <si>
    <t>Работы выполняются согласно заключенного муниципального контракта на выполнение работ по строительству объекта с ООО "Строительная компания  СОК" №03/2015 от 19.05.2015. Сумма по контракту - 423 186,00 тыс. руб, на 2015 год - 82829,0 тыс.руб. Срок выполнения работ - 30 сентября 2016 года. 
Готовность объекта 27,6 %. Согласно графика производства работ ведутся  работы по устройству сетей водоснабжения и теплоснабжения,  дождевой канализации.
Работы в марте 2016 года приняты на сумму 16104,68 тыс. руб.  Доля средств местного бюджета в размере 3 220,94 тыс. руб. оплачена. Доля средств бюджета автономного округа в размере 12 883,74 тыс. руб. будет оплачена в апреле. Ориентировочная дата ввода объекта в эксплуатацию - октябрь 2016 года.</t>
  </si>
  <si>
    <t>По состоянию на 01.04.2016 произведена выплата муниципальной пенсии за январь-март 2016 года. Выплата муниципальной пенсии производится планомерно в течение года.</t>
  </si>
  <si>
    <t>Расходы запланированы к исполнению в 3 квартале 2016 г.</t>
  </si>
  <si>
    <t>Задача 1: Осуществление функций, возложенных на структурные подразделения Администрации города, не являющиеся юридическими лицами, в соответствии с положениями о структурных подразделениях Администрации города (УБУиО)</t>
  </si>
  <si>
    <t>Заключено контрактов (договоров) в объеме 22 074,09 тыс. руб. со сроком исполнения в течение 2016 года. Средства будут исполнены в течение 2016 года на оплату труда, начисления, социальные выплаты работникам, и оплату поставленных услуг, товаров по договорам и МК заключенным по результатам проведения аукционов, в соответствии с кассовым планом и планом-графиком размещения заказов на 2016 год.</t>
  </si>
  <si>
    <t>Отклонение уточненного от утвержденного плана обусловлено выделением средств, согласно распоряжению Правительства ХМАО-Югры от 26.02.2016 № 82-рп «Об остатках межбюджетных трансфертов, подлежащих передаче из бюджета ХМАО-Югры в бюджеты муниципальных районов и городских округов ХМАО-Югры" в сумме 25862,27 тыс. руб. на приобретение оборудования, программного обеспечения, мебели и проведение ремонтных работ.
Обеспечена доля софинансирования за счет средств местного бюджета в сумме 1 941,0 тыс. руб. 
Неисполненные остатки 2015 года на сумму 20 558,01 тыс. руб. (в том числе за счет средств местного бюджета - 1 398,71 тыс. руб., за счет средств окружного бюджета - 19 159,30 тыс. руб.) ожидается исполнить во 2 квартале 2016 года по заключенным контрактам:
- на поставку программно-аппаратного комплекса "Универсальный криптошлюз и межсетевой экран" по МК51/ЭА-15 от 23.12.2015 с ООО "Астерит" в сумме 207,49 тыс. руб.;
- на поставку и гарантийное обслуживание средств видеонаблюдения по МК58/ЭА-15 от 28.12.2015 с ИП Доска Виктор Васильевич в сумме 640,56 тыс. руб.;
- на поставку и гарантийное обслуживание серверного оборудования по МК66/ЭА-15 от 18.01.2016 с ООО "РемМарк" в сумме 3 591,66 тыс. руб.;
- на поставку и установку мебели для комплектации объекта "Многофункциональный центр предоставления государственных и муниципальных услуг города Сургута" по МК54/ЭА-15 от 28.12.2015 с ООО "Технологичный дизайн" в сумме 879,54 тыс. руб.;
- на выполнение работ по ремонту нежилого помещения под нужды МФЦ г. Сургута по МК65/ЭА-15 от 18.01.2016 с ООО "СтройНордКомплекс" в сумме 13 987,13 тыс. руб. (в том числе за счет средств местного бюджета - 1 398,71 тыс. руб., за счет средств окружного бюджета - 12 588,42 тыс. руб.);
- на поставку и внедрение системы управления электронной очередью для нужд МКУ "МФЦ г. Сургута" по МК67/ЭА-15 от 26.01.2016 с ООО "Унитех" в сумме 1 251,63 тыс. руб.
Средства в сумме 7 245,26 тыс. руб., ожидается исполнить до конца 2016 года (в том числе за счет средств местного бюджета - 542,29 тыс. руб., за счет средств окружного бюджета - 6 702,97 тыс. руб.):
- на оборудование - 4 924,62 тыс. руб. (в том числе за счет средств местного бюджета - 125,84 тыс. руб., за счет средств окружного бюджета - 4 798,78 тыс. руб.);
- на выполнение ремонтных работ - 1 398,71 тыс. руб. (в том числе за счет средств местного бюджета - 139,87 тыс. руб., за счет средств окружного бюджета - 12 588,42 тыс. руб.) ;
- на программное обеспечение - 921,93 тыс. руб. (в том числе за счет средств местного бюджета - 276,58 тыс. руб., за счет средств окружного бюджета - 645,35 тыс. руб.).</t>
  </si>
  <si>
    <t>Обеспечение обязательство муниципальным гарантиям</t>
  </si>
  <si>
    <t>Средства планируется освоить в 2016 году на создание условий для осуществления присмотра и ухода за детьми, содержания детей в частных организациях ООО "НДУ-ЦРР "Гулливер", ООО МИП "Центр развития талантов ребенка", НП "Центр временного пребывания детей", ООО "Наш малыш", ООО "Счастливое детство", осуществляющим деятельность по реализации образовательных программ дошкольного образования. 
Не исполнено 4 806,0 тыс. руб. от профинансированного объема в связи с уточнением механизма финансирования частных организаций, осуществляющих образовательную деятельность по реализации образовательных программ дошкольного образования, по Сертификату дошкольника.</t>
  </si>
  <si>
    <t>Детский сад по ул. Профсоюзов, д. 38</t>
  </si>
  <si>
    <t>Детский сад №2 на 300 мест в 38 микрорайоне г. Сургута</t>
  </si>
  <si>
    <t>Отклонение уточненного плана от утвержденного на сумму 1 306,21 тыс.руб. согласно приказам ДФ от 10.03.2011 №23 (с изменениями); от 29.01.2016 №6.
Зарегистрированы бюджетные обязательства на сумму 273 589,58 тыс.руб.
Всего произведено финансирование на сумму 56 484,59 тыс.руб., в том числе:  
35 666,04 тыс.руб. - оплачены коммунальные услуги за январь-февраль 2016.
19 512,34 тыс.руб. - оплачены расходы по содержанию объектов соц. сферы за январь-февраль 2016. 
1 306,21 тыс.руб. - оплата по исполнительному листу ФС №006770273 от 03.11.15г.по делу №А75-1811/2015.
13 213,80 тыс.руб. - экономия по итогам проведения конкурса. Средства будут сняты на апрельской Думе города.</t>
  </si>
  <si>
    <t>Строительство объекта осуществлялось согласно заключенного инвестиционного договора № 10/2014 от 23.05.2014 ООО "Сургутстройцентр". Объект введен в эксплуатацию. Разрешение на ввод №86-ru86310000-98-2015 от 14.12.2015 г. Выкуп объекта произведен в полном размере.</t>
  </si>
  <si>
    <t>Заключен инвестиционный договор № 07/2014 от 23.05.2014  с ООО "ВОРТ" для реализации инвестиционного проекта по созданию объекта. Сумма договора 74 850,00 тыс. руб. 
Степень готовности объекта  - 100%. Разрешение на ввод объекта в эксплуатацию №86-ru86310000-111-2015 от 29.12.2015 г. Затраты инвестора возмещены в полном объеме.</t>
  </si>
  <si>
    <t>Зарегистрированы бюджетные обязательства на сумму 6 737,61 тыс. руб.
Всего произведено финансирование на сумму
1 709,28 тыс. руб., в том числе:  
1 273,38 тыс. руб. - оплачены коммунальные услуги за январь-февраль 2016.
435,90 тыс. руб. - оплачены расходы по содержанию объектов соц. сферы за январь-февраль 2016. 
175,88 тыс. руб. - снижение стоимости работ по проверке сметной документации в соответствии со сметой на ПИР. Экономию планируется направить на подпрограмму " Дошкольное образование в образовательных учреждениях, реализующих программу дошкольного образования". Вопрос вынесен на апрельскую Думу города.</t>
  </si>
  <si>
    <t xml:space="preserve">Зарегистрированы бюджетные обязательства на сумму 2 589,55 тыс.руб.
Всего произведено финансирование на сумму 564,47 тыс. руб., в том числе:  
463,60 тыс. руб. - оплачены коммунальные услуги за январь-февраль 2016.
100,87 тыс. руб. - оплачены расходы по содержанию объектов соц. сферы за январь- февраль 2016. </t>
  </si>
  <si>
    <t>Средства будут израсходованы до конца 2016 года на компенсацию части родительской платы за присмотр и уход за детьми в образовательных организациях, реализующих образовательные программы дошкольного образования и администрирование госполномочия.                                                                                                                                                        План: 
- 289 382,82 тыс. руб. - компенсация части родительской платы за присмотр и уход за детьми в образовательных учреждениях, реализующих программу дошкольного образования; 
- 10 176,62 тыс. руб. - заработная плата, начисления на выплаты по оплате труда персонала, осуществляющего администрирование госполномочия;
- 5,33 тыс. руб. - средства на приобретение расходных материалов.
Профинансировано:
- 62 072,0 тыс. руб. компенсация части родительской платы за присмотр и уход за детьми в образовательных учреждениях, реализующих программу дошкольного образования; 
-  1 550,54 тыс. руб. - средства на администрирование госполномочия. 
Освоено:
- 38 154,8 тыс. руб. на выплату компенсации части родительской платы за присмотр и уход за детьми в образовательных организациях;
- 1 283,73 тыс. руб. на администрирование госполномочия. 
Не израсходовано:
- 23 917,2 тыс. руб. - экономия, сложившаяся в связи со снижением фактических затрат по компенсации части родительской платы по причине уменьшения планируемого размера начисленной родительской платы по причине уменьшения фактического количества дней посещения детьми образовательных учреждений (отсутствие по причине болезни);
- 266,81 тыс. руб. - срок выплаты заработной платы и начислений на выплаты по оплате труда до 15 числа месяца, следующего за расчетным.</t>
  </si>
  <si>
    <t>Зарегистрированы бюджетные обязательства на сумму 5 470,09 тыс.руб.
Всего произведено финансирование на сумму 
1 425,55 тыс.руб, в том числе:
1 058,78 тыс.руб. - оплачены коммунальные услуги за январь-февраль 2016.
366,77 тыс.руб. - оплачены расходы по содержанию объектов соц. сферы за январь-февраль 2016. 
4,84 тыс.руб - уточнение тарифов на содержание общедомового имущества  по управляющим компаниям;
16,98 тыс.руб. - экономия по выполнению разовых работ.</t>
  </si>
  <si>
    <t>Зарегистрированы бюджетные обязательства на сумму 6 572,96 тыс. руб.
Всего произведено финансирование на сумму
2 007,37 тыс. руб., в том числе:  
1 638,04 тыс. руб. - оплачены коммунальные услуги за январь-февраль 2016.
369,33 тыс. руб. - оплачены расходы по содержанию объектов соц. сферы за январь-февраль 2016. 
300,85 тыс. руб. - экономия по итогам проведения конкурса. Средства будут сняты на апрельской Думе города.</t>
  </si>
  <si>
    <t>Зарегистрированы бюджетные обязательства на сумму 5 222,13 тыс. руб.
Всего произведено финансирование на сумму 
1 279,20 тыс. руб., в том числе:  
916,98 тыс. руб. - оплачены коммунальные услуги за январь-февраль 2016.
362,22 тыс. руб. - оплачены расходы по содержанию объектов соц. сферы за январь- февраль 2016. 
26,28 тыс. руб. -  экономия по итогам проведения конкурса. Средства будут сняты на апрельской Думе города.</t>
  </si>
  <si>
    <t>Средства местного бюджета в размере 231 979,212 тыс. руб., предусмотрены ДКМПиС  на обеспечение функционирования и развития МАУ "Театр актера и куклы "Петрушка". Межбюджетные трансферты направлены МАУ "Сургутская филармония"  в виде субсидии на финансирование наказов избирателей депутатам Думы ХМАО-Югры с целью организация и проведение мероприятий в рамках проведения Года российского кино.</t>
  </si>
  <si>
    <t>Средства местного бюджета в размере 1 000 тыс. руб., предусмотрены ДКМПиС на оказание услуг за организацию участия приглашенных  экспертов и участников фестиваля МАУ "Сургутская филармония" ("Зеленый шум", "60 параллель"). Кассовый план 1 кв. - 494 тыс. руб., кассовый план 2 кв. - 506  тыс. руб. Оплата услуг будет произведена по факту оказания услуг в соответствии с условиями заключаемых договоров в течение отчетного года.
МАУ "Сургутская филармония" заключен договор от 29.02.2016 № 52/16 на организацию и участие творческих встреч лауреатов на сумму 467,39 тыс. руб., от 01.03.2016 № 55/16 на услуги по организации и обеспечению бытового райдера артистов на сумму 26,61 тыс. руб. Услуги оказаны в полном объеме, оплата произведена.
Заключен договор от 15.03.2016 № 26/16-Б на выполнение работ по обслуживанию официального сайта фестиваля "Зеленый шум" на сумму 6 тыс. руб., оплату по факту оказания услуг.</t>
  </si>
  <si>
    <t xml:space="preserve">Зарегистрированы бюджетные обязательства на сумму 2 058,34 тыс. руб.
Всего произведено финансирование на сумму 551,34 тыс. руб., в том числе:  
352,37 тыс. руб. - оплачены коммунальные услуги за январь-февраль 2016.
198,67 тыс. руб. - оплачены расходы по содержанию объектов соц. сферы за январь-февраль 2016. </t>
  </si>
  <si>
    <t>Зарегистрированы бюджетные обязательства на сумму 42 254,05 тыс.руб.
Всего произведено финансирование на сумму 
10 476,09 тыс. руб., в том числе:  
7 942,67 тыс. руб. - оплачены коммунальные услуги за январь-февраль 2016.
2 533,42 тыс. руб. - оплачены расходы по содержанию объектов соц. сферы за январь-февраль 2016. 
1 821,28 тыс. руб. - экономия по итогам проведения конкурса. Средства будут сняты на апрельской Думе города.</t>
  </si>
  <si>
    <t>Зарегистрированы бюджетные обязательства на сумму 10 151,12 тыс. руб.
Всего произведено финансирование на сумму 
2  269,78 тыс. руб., в том числе:  
1 696,24 тыс. руб. - оплачены коммунальные услуги за январь-февраль 2016.
573,54 тыс. руб. - оплачены расходы по содержанию объектов соц. сферы за январь-февраль 2016. 
33,21 тыс. руб. - экономия по итогам проведения конкурса. Средства будут сняты на апрельской Думе города.</t>
  </si>
  <si>
    <t>Зарегистрированы бюджетные обязательства на сумму 21 322,63 тыс. руб.:
1) дополнительное соглашение № 16 от 25.01.2016 года к договору № 173/МС/17-10-3114/4 от 29.09.2014 года на сумму 21 272,61 тыс. руб. с Югорским фондом кап. ремонта МКД;
2) дополнительное соглашение № 1 от 01.02.2016 года к договору № 18 от 10.02.2015 года на сумму 21,76 тыс. руб. с ТСЖ "Комсомольское";
3) договор  № 1 от 09.02.2016 года на сумму 28,26 тыс. руб. с ТСЖ "Управдом".
5 872,34 тыс. руб. - оплачены взносы на капитальный ремонт многоквартирных домов в части муниципальной собственности.
348,64 тыс. руб. - планируется заключение договоров.</t>
  </si>
  <si>
    <t>По МКУ "ХЭУ" - 1 819,78 тыс. руб. планируется переместить на выполнение работ по модернизации системы теплоснабжения по объекту: Гаражи, ул. 30 лет Победы, 19Б. Ведется работа по подготовке технического задания и разработке конкурсной документации, опубликование на сайте гос. закупок - май, заключение  муниципального контракта -  июнь, оплата по контракту -  ноябрь 2016.</t>
  </si>
  <si>
    <t>КУИ ведется работа по подготовке технического задания и разработке конкурсной документации, опубликование на сайте гос. закупок - апрель, заключение  муниципального контракта -   май, оплата по контракту -  4 квартал 2016.</t>
  </si>
  <si>
    <t>Улица Маяковского на участке от ул.30 лет Победы до ул. Университетская в г. Сургуте</t>
  </si>
  <si>
    <t>Зарегистрированы бюджетные обязательства на сумму 5 220,0 тыс. руб., в том числе:
- заключен договор от 25.01.2016 № 2 с Мизевым Н.П. за изымаемое для муниципальных нужд недвижимое имущество с выплатой возмещения стоимости недвижимого имущества - за квартиру 10, принадлежащую  на праве общей долевой собственности, общей площадью 31,6 кв.м., расположенную на 2 этаже по адресу: РФ, ХМАО-Югра, г. Сургут, улица Нефтяников, дом 4, на сумму 2 030,0 тыс. руб.;
- заключен договор от 19.01.2016 № 1 с Сподиным С.Н. за изымаемое для муниципальных нужд недвижимое имущество с выплатой возмещения стоимости недвижимого имущества - за квартиру 21, принадлежащую  на праве собственности, общей площадью 51,5 кв.м., расположенную на 1 этаже по адресу: РФ, ХМАО-Югра, Тюменская обл., г. Сургут, улица Рабочая, дом 47.
5 220,0 тыс. руб. - произведена выплата выкупной цены за изымаемое жилое помещение собственникам жилых помещений.
Ведется подготовка МПА на перечисление средств 4 собственникам за изымаемое жилое помещение в размере 14 282,0 тыс. руб.</t>
  </si>
  <si>
    <r>
      <t xml:space="preserve">Заключен муниципальный контракт от 14.03.2016 № 03-ГХ с ИП Нестеренко Д.В. на выполнение работ по сносу домов и строений, признанных непригодными для проживания с 14.03.16-30.04.16, на сумму 171,37 тыс. руб.
На стадии подписания муниципальный контракт № 09-ГХ с  ООО"СТД СТРОЙ" на выполнение работ по сносу домов и строений, признанных непригодными для проживания (10 объектов: ул. Московская, дом 47;  ул. Московская, дом 47/1; МК-32, дом 48; МК-32, дом 49; пос. Таежный, ул. Тупиковая, дом  73;пос. Таежный, ул. Железнодорожная, дом  47; пос. Таежный, ул. Железнодорожная, дом  54; пос. Таежный, ул. Аэрофлотская, дом  37;  ул. Федорова, дом  72/3;  ул. Федорова, дом  82) на сумму 1 485,40 тыс. руб., срок выполнения работ по 30.06.2016 г.
</t>
    </r>
    <r>
      <rPr>
        <b/>
        <i/>
        <sz val="14"/>
        <color theme="1"/>
        <rFont val="Times New Roman"/>
        <family val="1"/>
        <charset val="204"/>
      </rPr>
      <t xml:space="preserve">Экономия по результатам проведенных торгов в сумме 2 714,34 тыс. руб. </t>
    </r>
    <r>
      <rPr>
        <sz val="14"/>
        <color theme="1"/>
        <rFont val="Times New Roman"/>
        <family val="1"/>
        <charset val="204"/>
      </rPr>
      <t xml:space="preserve">
Планируется размещения заказа  в апреле 2016  на сумму 773,20 тыс. руб. (2 объекта: п. Юность, ул. Юбилейная д.4а; ул. Щепеткина д.8.)</t>
    </r>
  </si>
  <si>
    <t>Оплата субсидий участникам программы  производится по мере подготовки департаментом городского хозяйства постановлений о предоставлении субсидий на приобретение жилого помещения в собственность.
Заявка на проведение аукциона по приобретению жилого помещения для участника программы (жителя п. Кедровый 1, 1 ком кв., 44 кв.м) будет размещена, согласно утвержденного плана - графика в апреле 2016 года. Остальные средства будут перераспределены для произведения выплаты субсидий участникам программы.</t>
  </si>
  <si>
    <t>Заявка на проведение аукциона по приобретению жилого помещения для участника программы (жителя п. Кедровый 1, 1 ком кв., 44 кв.м) будет размещена, согласно утвержденного плана - графика в апреле 2016 года. Остальные средства будут перераспределены для произведения выплаты субсидий участникам программы.</t>
  </si>
  <si>
    <t xml:space="preserve">Зарегистрированы бюджетные обязательства на сумму 912,57 тыс. руб.
82,96 тыс. руб. - оплачены расходы по содержанию пожарных водоёмов.
518,83 тыс. руб. - средства на демонтаж пожарных водоемов (пос.МО-94, ул. Кольцевая, стр.12 (50 куб.м.), пос. Дорожный, ул. Аэрофлотская, стр.5 (25 куб.м.). Размещение заявки  - май 2016, оплата  - 3 квартал 2016.
5,63 тыс. руб. - уточнение расчетов, средства планируются к использованию.
733,03 тыс. руб. - экономия по результатам проведения конкурса. Средства будут сняты по апрельской Думе города.
</t>
  </si>
  <si>
    <t>Заключен муниципальный контракт от 14.03.2016 № 04-ГХ с ООО "СпецТрансАвто" на выполнение работ по противопаводковым мероприятиям в жилом секторе на территории г. Сургута с 14.03.16-01.06.16, на сумму  1 109,86 тыс. руб.
Экономия в сумме 5,58 тыс. руб. будет снята на апрельской Думе города.</t>
  </si>
  <si>
    <t>Заключен муниципальный контракт от 15.12.2015 № 71-ГХ с ООО "Северный похоронный дом" на оказание услуг по транспортировке тел (останков) умерших (погибших) в специализированные медицинские учреждения по г. Сургуту с 01.01.16-31.12.16, на сумму 3 856,65 тыс. руб.
632,11 тыс. руб. - оплачены услуги по транспортировке тел умерших в специализированные медицинские учреждения за январь 2016.
Экономия в сумме 3 791,32 тыс. руб. предложены к перераспределению на апрельской Думе города.</t>
  </si>
  <si>
    <t>По состоянию на 01.04.2016г. заключено муниципальных контрактов и договоров на общую сумму 3 370,31 тыс. руб. (без учета затрат на заработную плату, налоги, соц. выплаты и прочие расходы), исполнено на сумму 803,87 тыс. руб. 
Из них кредиторская задолженность (в соответствии с бюджетной отчетностью на 01.01.2016г.)., в том числе:
1. Оказание услуг по уборке административных и бытовых помещений по акту сверки на 01.01.2016г. согласно МК № 1/кз от 06.01.2015г. – 5 124,00 руб.
2. Услуги общественного питания по акту сверки на 01.01.2016г. согласно МК № 5/кз от 02.02.2015г. – 12 317,12 руб.
 3. Поставка топлива по акту сверки на 01.01.2016г. согласно МК № 24/кз от 30.09.15г. – 62 076,39 руб.
 4.  Оказание  услуг сотовой связи по акту сверки на 01.01.2016г. согласно МК № G13787/КЗ от 01.01.2015г. - 362,20 руб.
 5. Оказание  услуг сотовой связи по акту сверки на 01.01.2016г. согласно МК № 233875/2/КЗ от 01.01.2015г. - 1 500,00 руб.
 6. Услуги местной телефонной связи и техобслуживание оконечных абонентских устройств организации по акту сверки на 01.01.2016г. согласно МК № 4506/КЗ от 01.01.2015г. - 3 588,14 руб.
 7. Услуги местной, междугородной связи по акту сверки на 01.01.2016г. согласно МК № 21540310/КЗ от 01.01.2015г. - 6 797,82 руб.
Остальные МК и договора по состоянию на 01.04.2016г. заключены на сумму 3 278,54 тыс. руб., исполнены на сумму 712,10 тыс. руб. в том числе:
1. Дог. № G13787 от 01.01.16г. на сумму 18,00 тыс. руб. на оказание услуг сотовой связи (исполнение 0,92 тыс. руб.).
2. Дог. № G7333 от 01.01.16г. на сумму 30,00 тыс. руб. на оказанию услуг сотовой связи (исполнение 5,35 тыс. руб.).
3. Дог. № 1 от 21.12.15г. на сумму 124,20 тыс. руб. на оказание услуг по зимнему содержанию территории (исполнение 35,49 тыс. руб.).
4. Дог. № 1/1-2 от 15.03.16г. на сумму 150,81 тыс. руб. на аренду эллинга (исполнение 41,13 тыс. руб.).
5. Дог. № 1/15 от 01.01.16г. на сумму 36,00 тыс. руб. на услуги по техническому обслуживанию автошлагбаума (исполнение 6,00 тыс. руб.).
6. Дог. № 1/16 от 01.03.16г. на сумму 10,50 тыс. руб. на техническое освидетельствование автотранспорта (исполнение 10,50 тыс. руб.).
7. Дог. № 1/16-МП от 01.12.15г. на сумму 13,50 тыс. руб. на услуги по стирке белья (исполнение 0,00 руб.). Спланировано исполнить в течение 2-4 кварталов 2016г.
8. Дог. № 1/В/2016 от 01.01.16г. на сумму 15,90 тыс. руб. на услуги по поставке питьевой воды (исполнение 2,65 тыс. руб.).
9. Дог. № 2 от 22.12.15г. на сумму 560,78 тыс. руб. на поставку топлива (исполнение 307,08 тыс. руб.).
10. Дог. № 2/15 от 01.01.16г. на сумму 18,00 тыс. руб. на услуги по техническому обслуживанию видеонаблюдения (исполнение 3,00 тыс. руб.).
11.Дог. № 3 от 28.12.15г. на сумму 1 016,92 тыс. руб. на оказание услуг по организации общественного питания (исполнено 121,61 тыс. руб.).
12. Дог. № 3/15 от 01.01.16г. на сумму 44,40 тыс. руб. на услуги по техническому обслуживанию ОПС (исполнение7,40 тыс. руб.).
13. Дог. № 4 от 29.12.15г. на сумму 98,31 тыс. руб. на услуги по уборке помещений (исполнение 32,77 тыс. руб.).
14. Дог. № 5 от 25.03.16г. на сумму 832,38 тыс. руб. на поставку топлива (исполнение 0,00 руб.). Спланировано потратить во 2 квартале 2016г.
15. Дог. № 01/16 от 01.01.16г. на сумму 24,30 тыс. руб. на услуги по вывозу ТБО (исполнение 4,05 тыс. руб.).
16. Дог. № 12 от 10.02.16г. на сумму 3,40 тыс. руб. на поставку материнской платы (исполнение 3,40 тыс. руб.).
17. Дог. № 14 от 15.02.16г. на сумму 42,00 тыс. руб. на обучение по оказанию первой медицинской помощи (до 20 час.) (исполнение 42,00 тыс. руб.).
18. Дог. № 16 от 20.02.16г. на сумму 10,04 тыс. руб. на услуги по замене двигателя (исполнение 10,04 тыс. руб.).
19. Дог. № 37 от 08.02.16г. на сумму 47,20 тыс. руб. на поставку бланочной продукции (исполнение 47,20 тыс. руб.).
20. Дог. № 86 от 17.03.16г. на сумму 85,90 тыс. руб. на поставку хоз. товаров (исполнение 0,00 руб.). Спланировано потратить в 4 квартале 2016г.
21. Дог. № 009/2016 от 19.02.16г. на сумму 8,96 тыс. руб. на услуги по диагностике автомобиля (исполнение 8,96 тыс. руб.).
22. Дог. № 1924 СГ-ПУ от 24.02.16г. на сумму 1,00 тыс. руб. на услуги почтовой связи (исполнение 1,00 тыс. руб.).
23. Дог. № 1933 СГ-ЗПО от 24.02.16г. на сумму 1,00 тыс. руб. на услуги по маркировке конвертов (исполнение 1,00 тыс. руб.).
24. Дог. № 4506 от 01.01.16г. на сумму 43,06 тыс. руб. на услуги местной связи (исполнение 7,18 тыс. руб.).
25. Дог. № 4506-МФ от 01.01.16г. на сумму 0,99 тыс. руб. на услуги междугородной связи (исполнение 0,00 руб.). Спланировано потратить в течение 2-4 кварталов 2016г.
26. Дог. № 21540310 от 01.01.16г. на сумму 23,00 тыс. руб. на услуги местной связи  (исполнение 11,95 тыс. руб.).
27. Дог. № 233875/3 от 01.01.16г. на сумму 18,00 тыс. руб. на услуги сотовой связи (исполнение 1,44 тыс. руб.).Сумма в размере 1406,47 тыс.руб. спланирована к перераспределению.</t>
  </si>
  <si>
    <t>Зарегистрированы бюджетные обязательства на сумму 2 132,91 тыс.руб.
Всего произведено финансирование на сумму 519,66 тыс.руб., в том числе:  
386,14 тыс.руб. - оплачены коммунальные услуги за январь-февраль 2016.
133,52 тыс.руб. - оплачены расходы по содержанию объектов соц. сферы за январь-февраль 2016. 
123,45 тыс.руб. - экономия по итогам проведения конкурса. Средства будут сняты на апрельской заседании думы города</t>
  </si>
  <si>
    <t xml:space="preserve">1) Для оказания  услуг по программному сопровождению муниципальной системы оповещения населения города Сургута и «Телефона доверия» Администрации г. Сургута в 2016 году  заключен следующий контракт:
- № 3-16-МК от 28.12.2015  на 672,68 тыс. руб. Период оказания услуг: 01.01.2016 - 01.12.2016. Оплата производиться ежемесячно в размере 56,05 тыс. руб. На 01.04.2016 произведена оплата в размере 112,11 тыс. руб;  
2) Для оказания услуги по технической поддержки специализированного программного обеспечения СПО "ИСТОК-СМ" заключён договор № 8/16 от 01.01.2016 на сумму 99,8 тыс. руб. Период оказания услуг:  01.01.2016 - 31.12.2016. Оплата производится ежеквартально в размере 24,95 тыс. руб.
</t>
  </si>
  <si>
    <t>Создание и поддержание в постоянной готовности запасов материально-технических, продовольственных, медицинских и иных средств ликвидации чрезвычайных ситуаций и в целях гражданской обороны в соответствии с утвержденной номенклатурой</t>
  </si>
  <si>
    <t>Подготовка и проведение заседаний комиссии по предупреждению и ликвидации чрезвычайных ситуаций и обеспечению пожарной безопасности города (далее - КЧС и ОПБ города Сургута)</t>
  </si>
  <si>
    <t xml:space="preserve">1. Заключен МК № 17-10-3769/6 от 28.03.2016 г. на изготовление и поставку предупреждающих знаков на сумму 46,94 тыс. руб. Планируемая сумма 127 тыс. руб. Остаток средств 80,06 тыс. руб. будет перемещён на другие мероприятия.                    
 2. Заключен МК № 17-10-3770/6 от 28.03.2016 на изготовление и прокат видеороликов социальной рекламы на телевидении на сумму 36 тыс. руб. по безопасности на воде, прокат с 16.05.2015 по 14.06.2016 (всего 90 выходов). Планируемая сумма 78,3 тыс. руб. Остаток средств 42,3 тыс. руб. будет перемещён на другие мероприятия.                                                                
3. Заявка на изготовление и поставку печатной продукции (памятки) на сумму 44,4 тыс. руб., заключение договора спланировано на июнь.   </t>
  </si>
  <si>
    <t xml:space="preserve">1. Заключен МК № 17-10-3770/6 от 28.03.2016 на изготовление и прокат видеороликов социальной рекламы на телевидении на сумму 36 тыс. руб. по пожарной безопасности, прокат с 15.06.2016 по 14.07.2016 г. (всего 90 выходов). Планируемая сумма 78,3 тыс. руб. Остаток средств 42,3 тыс. руб. будет перемещён на другие мероприятия.                                           
 2. Заявка на изготовление и поставку печатной продукции (памятки) на сумму 69,6 тыс. руб., заключение договора спланировано на июнь.                                               3.  Изготовление и прокат видеороликов социальной рекламы на светодиодных экранах (по противопожарной безопасности) на сумму 135,1 тыс. руб., заключение договора спланировано на ноябрь.          </t>
  </si>
  <si>
    <t xml:space="preserve">В рамках реализации мероприятия предусмотрено:
Объемы финансирования  доведены в сумме -  912,00 тыс. руб. из следующих источников финансирования:                    
- субсидия из бюджета автономного округа - 638,40 тыс. руб.
- субсидия из бюджета муниципального образования - 273,60 тыс. руб. 
Субсидия из бюджета автономного округа:
- личное страхование народных дружинников  - 35,20 тыс. руб. (исполнение обязательств - сентябрь месяц)
- материальное стимулирование граждан, являющихся членами народных дружин  - *603,21 тыс. руб. в том числе:
* по итогам работы за 6 месяцев  - 300,64 тыс. руб. (исполнение обязательств  - июль месяц);
* по итогам работы за 11 месяцев  - 302,57 тыс. руб. (исполнение обязательств  - декабрь месяц) 
Субсидия из бюджета муниципального образования:
- приобретение форменной одежды  - 100,00 тыс. руб. (исполнение обязательств - март месяц)
- приобретение удостоверений  - 30,00 тыс. руб.(исполнение обязательств - март месяц) 
- материальное стимулирование граждан, являющихся членами народных дружин  - *143,60 тыс. руб. в том числе:  
* по итогам работы за 6 месяцев  - 71,80 тыс. руб. (исполнение обязательств  - июль месяц);
* по итогам работы за 11 месяцев  - 71,80 тыс. руб. (исполнение обязательств  - декабрь месяц) 
</t>
  </si>
  <si>
    <t xml:space="preserve">Из бюджета муниципального образования - 15 085,66 тыс. руб., из них 675,00 тыс. руб. в части софинансирования:
1) Техническое обслуживание АПК "Безопасный город" - 14 896,94 тыс. руб.:
 - заключён контракт №  1-16-МК от 07.12.2015 на 1 полугодие 2016 года на сумму 13 007,42 тыс. руб. за счёт бюджета МО, из них 486,30 тыс. руб. за счёт софинансирования. Оплата ежемесячная в размере 2 167,90 тыс. руб.
На 01.04.2016 оплата произведена в размере - 4 335,81 тыс. руб.
 - 1 889,52 тыс. руб. оказания услуги в июле 2016 года. Запланировано заключение контракта на сумму 2 155,37 тыс. руб., где 265,85 тыс. руб. - субсидии из бюджета автономного округа. Ориентировочные сроки: проведение аукциона аукцион - май 2016 года, заключение контракта - июнь 2016 года. 
2)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- 188,72 тыс. руб.:
Субсидия из бюджета автономного округа - 2 700,00 тыс. руб.:
1) Услуги по приему, обработке и доставке заказных писем с уведомлением: 
 - заключён контракт № 6-16-МК от 01.02.2016 на 1734,15 тыс. руб.
На 30.03.2016 обработано и доставлено 6 748 заказных писем на сумму 402,25 тыс. руб. Документы на оплату направлены 30.03.2016.
 2) Техническое обслуживание АПК "Безопасный город" в  июле 2016 года. Запланировано заключение контракта на сумму 2 155,37 тыс. руб., где 265,85 тыс. руб. - субсидии из бюджета автономного округа, 1 889,52 тыс. руб. - бюджет МО сверсоглашения. Ориентировочные сроки: проведение аукциона аукцион - май 2016 года, заключение контракта - июнь 2016 года. 
3)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- 700,00 тыс. руб.: Заключен договор от 11.01.2016 № ТО-05-16 на сумму 99 000,00 руб. на оказание услуг по круглосуточному техническому обслуживанию и ремонту копировально-множительной техники и конвертовального оборудования
</t>
  </si>
  <si>
    <t xml:space="preserve">Договоры на оказание услуг на проведение семинара находится на стадии заключения, планируемый период оказания услуг - апрель 2016 года, оплата будет проведена по факту оказания услуг </t>
  </si>
  <si>
    <t>202,33 тыс. руб. - договоры на оказание услуг по проведению курсов заключены, оплате будет произведена по факту оказания услуг в июне 2016, 2,33 тыс. руб. планируемая экономия, подлежащая возврату в бюджет города.</t>
  </si>
  <si>
    <t>Средства в сумме 150,00 тыс. руб. будут исполнены до конца 2016 года по договорам, в соответствии с  планом мероприятий по ДПО - апрель 2016г., сентябрь-октябрь 2016г.</t>
  </si>
  <si>
    <t>1. Заключен МК от 13.01.2016 № ТО-02-16на оказание услуг по техническому обслуживанию и ремонту вычислительной, копировально-множительной техники и периферийного оборудования в муниципальных учреждениях в 2016 году на сумму 1 765,1 тыс. . руб. Оплата произведена в размере 294,2 тыс. руб.
2. Заключен договор от 11.01.2016 № КМ-КМТ-06-16 на поставку оригинальных комплектующих материалов на сумму 18,7 тыс. .руб. Оплата произведена в полном объеме.
3. Заключен договор от 11.01.2016 № КМ-КМТ-01-16 на поставку оригинальных комплектующих материалов на сумму 61,9 тыс. руб. Оплата произведена в полном объеме.
4. Заключен договор от 11.01.2016 № КМ-КМТ-02-16 на поставку оригинальных комплектующих материалов на сумму 80,1 тыс. .руб. Оплата произведена в полном объеме.
5. Заключен договор от 29.02.2016 № УТ-01-16 на оказание услуг по утилизации технических средств на сумму 37,7 тыс. руб. Оплата будет произведена в следующем отчетном периоде.</t>
  </si>
  <si>
    <t>Заключены контракты на сопровождение финансовых, экономических, справочно-правовых систем на общую сумму  21 134,48 тыс.руб. Оплата произведена в размере 4 331,1 тыс. руб.</t>
  </si>
  <si>
    <t xml:space="preserve">Средства в размере 187 037,723 тыс. руб. предусмотрены на обеспечение деятельности учреждения. Средства будут освоены в течение  2016 года. Из них: 
- на выплату заработной платы, социальных выплат и налогов -129 182,595 тыс. руб. 
- на приобретение товаров, работ, услуг  - 57 855,128 тыс.руб. из них: 
- путем заключения договоров ГПХ до 100 тыс. руб.. - 3 834,920 тыс. руб.,
- путем проведения аукционов в эл. форме - 54 020,208 тыс.руб.
По состоянию на 01.04.2016:
- на выплату заработной платы, социальных выплат и налогов направлено - 20 311,090 тыс.руб.
- заключено договоров  ГПХ до 100 тыс. руб.. на сумму  1 118,519 тыс. руб. Исполнено обязательств по договорам ГПХ до 100 тыс. руб.. в размере 529,949 тыс. руб.
- заключено договоров по итогам проведения аукциона в электронной форме на сумму 36 636,116 тыс.руб. Исполнено обязательств по контрактам в размере  4 854,33 тыс. руб. 
</t>
  </si>
  <si>
    <t>Извещение о проведении открытого конкурса  на выполнение ПИР опубликовано 29.02.16 г., НМЦК - 5345,41246 тыс. руб., Рассмотрение и оценка заявок на участие в конкурсе состоялось 30.03.16 г. Победитель конкурса - ООО "АТ", цена предложения - 2000,0 тыс.руб. Стадия заключения контракта</t>
  </si>
  <si>
    <t xml:space="preserve">Средства в размере 8 505,003 тыс. руб. предусмотрены на обеспечение деятельности учреждений. Средства будут освоены в течение  2016 года. Из них: 
 - на выплату заработной платы, социальных выплат и налогов -7 712,704 тыс.руб.
- на приобретение товаров, работ, услуг  - 792,299 тыс. руб. из них: 
- путем заключения договоров ГПХ до 100 тыс. руб.. - 148,125 тыс. руб.,
- путем проведения аукционов в эл. форме - 644,174 тыс. руб.
По состоянию на 01.04.2016:
- на выплату заработной платы, социальных выплат и налогов направлено - 1 503,341 тыс.руб.
- заключено договоров  ГПХ до 100 тыс. руб.. на сумму 31,031 тыс. руб. Исполнено обязательств по договорам ГПХ до 100 тыс. руб.. в размере  17,086 тыс. руб.
-  заключено договоров по итогам проведения аукциона в электронной форме на сумму 159,359 тыс. руб. Исполнено обязательств по контрактам в размере 24,062 тыс. руб. 
</t>
  </si>
  <si>
    <t xml:space="preserve">Средства в размере 3 026,918 тыс. руб. предусмотрены на обеспечение деятельности учреждений. Средства будут освоены в течение  2016 года. Из них: 
 - на выплату заработной платы, социальных выплат и налогов -1 785,402 тыс.руб.
- на приобретение товаров, работ, услуг  - 1 241,516 тыс. руб. из них: 
- путем заключения договоров ГПХ до 100 тыс. руб.. - 68,717 тыс. руб.,
- путем проведения аукционов в эл. форме - 1 172,799 тыс. руб.
По состоянию на 01.04.2016:
- заключено договоров  ГПХ до 100 тыс. руб.. на сумму 20,277 тыс. руб. 
</t>
  </si>
  <si>
    <t>По состоянию на 01.04.2016 в списке участников данной подпрограммы числится 69 молодых семей.  Ориентировочный срок заключения соглашения  о финансировании подпрограммы III  квартал 2016 года. Согласно уведомления Департамента финансов ХМАО - Югры от 29.02.2016 № 707 доведены средства окружного бюджета в размере 515 524,74 рубля, на исполнение переходящих обязательств в отношении одной молодой семьи, получившей Свидетельство 28.12.2015 (по соглашению 2015 года). Социальная выплата участнику подпрограммы 2015 будет перечислена после поступления в бюджет города средств федерального бюджета. Согласно уточненного плана планируется в 2016 году предоставить социальную выплату (субсидию) 10 молодым семьям (участникам 2016 года) и 1 молодой семье (участнику 2015 года)</t>
  </si>
  <si>
    <t xml:space="preserve">(ДАиГ)
Средства предусмотрены на выплату субсидии и приобретение жилого помещения для участников программы. Субсидия будет выплачена по мере подготовки Управлением учета и распределения жилья Постановления о предоставлении субсидии на приобретение жилого помещения.                                                                                         Приобретено жилое помещение (1 комн.кв, 43,3 кв.м, 1 827,43 тыс. руб) согласно заключённого МК с ООО "Управляющая компания "Центр Менеджмент" №4/2016 от 23.03.2016 г. Оплата будет произведена после регистрации жилого помещения в муниципальную собственность.                 Изменение объема субвенций произведено на основании справок ДФ ХМАО-Югры №500/03/45, 500/03/50 от 24.03.2016 г "Об изменении лимитов бюджетных обязательств на 2016 год". </t>
  </si>
  <si>
    <t xml:space="preserve">Возмещение затрат по световому оформлению улиц города будет осуществлено по факту оказания услуг и запланировано на IV квартал 2016 года. </t>
  </si>
  <si>
    <t>Произведена оплата  в размере 100 тыс. руб. согласно заключенного договора с ООО "Компания РАДАС" №1 от 20.10.2016 г. за проведение оценки рыночной стоимости размера оплаты аренды земельного участка.                                           Размещение заявки на проведение аукциона на оказание услуг по межеванию и постановление земельных участков на государственный кадастровый учет, формирование исходно-разрешительной документации на земельный участки, согласно утвержденного плана графика, - июнь 2016г (НМЦК 1 965,50 тыс. руб).                                                                                                   Размещение заявки на проведение аукциона на оказание услуг по подготовке схем расположения земельных участков на кадастровом плане территории, согласно утвержденного плана -графика, - апрель 2016 г. (НМЦК - 1 965,50 тыс. руб.) Оставшаяся сумма средств в размере 100 тыс. руб. предусмотрена на заключение договоров до 100 тыс.</t>
  </si>
  <si>
    <t>Работы выполняются согласно заключенного МК №12/2015 от 18.06.2015 г. с ООО "ИТП" Град". Сумма по контракту 8 999,40 тыс. руб. Сумма на 2016 год - 2 999,80 тыс. руб.  Срок выполнения работ - 30.11.2017 г.</t>
  </si>
  <si>
    <t>1. Извещение о проведении аукциона в электронной форме на выполнение работ по капитальному ремонту объекта размещено 31.03.2016 г. Подведение итогов аукциона - 18.04.2013г.  НМЦК - 16 280,50 тыс.руб.
2.  Извещения на проведение аукционов на поставку оборудования (поставка мебели, аудиторная доска) размещены 30.03.2016 г. Ориентировочная дата заключения контрактов - май 2016 г. НМЦК закупок - 2961,39 тыс.руб.</t>
  </si>
  <si>
    <t>Извещение о проведении аукциона в электронной форме на выполнение работ по капитальному ремонту объекта размещено 31.03.2016 г. Подведение итогов аукциона - 18.04.2013г. НМЦК - 14592,93 тыс. руб.. Ориентировочный срок заключения контракта - май 2016 г.</t>
  </si>
  <si>
    <t xml:space="preserve">Заключены договоры на:
- изготовление технических планов (срок исполнения 27.05.2016), 
- оценку муниципального имущества (срок исполнения 31.03.2016), 
- оказание услуг аукциониста по проведению торгов (срок исполнения 31.12.2016) на общую сумму 47,41 тыс. руб. </t>
  </si>
  <si>
    <t>Заключены договоры на оказание услуг по охране муниципального имущества на общую сумму 1 432,08 тыс. руб.  со сроком исполнения до конца года. Договоры исполнены на сумму 367,27 тыс. руб.
Исполнено по исполнительным листам  на сумму  1 309,08 тыс. руб. Разработан порядок возмещения затрат по жилищно-коммунальным услугам, в связи с этим заключение договоров планируется в середине апреля 2016г.</t>
  </si>
  <si>
    <t>Строительство объектов муниципальной собственности:</t>
  </si>
  <si>
    <t>Извещение  на выполнение работ по обследованию нежилых помещений объекта опубликовано 29.02.16 г. Рассмотрение и оценка заявок состоялось 30.03.2016г., победитель конкурса - ООО "СтройКом", цена предложения 200,0 тыс.руб. Стадия заключения контракта. Ориентировочный срок заключения  контракта - апрель 2016г.</t>
  </si>
  <si>
    <t>Зарегистрированы бюджетные обязательства на сумму 
1 027,53 тыс. руб.
Всего произведено финансирование на сумму 440,73 тыс. руб., в том числе:  
318,77 тыс. руб. - оплачены коммунальные услуги за январь-февраль 2016.
121,96 тыс. руб. - оплачены расходы по содержанию объектов соц. сферы за январь-февраль 2016. 
448,61 тыс. руб. -  экономия по итогам проведения конкурса. Средства будут сняты на апрельской Думе города.</t>
  </si>
  <si>
    <t>Денежные средства будут израсходованы в следующем отчетном периоде после утверждения наставника в соответствии с МПА Думы города</t>
  </si>
  <si>
    <t xml:space="preserve">В Думе города денежные средства в размере 175 000 руб. будут использованы до конца 2016 года  в соответствии с планом повышения квалификации и планом-графиком размещения заказов на поставку товаров, выполнения работ для обеспечения муниципальных нужд.                                                                                          В КСП денежные средства в размере 185 000 руб. будут использованы до конца 2016 года.                                                                   
В 1 квартале заключен договор № 11 от 10.03.16  по проведению 25.03.2016 планового семинара на сумму 71,59 тыс. руб.. - оплата по данному договору будет осуществлена во 2 квартале 2016 года по факту оказания услуг. 
Средства в сумме 2 758,41 тыс. руб.. будут исполнены до конца 2016 года по МК, заключенным по результатам проведения аукционов, в соответствии с кассовым планом: в марте 2016 года объявлены электронные аукционы  на сумму 1 542,67 тыс. руб. ; в апреле 2016 года планируется размещение закупок на сумму 618,5 тыс. руб.. ;  с 01.04.2016 заключается договор на оказание преподавательских услуг на сумму 52,59 тыс. руб.. ; на сумму 544,65 тыс. руб.. готовятся заявки в соответствии с планом мероприятий по ДПО.                                                          </t>
  </si>
  <si>
    <t>Работы выполняются в соответствии с заключенным муниципальным контрактом с ООО "ВОРТ" № 1/2016 от 08.02.16г. Сумма по контракту 26329,296 тыс.руб.  Срок выполнения работ - 30.09.2016  год. 
По состоянию на 01.04.2016 г. на поставку оборудования для комплектации объекта сформировано 6-ть закупок на сумму 1194,62 тыс.руб. Согласно плана-графика извещения о проведении аукционов будут размещены до 31.03.2016 года, проведение закупок -апрель 2016 г. Ориентировочный срок заключения контрактов апрель-май 2016 года.
Планируемый ввод объекта в эксплуатацию - октябрь 2016 г . 
Экономия средств в размере 7 643,99 тыс.руб. образовалась по результатам проведения закупки, предложены к перераспределению  на заседание Думы города в апреле 2016 года.</t>
  </si>
  <si>
    <t xml:space="preserve">Информационное обслуживание ОМС в рамках заключенных контрактов по результатам проведения ОК: выпуск программ "Новости Сургута" и "Итоги недели", "ТОН" и "В центре событий" </t>
  </si>
  <si>
    <t>Информационное обслуживание ОМС в рамках заключенных контрактов по результатам проведения ОК: выпуск программы "Новости" на "Русское радио в Сургуте", "Диалог в прямом эфире"</t>
  </si>
  <si>
    <t xml:space="preserve">По итогам проведенного конкурса в соответствии с постановлением Администрации города от 22.03.2016  № 2006  "О выделении грантов в форме субсидий некоммерческим организациям в целях поддержки общественно значимых инициатив" подготовлены к заключению 15 договоров с  НКО на общую сумму 2 000,0 рублей . </t>
  </si>
  <si>
    <t>Согласно утвержденного плана-графика размещение извещения о проведении аукциона на строительство и ввод объекта в эксплуатацию - апрель 2016 г. Ориентировочный срок заключения контракта июнь 2016 г. НМЦК  124 530,52 тыс. руб. Лимит средств на 2016 год - 21028,78 тыс. руб.
Объект не обеспечен финансированием. Потребность на 2017 год  - 103 492,40  тыс. руб.
Средства в размере 9,34 тыс. руб. предназначены для внесения платы за подключение объекта к эл.сетям.</t>
  </si>
  <si>
    <t>МК на изготовление материалов для БиОТ (рекламный баннер) заключен на сумму 880 руб. Экономия, образовавшаяся в результате проведения электронного аукциона будет перераспределена на изготовление дополнительных материалов для участия в выставке БиОТ</t>
  </si>
  <si>
    <t>Закупки на поставку товаров, выполнение работ, оказание услуг запланированных на 2016 год осуществляются  в соответствии  с планом-графиком. Оплата за услуги связи, коммунальные услуги, техобслуживание средств связи осуществляется согласно договоров с оплатой ежемесячно.</t>
  </si>
  <si>
    <t>Заключен договор № 11 от 19.02.16 с АНО ДПО и РК на сумму 47,25 тыс. руб. В период с 03 по 15 марта 2016 года обучено 45 работников.
Средства в сумме 216,75 тыс. руб. будут исполнены во 2 квартале 2016 года по МК, заключенному по результатам проведения 11.04.2016 г. электронного аукциона, в соответствии с кассовым планом.</t>
  </si>
  <si>
    <t>в Контрольно-счетной палате г. Сургута</t>
  </si>
  <si>
    <t>Отклонение уточненного плана от утвержденного обусловлено:
- 392,31 тыс. руб.- перераспределением департаментом финансов АГ на учреждения, подведомственные департаменту образования, 23.03.2016 в соответствии  с уведомлениями Департамента труда и занятости населения ХМАО-Югры от 15.12.2015 № 021 "О бюджетных ассигнованиях на 2016 год",  "О лимитах бюджетных обязательств на 2016 год".
Средства планируется освоить до конца 2016 года (заработная плата (в том числе за классное руководство); начисления на выплаты по оплате труда, приобретение учебных пособий, расходных материалов, спортивного инвентаря, робототехники, программного обеспечения).
Отклонение уточненного плана от утвержденного обусловлено увеличением бюджетных ассигнований на финансовое обеспечение выполнения муниципального задания и функционирования вновь вводимых объектов  по окончании строительства (МБОУ СШ № 9, МБОУ СОШ № 10 (пристрой), спортивный центр с универсальным игровым залом № 5 (МБОУ СОШ № 10 с углубленным изучением отдельных предметов).
Средства планируется освоить до конца 2016 года.
Ожидаемый остаток средств:
- 24,31 тыс. руб. - экономия по результатам заключения договоров, подлежащая возврату в бюджет автономного округа.</t>
  </si>
  <si>
    <t>Расходы запланированы на 2-4 кварталы.</t>
  </si>
  <si>
    <t xml:space="preserve">Заключен МК № 16/17-10-3731/6 от 11.02.2016 с Территориальным органом Федеральной службы государственной статистики по ХМАО-Югре на сумму 25,99 тыс. руб. Расходы осуществляются в течение года.
5,01 тыс. руб. - экономия по итогам размещения муниципального заказа.
Планируется заключение доп. соглашения об уменьшении суммы МК, затем будет принято решение о перераспределении экономии. </t>
  </si>
  <si>
    <t xml:space="preserve">16.09.2015 г. заключен договор на аренду помещения на сумму 231,12 тыс. руб. со сроком исполнения 31.07.2016г. </t>
  </si>
  <si>
    <t>Данное мероприятие включает в себя следующие расходы:
1. "Праздничное оформление города". Сумма средств в размере 6 046 тыс. руб предусмотрена на исполнение обязательств по МК №31/2015 от 02.11.2015 г. с ИП Шишминцев А.С. Срок выполнения работ - 09.2016 г. Размещение заявки на праздничное оформление города, согласно утвержденного плана-графика, - июль 2016г. НМЦК - 1 954 тыс.руб. 
2. "Новогоднее оформление города". Работы по обслуживанию и демонтажу ледовых городков выполнены и оплачены в сумме 1 710 тыс. руб согласно  МК №39/2015 от 19.11.2015 г с ИП Шишминцев А.С. Размещение заявок на выполнение работ по оформлению ледовых городков, согласно утвержденного плана - графика, - июнь 2016 г. НМЦК - 10 450 тыс. руб. Размещение заявки на выполнение работ по разработке эскизных проектов снежных городков - апрель 2016 г. НМЦК - 250 тыс. руб.
3. "Установка в городской среде объектов соцрекламы". Размещение заявки на выполнение работ по установке объектов соцрекламы, согласно утвержденного плана - графика, - июнь 2016 НМЦК - 540 тыс. руб. 
4. "Установка монументальных и скульптурно - декоративных объектов" Средства в сумме 1615 тыс. руб предусмотрены на установку памятника "Мужеству рыбаков"  изготовленного в 2015 году и благоустройство территории. Размещение заявки на проведение аукциона - апрель 2016 г. 
5. "Демонтаж средств наружной рекламы" Средства в размере 100 тыс. предусмотрены на заключение договоров до 100 тыс.</t>
  </si>
  <si>
    <t xml:space="preserve">Поставка и оплата оборудования в рамках заключенных в 2015 году контрактов на сумму - 81 625,0 тыс. руб.  с учетом монтажа, наладки и сборки будет произведена в период с марта по май 2016 года. 
Извещения по 7-ми аукционам на поставку оборудования для комплектации и ввода объекта в эксплуатацию на сумму 8 576,03 тыс. руб. опубликованы в марте, подведение итогов аукционов состоится в  апреле 2016г.   Из них по 2-м аукционам не подано ни одной заявки, извещения о проведении аукционов будут опубликованы повторно в апреле 2016г.
В связи с принятым  Решением об одностороннем отказе заказчика №43-02-739/16 от 23.03.2016 г.  от исполнения контракта   ориентировочный срок размещения извещения о проведении аукциона на поставку рентгенологического оборудования на сумму 63 600,8 тыс. руб. - май 2016 г. Ориентировочный срок размещения извещений для проведения аукционов  на поставку оборудования (система видеонаблюдения, жалюзи) в сумме 8 218,6 тыс.руб. - апрель 2016г.                                                                                                         Поставка оборудования в марте 2016 года принята на сумму 31 000,32523 тыс.руб., за счет средств  бюджета автономного округа. Средства будут оплачены в апреле.                                                                                                                 В настоящее время на объекте проводится  итоговая проверка Службой  Жилстройнадзора Югры. После проверки объект будет введен в эксплуатацию. Срок ввода объекта в эксплуатацию - апрель 2016 года. </t>
  </si>
  <si>
    <t>38 тыс. руб. - средства планируется освоить в 4 квартале 2016 года в период проведения фестиваля</t>
  </si>
  <si>
    <t>8,18 тыс. руб. - расходы запланированы на 3 квартал 2016 (МКУ "ДЭАЗиИС").
3 771,83 тыс. руб. мероприятие планируется к исполнению в 4 квартале 2016. Ожидаемая экономия составит 380,30 тыс. руб.</t>
  </si>
  <si>
    <t>Для формирования фонда социального использования 25.12.2015  было объявлено два  электронных аукциона на приобретение жилых помещений в многоквартирном жилом доме, общей площадью 15 046,40 кв.м. и 7 460,80 кв.м.
По итогам электронных аукционов 11.02.2016 заключены контракты с ООО "УК "Центр Менеджмент" №1/2016 на сумму 392 654, 44 тыс. руб. (лимит 2016 - 305 699,39 тыс. руб.), и контракт №2/2016 на сумму 791 876, 99 тыс. руб.(лимит 2016 - 616 512,16 тыс. руб.), сроком действия до 30.03.2017. По условиям контрактов произведен авансовый платеж в размере 70% стоимости контрактов.
Приведение утвержденного плана в соответствии с уточненным вынесено на рассмотрение заседания ДГ, которое состоится в апреле.</t>
  </si>
  <si>
    <t xml:space="preserve">Средства местного бюджета в размере 162 168,56 тыс. руб. предусмотрены ДКМПиС на обеспечение функционирования и развития МБУК "ЦБС". Средства местного бюджета будут исполнены в соответствии с графиком перечисления субсидии на выполнение муниципального задания и реестром на субсидии на иные цели.
</t>
  </si>
  <si>
    <t xml:space="preserve">3 150,54 тыс. руб. оплачен земельный налог за 4 квартал 2015.
</t>
  </si>
  <si>
    <t>1.Заключен договор № 17-10-3698/5 от 29.12.2015 на оказание услуг по устранению аварийной утечке газа на сумму 90,684 тыс. руб. Планируемая сумма на 1 кв. 23,00 тыс. руб. Оплата не проводилась (по факту оказания услуг ежеквартально).  
2. Предоставление услуг транспорта по эвакуации населения при ЧС на сумму 18,9 тыс.руб., запланированная сумма на 1 кв. 5,9 тыс. руб. (по факту оказания услуг).                
3. Услуги транспорта при проведении учений на сумму 24,7 тыс. руб. запланированы на 4 кв.  Заключение договора при проведении учений.                                                                                                                
4. Услуги по развертыванию аварийно-спасательных формирований (службы торговли и питания) на сумму 84,51 тыс. руб. Планируемая сумма 87 тыс. руб. на 3 кв. 2,49 тыс. руб. перемещено на поверку прибора. Заключение договора при проведении учений.</t>
  </si>
  <si>
    <t xml:space="preserve">1. Заключен договор на поверку прибора по договору № 17-10-3735/6 от 24.02.2016 на сумму 12,390 тыс. руб. Планируемая сумма 9,90 тыс. руб. Деньги перемещены с в размере 2,49 тыс. руб. с услуг по развертыванию аварийно-спасательных формирований (службы торговли и питания).                                                          2. Подготовлена заявка на замену оснащения комиссии по ЧС и ОПБ (приобретение жилетов, кепи) на сумму 19,1 тыс. руб., заключение договора спланировано на июнь, готовится документация. </t>
  </si>
  <si>
    <t>Оплата на организацию работы комиссии осуществляется ежемесячно по текущему финансированию.
Произведена выплата за январь - февраль 2016 г.
Средства планируется освоить в течение года.</t>
  </si>
  <si>
    <t>Зарегистрированы бюджетные обязательств на сумму 101,66 тыс.руб.
49,18 тыс.руб. - предоставлена компенсация расходов за жилищно-коммунальные услуги за декабрь 2015 года, январь-февраль 2016 года.
Оплата производится ежемесячно согласно ведомостям начисления, предоставляемым управляющими организациями в соответствии с заключенными договорами.</t>
  </si>
  <si>
    <t>Бюджетные ассигнования предусмотрены на организацию деятельности по опеке и попечительству:                                                                                                                1. Содержание аппарата управления по опеке и попечительству(УОиП);.                                                                                           2. Материально-техническое обеспечение деятельности по опеке и попечительству (МКУ"ХЭУ");                                                                     
 3.  Информационно-коммуникационное обеспечение деятельности по опеке и попечительству. (УИТС г. Сургут)</t>
  </si>
  <si>
    <t xml:space="preserve">Аукцион на поставку спецодежды проведен, подписание муниципального контракта запланировано на 11.04.2016 года. </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</si>
</sst>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_р_._-;\-* #,##0.00_р_._-;_-* &quot;-&quot;??_р_._-;_-@_-"/>
    <numFmt numFmtId="164" formatCode="#,##0.0"/>
    <numFmt numFmtId="165" formatCode="0.0%"/>
    <numFmt numFmtId="166" formatCode="#,##0.0000"/>
    <numFmt numFmtId="167" formatCode="#,##0.00_ ;\-#,##0.00\ "/>
    <numFmt numFmtId="168" formatCode="&quot;$&quot;#,##0_);\(&quot;$&quot;#,##0\)"/>
    <numFmt numFmtId="169" formatCode="&quot;р.&quot;#,##0_);\(&quot;р.&quot;#,##0\)"/>
    <numFmt numFmtId="170" formatCode="#,##0.000"/>
    <numFmt numFmtId="171" formatCode="0.000%"/>
    <numFmt numFmtId="172" formatCode="#,##0.00_р_."/>
    <numFmt numFmtId="173" formatCode="#,##0.00,"/>
  </numFmts>
  <fonts count="57" x14ac:knownFonts="1">
    <font>
      <sz val="12"/>
      <color theme="1"/>
      <name val="Times New Roman"/>
      <family val="2"/>
      <charset val="204"/>
    </font>
    <font>
      <sz val="11"/>
      <color theme="1"/>
      <name val="Calibri"/>
      <family val="2"/>
      <charset val="204"/>
      <scheme val="minor"/>
    </font>
    <font>
      <sz val="11"/>
      <color theme="1"/>
      <name val="Calibri"/>
      <family val="2"/>
      <charset val="204"/>
      <scheme val="minor"/>
    </font>
    <font>
      <sz val="12"/>
      <color indexed="8"/>
      <name val="Times New Roman"/>
      <family val="2"/>
      <charset val="204"/>
    </font>
    <font>
      <sz val="14"/>
      <color indexed="8"/>
      <name val="Times New Roman"/>
      <family val="1"/>
      <charset val="204"/>
    </font>
    <font>
      <sz val="8"/>
      <name val="Times New Roman"/>
      <family val="2"/>
      <charset val="204"/>
    </font>
    <font>
      <sz val="14"/>
      <name val="Times New Roman"/>
      <family val="1"/>
      <charset val="204"/>
    </font>
    <font>
      <i/>
      <sz val="14"/>
      <name val="Times New Roman"/>
      <family val="1"/>
      <charset val="204"/>
    </font>
    <font>
      <b/>
      <sz val="14"/>
      <name val="Times New Roman"/>
      <family val="1"/>
      <charset val="204"/>
    </font>
    <font>
      <b/>
      <i/>
      <sz val="14"/>
      <name val="Times New Roman"/>
      <family val="1"/>
      <charset val="204"/>
    </font>
    <font>
      <b/>
      <sz val="16"/>
      <name val="Times New Roman"/>
      <family val="1"/>
      <charset val="204"/>
    </font>
    <font>
      <u/>
      <sz val="14"/>
      <name val="Times New Roman"/>
      <family val="1"/>
      <charset val="204"/>
    </font>
    <font>
      <b/>
      <sz val="14"/>
      <color theme="0"/>
      <name val="Times New Roman"/>
      <family val="1"/>
      <charset val="204"/>
    </font>
    <font>
      <sz val="14"/>
      <color theme="0"/>
      <name val="Times New Roman"/>
      <family val="1"/>
      <charset val="204"/>
    </font>
    <font>
      <sz val="12"/>
      <color theme="1"/>
      <name val="Times New Roman"/>
      <family val="2"/>
      <charset val="204"/>
    </font>
    <font>
      <sz val="10"/>
      <name val="Arial Cyr"/>
      <charset val="204"/>
    </font>
    <font>
      <b/>
      <sz val="14"/>
      <color rgb="FF000000"/>
      <name val="Times New Roman"/>
      <family val="1"/>
      <charset val="204"/>
    </font>
    <font>
      <b/>
      <sz val="14"/>
      <color theme="1"/>
      <name val="Times New Roman"/>
      <family val="1"/>
      <charset val="204"/>
    </font>
    <font>
      <sz val="14"/>
      <color theme="1"/>
      <name val="Times New Roman"/>
      <family val="1"/>
      <charset val="204"/>
    </font>
    <font>
      <sz val="14"/>
      <color theme="8" tint="0.79998168889431442"/>
      <name val="Times New Roman"/>
      <family val="1"/>
      <charset val="204"/>
    </font>
    <font>
      <b/>
      <sz val="14"/>
      <color theme="8" tint="0.79998168889431442"/>
      <name val="Times New Roman"/>
      <family val="1"/>
      <charset val="204"/>
    </font>
    <font>
      <i/>
      <sz val="14"/>
      <color theme="0"/>
      <name val="Times New Roman"/>
      <family val="1"/>
      <charset val="204"/>
    </font>
    <font>
      <sz val="14"/>
      <color indexed="9"/>
      <name val="Times New Roman"/>
      <family val="1"/>
      <charset val="204"/>
    </font>
    <font>
      <i/>
      <sz val="14"/>
      <color indexed="8"/>
      <name val="Times New Roman"/>
      <family val="1"/>
      <charset val="204"/>
    </font>
    <font>
      <b/>
      <sz val="14"/>
      <color indexed="8"/>
      <name val="Times New Roman"/>
      <family val="1"/>
      <charset val="204"/>
    </font>
    <font>
      <b/>
      <i/>
      <sz val="14"/>
      <color theme="1"/>
      <name val="Times New Roman"/>
      <family val="1"/>
      <charset val="204"/>
    </font>
    <font>
      <i/>
      <sz val="14"/>
      <color theme="1"/>
      <name val="Times New Roman"/>
      <family val="1"/>
      <charset val="204"/>
    </font>
    <font>
      <b/>
      <i/>
      <sz val="14"/>
      <color theme="0"/>
      <name val="Times New Roman"/>
      <family val="1"/>
      <charset val="204"/>
    </font>
    <font>
      <sz val="10"/>
      <name val="Arial"/>
      <family val="2"/>
      <charset val="204"/>
    </font>
    <font>
      <sz val="10"/>
      <name val="Helv"/>
      <family val="2"/>
      <charset val="204"/>
    </font>
    <font>
      <sz val="11"/>
      <color indexed="8"/>
      <name val="Calibri"/>
      <family val="2"/>
      <charset val="204"/>
    </font>
    <font>
      <b/>
      <i/>
      <sz val="14"/>
      <color indexed="8"/>
      <name val="Times New Roman"/>
      <family val="1"/>
      <charset val="204"/>
    </font>
    <font>
      <sz val="18"/>
      <name val="Times New Roman"/>
      <family val="1"/>
      <charset val="204"/>
    </font>
    <font>
      <sz val="14"/>
      <color rgb="FFFF0000"/>
      <name val="Times New Roman"/>
      <family val="1"/>
      <charset val="204"/>
    </font>
    <font>
      <b/>
      <sz val="14"/>
      <color rgb="FFFF0000"/>
      <name val="Times New Roman"/>
      <family val="1"/>
      <charset val="204"/>
    </font>
    <font>
      <sz val="14"/>
      <color rgb="FFFFFF00"/>
      <name val="Times New Roman"/>
      <family val="1"/>
      <charset val="204"/>
    </font>
    <font>
      <b/>
      <sz val="22"/>
      <name val="Times New Roman"/>
      <family val="1"/>
      <charset val="204"/>
    </font>
    <font>
      <sz val="13.5"/>
      <name val="Times New Roman"/>
      <family val="1"/>
      <charset val="204"/>
    </font>
    <font>
      <sz val="14"/>
      <name val="Times New Roman"/>
      <family val="2"/>
      <charset val="204"/>
    </font>
    <font>
      <i/>
      <sz val="12"/>
      <name val="Times New Roman"/>
      <family val="1"/>
      <charset val="204"/>
    </font>
    <font>
      <sz val="12"/>
      <name val="Times New Roman"/>
      <family val="1"/>
      <charset val="204"/>
    </font>
    <font>
      <sz val="14"/>
      <color theme="1"/>
      <name val="Times New Roman"/>
      <family val="2"/>
      <charset val="204"/>
    </font>
    <font>
      <sz val="14"/>
      <color theme="2" tint="-0.249977111117893"/>
      <name val="Times New Roman"/>
      <family val="1"/>
      <charset val="204"/>
    </font>
    <font>
      <sz val="14"/>
      <color indexed="12"/>
      <name val="Times New Roman"/>
      <family val="1"/>
      <charset val="204"/>
    </font>
    <font>
      <sz val="13"/>
      <name val="Times New Roman"/>
      <family val="1"/>
      <charset val="204"/>
    </font>
    <font>
      <sz val="12"/>
      <color theme="1"/>
      <name val="Times New Roman"/>
      <family val="1"/>
      <charset val="204"/>
    </font>
    <font>
      <sz val="16"/>
      <name val="Times New Roman"/>
      <family val="1"/>
      <charset val="204"/>
    </font>
    <font>
      <b/>
      <i/>
      <sz val="14"/>
      <color rgb="FFFF0000"/>
      <name val="Times New Roman"/>
      <family val="1"/>
      <charset val="204"/>
    </font>
    <font>
      <b/>
      <sz val="14"/>
      <color rgb="FF0000CC"/>
      <name val="Times New Roman"/>
      <family val="1"/>
      <charset val="204"/>
    </font>
    <font>
      <sz val="14"/>
      <color rgb="FF0000CC"/>
      <name val="Times New Roman"/>
      <family val="1"/>
      <charset val="204"/>
    </font>
    <font>
      <i/>
      <sz val="14"/>
      <name val="Times New Roman"/>
      <family val="2"/>
      <charset val="204"/>
    </font>
    <font>
      <sz val="14"/>
      <color rgb="FFFF0000"/>
      <name val="Times New Roman"/>
      <family val="2"/>
      <charset val="204"/>
    </font>
    <font>
      <b/>
      <sz val="14"/>
      <color rgb="FFFF0000"/>
      <name val="Times New Roman"/>
      <family val="2"/>
      <charset val="204"/>
    </font>
    <font>
      <sz val="12"/>
      <name val="Times New Roman"/>
      <family val="2"/>
      <charset val="204"/>
    </font>
    <font>
      <sz val="14"/>
      <color theme="8" tint="0.59999389629810485"/>
      <name val="Times New Roman"/>
      <family val="1"/>
      <charset val="204"/>
    </font>
    <font>
      <b/>
      <i/>
      <sz val="14"/>
      <color theme="8" tint="0.79998168889431442"/>
      <name val="Times New Roman"/>
      <family val="1"/>
      <charset val="204"/>
    </font>
    <font>
      <sz val="14"/>
      <color theme="0"/>
      <name val="Times New Roman"/>
      <family val="2"/>
      <charset val="204"/>
    </font>
  </fonts>
  <fills count="1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92D05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rgb="FF00B050"/>
        <bgColor indexed="64"/>
      </patternFill>
    </fill>
    <fill>
      <patternFill patternType="solid">
        <fgColor rgb="FF00B0F0"/>
        <bgColor indexed="64"/>
      </patternFill>
    </fill>
    <fill>
      <patternFill patternType="solid">
        <fgColor theme="0" tint="-0.14999847407452621"/>
        <bgColor indexed="64"/>
      </patternFill>
    </fill>
    <fill>
      <patternFill patternType="solid">
        <fgColor rgb="FFFF00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s>
  <cellStyleXfs count="50">
    <xf numFmtId="0" fontId="0" fillId="0" borderId="0"/>
    <xf numFmtId="0" fontId="3" fillId="0" borderId="0"/>
    <xf numFmtId="9" fontId="14" fillId="0" borderId="0" applyFont="0" applyFill="0" applyBorder="0" applyAlignment="0" applyProtection="0"/>
    <xf numFmtId="0" fontId="15" fillId="0" borderId="0"/>
    <xf numFmtId="0" fontId="3" fillId="0" borderId="0"/>
    <xf numFmtId="43" fontId="3" fillId="0" borderId="0" applyFont="0" applyFill="0" applyBorder="0" applyAlignment="0" applyProtection="0"/>
    <xf numFmtId="0" fontId="14"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 fillId="0" borderId="0"/>
    <xf numFmtId="0" fontId="28" fillId="0" borderId="0"/>
    <xf numFmtId="0" fontId="15" fillId="0" borderId="0"/>
    <xf numFmtId="0" fontId="2" fillId="0" borderId="0"/>
    <xf numFmtId="0" fontId="15" fillId="0" borderId="0"/>
    <xf numFmtId="0" fontId="2" fillId="0" borderId="0"/>
    <xf numFmtId="0" fontId="28" fillId="0" borderId="0"/>
    <xf numFmtId="0" fontId="3" fillId="0" borderId="0"/>
    <xf numFmtId="0" fontId="28" fillId="0" borderId="0"/>
    <xf numFmtId="0" fontId="28" fillId="0" borderId="0"/>
    <xf numFmtId="0" fontId="28" fillId="0" borderId="0"/>
    <xf numFmtId="0" fontId="15" fillId="0" borderId="0"/>
    <xf numFmtId="0" fontId="2" fillId="0" borderId="0"/>
    <xf numFmtId="0" fontId="28" fillId="0" borderId="0"/>
    <xf numFmtId="9" fontId="15" fillId="0" borderId="0" applyFont="0" applyFill="0" applyBorder="0" applyAlignment="0" applyProtection="0"/>
    <xf numFmtId="0" fontId="29" fillId="0" borderId="0"/>
    <xf numFmtId="0" fontId="28" fillId="0" borderId="0" applyFont="0" applyFill="0" applyBorder="0" applyAlignment="0" applyProtection="0"/>
    <xf numFmtId="43" fontId="3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8" fontId="28" fillId="0" borderId="0" applyFont="0" applyFill="0" applyBorder="0" applyAlignment="0" applyProtection="0"/>
    <xf numFmtId="169" fontId="28"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4" fontId="28"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0" fontId="1" fillId="0" borderId="0"/>
    <xf numFmtId="0" fontId="1" fillId="0" borderId="0"/>
    <xf numFmtId="0" fontId="1" fillId="0" borderId="0"/>
    <xf numFmtId="0" fontId="1" fillId="0" borderId="0"/>
    <xf numFmtId="9" fontId="3" fillId="0" borderId="0" applyFont="0" applyFill="0" applyBorder="0" applyAlignment="0" applyProtection="0"/>
    <xf numFmtId="9" fontId="3" fillId="0" borderId="0" applyFont="0" applyFill="0" applyBorder="0" applyAlignment="0" applyProtection="0"/>
    <xf numFmtId="43" fontId="30" fillId="0" borderId="0" applyFont="0" applyFill="0" applyBorder="0" applyAlignment="0" applyProtection="0"/>
    <xf numFmtId="43" fontId="3" fillId="0" borderId="0" applyFont="0" applyFill="0" applyBorder="0" applyAlignment="0" applyProtection="0"/>
  </cellStyleXfs>
  <cellXfs count="1068">
    <xf numFmtId="0" fontId="0" fillId="0" borderId="0" xfId="0"/>
    <xf numFmtId="0" fontId="6" fillId="0" borderId="0" xfId="0" applyFont="1" applyFill="1" applyAlignment="1">
      <alignment wrapText="1"/>
    </xf>
    <xf numFmtId="2" fontId="6" fillId="0" borderId="0" xfId="0" applyNumberFormat="1" applyFont="1" applyFill="1" applyBorder="1" applyAlignment="1">
      <alignment horizontal="right" vertical="center" wrapText="1"/>
    </xf>
    <xf numFmtId="0" fontId="6" fillId="0" borderId="0" xfId="0" applyFont="1" applyFill="1" applyBorder="1" applyAlignment="1">
      <alignment wrapText="1"/>
    </xf>
    <xf numFmtId="0" fontId="6" fillId="0" borderId="0" xfId="0" applyFont="1" applyFill="1" applyAlignment="1">
      <alignment horizontal="left" vertical="top" wrapText="1"/>
    </xf>
    <xf numFmtId="0" fontId="8" fillId="3" borderId="0" xfId="0" applyFont="1" applyFill="1" applyAlignment="1">
      <alignment horizontal="left" vertical="top" wrapText="1"/>
    </xf>
    <xf numFmtId="0" fontId="8" fillId="0" borderId="0" xfId="0" applyFont="1" applyFill="1" applyAlignment="1">
      <alignment horizontal="left" vertical="top" wrapText="1"/>
    </xf>
    <xf numFmtId="0" fontId="8" fillId="0" borderId="0" xfId="0" applyFont="1" applyFill="1" applyAlignment="1">
      <alignment horizontal="left" vertical="center" wrapText="1"/>
    </xf>
    <xf numFmtId="0" fontId="6" fillId="0" borderId="0" xfId="0" applyFont="1" applyFill="1" applyAlignment="1">
      <alignment horizontal="left" vertical="center" wrapText="1"/>
    </xf>
    <xf numFmtId="0" fontId="6" fillId="0" borderId="0" xfId="0" applyFont="1" applyFill="1" applyAlignment="1">
      <alignment horizontal="center" vertical="center" wrapText="1"/>
    </xf>
    <xf numFmtId="2" fontId="6" fillId="0" borderId="0" xfId="0" applyNumberFormat="1" applyFont="1" applyFill="1" applyAlignment="1">
      <alignment wrapText="1"/>
    </xf>
    <xf numFmtId="0" fontId="8" fillId="4" borderId="0" xfId="0" applyFont="1" applyFill="1" applyAlignment="1">
      <alignment horizontal="left" vertical="top" wrapText="1"/>
    </xf>
    <xf numFmtId="0" fontId="8" fillId="4" borderId="0" xfId="0" applyFont="1" applyFill="1" applyAlignment="1">
      <alignment horizontal="left" vertical="center" wrapText="1"/>
    </xf>
    <xf numFmtId="0" fontId="6" fillId="4" borderId="0" xfId="0" applyFont="1" applyFill="1" applyAlignment="1">
      <alignment horizontal="left" vertical="top" wrapText="1"/>
    </xf>
    <xf numFmtId="0" fontId="7" fillId="0" borderId="0" xfId="0" applyFont="1" applyFill="1" applyAlignment="1">
      <alignment horizontal="center" vertical="top" wrapText="1"/>
    </xf>
    <xf numFmtId="0" fontId="8"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4" fontId="6" fillId="0" borderId="0" xfId="0" applyNumberFormat="1" applyFont="1" applyFill="1" applyBorder="1" applyAlignment="1">
      <alignment horizontal="center" vertical="center" wrapText="1"/>
    </xf>
    <xf numFmtId="4" fontId="8" fillId="0" borderId="1" xfId="0" applyNumberFormat="1" applyFont="1" applyFill="1" applyBorder="1" applyAlignment="1">
      <alignment horizontal="center" vertical="center" wrapText="1"/>
    </xf>
    <xf numFmtId="4" fontId="7" fillId="0" borderId="1" xfId="0" applyNumberFormat="1" applyFont="1" applyFill="1" applyBorder="1" applyAlignment="1">
      <alignment horizontal="center" vertical="center" wrapText="1"/>
    </xf>
    <xf numFmtId="4" fontId="6" fillId="0" borderId="0" xfId="0" applyNumberFormat="1" applyFont="1" applyFill="1" applyAlignment="1">
      <alignment wrapText="1"/>
    </xf>
    <xf numFmtId="4" fontId="13"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left" vertical="center" wrapText="1"/>
      <protection locked="0"/>
    </xf>
    <xf numFmtId="4" fontId="6" fillId="4" borderId="0" xfId="0" applyNumberFormat="1" applyFont="1" applyFill="1" applyBorder="1" applyAlignment="1">
      <alignment horizontal="center" vertical="center" wrapText="1"/>
    </xf>
    <xf numFmtId="4" fontId="6" fillId="4" borderId="1" xfId="0" applyNumberFormat="1" applyFont="1" applyFill="1" applyBorder="1" applyAlignment="1">
      <alignment horizontal="center" vertical="center" wrapText="1"/>
    </xf>
    <xf numFmtId="4" fontId="8" fillId="4" borderId="1" xfId="0" applyNumberFormat="1" applyFont="1" applyFill="1" applyBorder="1" applyAlignment="1">
      <alignment horizontal="center" vertical="center" wrapText="1"/>
    </xf>
    <xf numFmtId="4" fontId="6" fillId="4" borderId="0" xfId="0" applyNumberFormat="1" applyFont="1" applyFill="1" applyAlignment="1">
      <alignment wrapText="1"/>
    </xf>
    <xf numFmtId="0" fontId="8" fillId="4" borderId="1" xfId="0" applyFont="1" applyFill="1" applyBorder="1" applyAlignment="1">
      <alignment horizontal="left" vertical="center" wrapText="1"/>
    </xf>
    <xf numFmtId="9" fontId="6" fillId="0" borderId="1" xfId="2" applyFont="1" applyFill="1" applyBorder="1" applyAlignment="1">
      <alignment horizontal="center" vertical="center" wrapText="1"/>
    </xf>
    <xf numFmtId="9" fontId="13" fillId="0" borderId="1" xfId="2" applyFont="1" applyFill="1" applyBorder="1" applyAlignment="1">
      <alignment horizontal="center" vertical="center" wrapText="1"/>
    </xf>
    <xf numFmtId="4" fontId="18" fillId="0" borderId="1" xfId="0" applyNumberFormat="1" applyFont="1" applyFill="1" applyBorder="1" applyAlignment="1">
      <alignment horizontal="center" vertical="center" wrapText="1"/>
    </xf>
    <xf numFmtId="4" fontId="8" fillId="6" borderId="1" xfId="0" applyNumberFormat="1" applyFont="1" applyFill="1" applyBorder="1" applyAlignment="1">
      <alignment horizontal="center" vertical="center" wrapText="1"/>
    </xf>
    <xf numFmtId="9" fontId="8" fillId="6" borderId="1" xfId="2" applyFont="1" applyFill="1" applyBorder="1" applyAlignment="1">
      <alignment horizontal="center" vertical="center" wrapText="1"/>
    </xf>
    <xf numFmtId="4" fontId="6" fillId="6" borderId="1" xfId="0" applyNumberFormat="1" applyFont="1" applyFill="1" applyBorder="1" applyAlignment="1">
      <alignment horizontal="center" vertical="center" wrapText="1"/>
    </xf>
    <xf numFmtId="0" fontId="8" fillId="6" borderId="1" xfId="0" applyFont="1" applyFill="1" applyBorder="1" applyAlignment="1">
      <alignment horizontal="left" vertical="center" wrapText="1"/>
    </xf>
    <xf numFmtId="0" fontId="6" fillId="6" borderId="1" xfId="0" applyFont="1" applyFill="1" applyBorder="1" applyAlignment="1">
      <alignment horizontal="left" vertical="center" wrapText="1"/>
    </xf>
    <xf numFmtId="4" fontId="13" fillId="4" borderId="1" xfId="0" applyNumberFormat="1" applyFont="1" applyFill="1" applyBorder="1" applyAlignment="1">
      <alignment horizontal="center" vertical="center" wrapText="1"/>
    </xf>
    <xf numFmtId="0" fontId="7" fillId="4" borderId="1" xfId="0" applyFont="1" applyFill="1" applyBorder="1" applyAlignment="1">
      <alignment horizontal="left" vertical="center" wrapText="1"/>
    </xf>
    <xf numFmtId="165" fontId="8" fillId="0" borderId="1" xfId="0" applyNumberFormat="1"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166" fontId="6" fillId="4" borderId="1" xfId="0" applyNumberFormat="1" applyFont="1" applyFill="1" applyBorder="1" applyAlignment="1">
      <alignment horizontal="center" vertical="center" wrapText="1"/>
    </xf>
    <xf numFmtId="0" fontId="7" fillId="4" borderId="1" xfId="0" applyFont="1" applyFill="1" applyBorder="1" applyAlignment="1">
      <alignment horizontal="left" vertical="top" wrapText="1"/>
    </xf>
    <xf numFmtId="0" fontId="6" fillId="2" borderId="0" xfId="0" applyFont="1" applyFill="1" applyAlignment="1">
      <alignment horizontal="left" vertical="top" wrapText="1"/>
    </xf>
    <xf numFmtId="0" fontId="7" fillId="0" borderId="1" xfId="0" quotePrefix="1" applyFont="1" applyFill="1" applyBorder="1" applyAlignment="1">
      <alignment horizontal="left" vertical="center" wrapText="1"/>
    </xf>
    <xf numFmtId="0" fontId="6" fillId="9" borderId="0" xfId="0" applyFont="1" applyFill="1" applyAlignment="1">
      <alignment horizontal="left" vertical="top" wrapText="1"/>
    </xf>
    <xf numFmtId="0" fontId="8" fillId="9" borderId="0" xfId="0" applyFont="1" applyFill="1" applyAlignment="1">
      <alignment horizontal="left" vertical="top" wrapText="1"/>
    </xf>
    <xf numFmtId="0" fontId="6" fillId="7" borderId="0" xfId="0" applyFont="1" applyFill="1" applyAlignment="1">
      <alignment horizontal="left" vertical="top" wrapText="1"/>
    </xf>
    <xf numFmtId="9" fontId="6" fillId="4" borderId="1" xfId="2" applyFont="1" applyFill="1" applyBorder="1" applyAlignment="1">
      <alignment horizontal="center" vertical="center" wrapText="1"/>
    </xf>
    <xf numFmtId="0" fontId="8" fillId="8" borderId="0" xfId="0" applyFont="1" applyFill="1" applyAlignment="1">
      <alignment horizontal="left" vertical="top" wrapText="1"/>
    </xf>
    <xf numFmtId="0" fontId="7" fillId="4" borderId="1" xfId="0" applyFont="1" applyFill="1" applyBorder="1" applyAlignment="1" applyProtection="1">
      <alignment horizontal="left" vertical="center" wrapText="1"/>
      <protection locked="0"/>
    </xf>
    <xf numFmtId="4" fontId="7" fillId="4" borderId="1" xfId="0" applyNumberFormat="1" applyFont="1" applyFill="1" applyBorder="1" applyAlignment="1">
      <alignment horizontal="center" vertical="center" wrapText="1"/>
    </xf>
    <xf numFmtId="9" fontId="7" fillId="0" borderId="1" xfId="2" applyFont="1" applyFill="1" applyBorder="1" applyAlignment="1">
      <alignment horizontal="center" vertical="center" wrapText="1"/>
    </xf>
    <xf numFmtId="0" fontId="7" fillId="0" borderId="0" xfId="0" applyFont="1" applyFill="1" applyAlignment="1">
      <alignment horizontal="left" vertical="top" wrapText="1"/>
    </xf>
    <xf numFmtId="0" fontId="9" fillId="4" borderId="1" xfId="0" applyFont="1" applyFill="1" applyBorder="1" applyAlignment="1">
      <alignment horizontal="left" vertical="center" wrapText="1"/>
    </xf>
    <xf numFmtId="9" fontId="9" fillId="0" borderId="1" xfId="2" applyFont="1" applyFill="1" applyBorder="1" applyAlignment="1">
      <alignment horizontal="center" vertical="center" wrapText="1"/>
    </xf>
    <xf numFmtId="0" fontId="9" fillId="0" borderId="0" xfId="0" applyFont="1" applyFill="1" applyAlignment="1">
      <alignment horizontal="left" vertical="top" wrapText="1"/>
    </xf>
    <xf numFmtId="9" fontId="9" fillId="4" borderId="1" xfId="2" applyFont="1" applyFill="1" applyBorder="1" applyAlignment="1">
      <alignment horizontal="center" vertical="center" wrapText="1"/>
    </xf>
    <xf numFmtId="4" fontId="9" fillId="0" borderId="1" xfId="0" applyNumberFormat="1" applyFont="1" applyFill="1" applyBorder="1" applyAlignment="1">
      <alignment horizontal="center" vertical="center" wrapText="1"/>
    </xf>
    <xf numFmtId="4" fontId="9" fillId="4" borderId="1" xfId="0" applyNumberFormat="1" applyFont="1" applyFill="1" applyBorder="1" applyAlignment="1">
      <alignment horizontal="center" vertical="center" wrapText="1"/>
    </xf>
    <xf numFmtId="0" fontId="4" fillId="0" borderId="1" xfId="6" applyFont="1" applyFill="1" applyBorder="1" applyAlignment="1">
      <alignment vertical="center" wrapText="1"/>
    </xf>
    <xf numFmtId="0" fontId="25" fillId="0" borderId="1" xfId="0" applyFont="1" applyFill="1" applyBorder="1" applyAlignment="1">
      <alignment horizontal="left" vertical="center" wrapText="1"/>
    </xf>
    <xf numFmtId="0" fontId="23" fillId="0" borderId="1" xfId="6" applyFont="1" applyFill="1" applyBorder="1" applyAlignment="1">
      <alignment horizontal="left" vertical="center" wrapText="1"/>
    </xf>
    <xf numFmtId="165" fontId="6" fillId="0" borderId="1" xfId="0" applyNumberFormat="1" applyFont="1" applyFill="1" applyBorder="1" applyAlignment="1">
      <alignment horizontal="center" vertical="center" wrapText="1"/>
    </xf>
    <xf numFmtId="0" fontId="6" fillId="10" borderId="0" xfId="0" applyFont="1" applyFill="1" applyAlignment="1">
      <alignment horizontal="left" vertical="top" wrapText="1"/>
    </xf>
    <xf numFmtId="0" fontId="7" fillId="10" borderId="0" xfId="0" applyFont="1" applyFill="1" applyAlignment="1">
      <alignment horizontal="left" vertical="top" wrapText="1"/>
    </xf>
    <xf numFmtId="165" fontId="13"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8" fillId="4" borderId="1" xfId="0" applyFont="1" applyFill="1" applyBorder="1" applyAlignment="1">
      <alignment horizontal="center" vertical="center" wrapText="1"/>
    </xf>
    <xf numFmtId="0" fontId="24" fillId="7" borderId="0" xfId="0" applyFont="1" applyFill="1" applyAlignment="1">
      <alignment horizontal="left" vertical="top" wrapText="1"/>
    </xf>
    <xf numFmtId="0" fontId="4" fillId="7" borderId="0" xfId="0" applyFont="1" applyFill="1" applyAlignment="1">
      <alignment horizontal="left" vertical="top" wrapText="1"/>
    </xf>
    <xf numFmtId="0" fontId="24" fillId="2" borderId="0" xfId="0" applyFont="1" applyFill="1" applyAlignment="1">
      <alignment horizontal="left" vertical="top" wrapText="1"/>
    </xf>
    <xf numFmtId="0" fontId="4" fillId="2" borderId="0" xfId="0" applyFont="1" applyFill="1" applyAlignment="1">
      <alignment horizontal="left" vertical="top" wrapText="1"/>
    </xf>
    <xf numFmtId="0" fontId="24" fillId="0" borderId="0" xfId="0" applyFont="1" applyFill="1" applyAlignment="1">
      <alignment horizontal="left" vertical="top" wrapText="1"/>
    </xf>
    <xf numFmtId="0" fontId="4" fillId="0" borderId="0" xfId="0" applyFont="1" applyFill="1" applyAlignment="1">
      <alignment horizontal="left" vertical="top" wrapText="1"/>
    </xf>
    <xf numFmtId="0" fontId="26" fillId="0" borderId="1" xfId="0" applyFont="1" applyBorder="1" applyAlignment="1">
      <alignment vertical="center" wrapText="1"/>
    </xf>
    <xf numFmtId="0" fontId="9" fillId="8" borderId="0" xfId="0" applyFont="1" applyFill="1" applyAlignment="1">
      <alignment horizontal="left" vertical="top" wrapText="1"/>
    </xf>
    <xf numFmtId="4" fontId="18" fillId="4" borderId="1" xfId="0" applyNumberFormat="1" applyFont="1" applyFill="1" applyBorder="1" applyAlignment="1">
      <alignment horizontal="center" vertical="center" wrapText="1"/>
    </xf>
    <xf numFmtId="165" fontId="13" fillId="4" borderId="1" xfId="0" applyNumberFormat="1" applyFont="1" applyFill="1" applyBorder="1" applyAlignment="1">
      <alignment horizontal="center" vertical="center" wrapText="1"/>
    </xf>
    <xf numFmtId="4" fontId="18" fillId="0" borderId="1" xfId="0" applyNumberFormat="1" applyFont="1" applyBorder="1" applyAlignment="1">
      <alignment horizontal="center" vertical="center" wrapText="1"/>
    </xf>
    <xf numFmtId="167" fontId="18" fillId="0" borderId="1" xfId="0" applyNumberFormat="1" applyFont="1" applyBorder="1" applyAlignment="1">
      <alignment horizontal="center" vertical="center" wrapText="1"/>
    </xf>
    <xf numFmtId="0" fontId="9" fillId="0" borderId="1" xfId="0" applyFont="1" applyFill="1" applyBorder="1" applyAlignment="1">
      <alignment horizontal="left" vertical="center" wrapText="1"/>
    </xf>
    <xf numFmtId="0" fontId="23" fillId="4" borderId="1" xfId="6" applyFont="1" applyFill="1" applyBorder="1" applyAlignment="1">
      <alignment horizontal="left" vertical="center" wrapText="1"/>
    </xf>
    <xf numFmtId="0" fontId="25" fillId="0" borderId="1" xfId="0" applyFont="1" applyBorder="1" applyAlignment="1">
      <alignment vertical="center" wrapText="1"/>
    </xf>
    <xf numFmtId="4" fontId="25" fillId="0" borderId="1" xfId="0" applyNumberFormat="1" applyFont="1" applyBorder="1" applyAlignment="1">
      <alignment horizontal="center" vertical="center" wrapText="1"/>
    </xf>
    <xf numFmtId="4" fontId="26" fillId="0" borderId="1" xfId="0" applyNumberFormat="1" applyFont="1" applyBorder="1" applyAlignment="1">
      <alignment horizontal="center" vertical="center" wrapText="1"/>
    </xf>
    <xf numFmtId="0" fontId="9" fillId="4" borderId="1" xfId="4" applyFont="1" applyFill="1" applyBorder="1" applyAlignment="1">
      <alignment horizontal="left" vertical="center" wrapText="1"/>
    </xf>
    <xf numFmtId="165" fontId="6" fillId="0" borderId="0" xfId="0" applyNumberFormat="1" applyFont="1" applyFill="1" applyBorder="1" applyAlignment="1">
      <alignment horizontal="center" vertical="center" wrapText="1"/>
    </xf>
    <xf numFmtId="165" fontId="7" fillId="0" borderId="1" xfId="0" applyNumberFormat="1" applyFont="1" applyFill="1" applyBorder="1" applyAlignment="1">
      <alignment horizontal="center" vertical="center" wrapText="1"/>
    </xf>
    <xf numFmtId="165" fontId="9" fillId="0" borderId="1" xfId="0" applyNumberFormat="1" applyFont="1" applyFill="1" applyBorder="1" applyAlignment="1">
      <alignment horizontal="center" vertical="center" wrapText="1"/>
    </xf>
    <xf numFmtId="165" fontId="12" fillId="0" borderId="1" xfId="0" applyNumberFormat="1" applyFont="1" applyFill="1" applyBorder="1" applyAlignment="1">
      <alignment horizontal="center" vertical="center" wrapText="1"/>
    </xf>
    <xf numFmtId="165" fontId="26" fillId="0" borderId="1" xfId="0" applyNumberFormat="1" applyFont="1" applyFill="1" applyBorder="1" applyAlignment="1">
      <alignment horizontal="center" vertical="center" wrapText="1"/>
    </xf>
    <xf numFmtId="165" fontId="18" fillId="0" borderId="1" xfId="0" applyNumberFormat="1" applyFont="1" applyFill="1" applyBorder="1" applyAlignment="1">
      <alignment horizontal="center" vertical="center" wrapText="1"/>
    </xf>
    <xf numFmtId="165" fontId="9" fillId="4" borderId="1" xfId="0" applyNumberFormat="1" applyFont="1" applyFill="1" applyBorder="1" applyAlignment="1">
      <alignment horizontal="center" vertical="center" wrapText="1"/>
    </xf>
    <xf numFmtId="165" fontId="8" fillId="4" borderId="1" xfId="0" applyNumberFormat="1" applyFont="1" applyFill="1" applyBorder="1" applyAlignment="1">
      <alignment horizontal="center" vertical="center" wrapText="1"/>
    </xf>
    <xf numFmtId="165" fontId="12" fillId="4" borderId="1" xfId="0" applyNumberFormat="1" applyFont="1" applyFill="1" applyBorder="1" applyAlignment="1">
      <alignment horizontal="center" vertical="center" wrapText="1"/>
    </xf>
    <xf numFmtId="165" fontId="21" fillId="4" borderId="1" xfId="0" applyNumberFormat="1" applyFont="1" applyFill="1" applyBorder="1" applyAlignment="1">
      <alignment horizontal="center" vertical="center" wrapText="1"/>
    </xf>
    <xf numFmtId="165" fontId="6" fillId="4" borderId="1" xfId="0" applyNumberFormat="1" applyFont="1" applyFill="1" applyBorder="1" applyAlignment="1">
      <alignment horizontal="center" vertical="center" wrapText="1"/>
    </xf>
    <xf numFmtId="165" fontId="8" fillId="6" borderId="1" xfId="0" applyNumberFormat="1" applyFont="1" applyFill="1" applyBorder="1" applyAlignment="1">
      <alignment horizontal="center" vertical="center" wrapText="1"/>
    </xf>
    <xf numFmtId="165" fontId="20" fillId="6" borderId="1" xfId="0" applyNumberFormat="1" applyFont="1" applyFill="1" applyBorder="1" applyAlignment="1">
      <alignment horizontal="center" vertical="center" wrapText="1"/>
    </xf>
    <xf numFmtId="165" fontId="19" fillId="6" borderId="1" xfId="0" applyNumberFormat="1" applyFont="1" applyFill="1" applyBorder="1" applyAlignment="1">
      <alignment horizontal="center" vertical="center" wrapText="1"/>
    </xf>
    <xf numFmtId="165" fontId="6" fillId="6" borderId="1" xfId="0" applyNumberFormat="1" applyFont="1" applyFill="1" applyBorder="1" applyAlignment="1">
      <alignment horizontal="center" vertical="center" wrapText="1"/>
    </xf>
    <xf numFmtId="165" fontId="7" fillId="4" borderId="1" xfId="0" applyNumberFormat="1" applyFont="1" applyFill="1" applyBorder="1" applyAlignment="1">
      <alignment horizontal="center" vertical="center" wrapText="1"/>
    </xf>
    <xf numFmtId="165" fontId="27" fillId="4" borderId="1" xfId="0" applyNumberFormat="1" applyFont="1" applyFill="1" applyBorder="1" applyAlignment="1">
      <alignment horizontal="center" vertical="center" wrapText="1"/>
    </xf>
    <xf numFmtId="165" fontId="12" fillId="0" borderId="1" xfId="0" applyNumberFormat="1" applyFont="1" applyFill="1" applyBorder="1" applyAlignment="1">
      <alignment horizontal="right" vertical="top" wrapText="1"/>
    </xf>
    <xf numFmtId="165" fontId="6" fillId="0" borderId="0" xfId="0" applyNumberFormat="1" applyFont="1" applyFill="1" applyAlignment="1">
      <alignment wrapText="1"/>
    </xf>
    <xf numFmtId="165" fontId="25" fillId="0" borderId="1" xfId="0" applyNumberFormat="1" applyFont="1" applyFill="1" applyBorder="1" applyAlignment="1">
      <alignment horizontal="center" vertical="center" wrapText="1"/>
    </xf>
    <xf numFmtId="165" fontId="13" fillId="0" borderId="1" xfId="0" applyNumberFormat="1" applyFont="1" applyFill="1" applyBorder="1" applyAlignment="1">
      <alignment horizontal="right" vertical="top" wrapText="1"/>
    </xf>
    <xf numFmtId="166" fontId="7" fillId="4" borderId="1" xfId="0" applyNumberFormat="1" applyFont="1" applyFill="1" applyBorder="1" applyAlignment="1">
      <alignment horizontal="center" vertical="center" wrapText="1"/>
    </xf>
    <xf numFmtId="4" fontId="19" fillId="6" borderId="1" xfId="0" applyNumberFormat="1" applyFont="1" applyFill="1" applyBorder="1" applyAlignment="1">
      <alignment horizontal="center" vertical="center" wrapText="1"/>
    </xf>
    <xf numFmtId="165" fontId="8" fillId="6" borderId="1" xfId="2" applyNumberFormat="1" applyFont="1" applyFill="1" applyBorder="1" applyAlignment="1">
      <alignment horizontal="center" vertical="center" wrapText="1"/>
    </xf>
    <xf numFmtId="4" fontId="6" fillId="0" borderId="0" xfId="0" applyNumberFormat="1" applyFont="1" applyFill="1" applyBorder="1" applyAlignment="1">
      <alignment horizontal="right" vertical="center" wrapText="1"/>
    </xf>
    <xf numFmtId="9" fontId="6" fillId="6" borderId="1" xfId="2" applyFont="1" applyFill="1" applyBorder="1" applyAlignment="1">
      <alignment horizontal="center" vertical="center" wrapText="1"/>
    </xf>
    <xf numFmtId="9" fontId="19" fillId="6" borderId="1" xfId="2" applyFont="1" applyFill="1" applyBorder="1" applyAlignment="1">
      <alignment horizontal="center" vertical="center" wrapText="1"/>
    </xf>
    <xf numFmtId="165" fontId="18" fillId="6" borderId="1" xfId="0" applyNumberFormat="1" applyFont="1" applyFill="1" applyBorder="1" applyAlignment="1">
      <alignment horizontal="center" vertical="center" wrapText="1"/>
    </xf>
    <xf numFmtId="4" fontId="6" fillId="4" borderId="1" xfId="0" applyNumberFormat="1" applyFont="1" applyFill="1" applyBorder="1" applyAlignment="1">
      <alignment horizontal="center" vertical="top" wrapText="1"/>
    </xf>
    <xf numFmtId="9" fontId="13" fillId="4" borderId="1" xfId="2" applyFont="1" applyFill="1" applyBorder="1" applyAlignment="1">
      <alignment horizontal="center" vertical="center" wrapText="1"/>
    </xf>
    <xf numFmtId="0" fontId="17" fillId="6" borderId="1" xfId="0" applyFont="1" applyFill="1" applyBorder="1" applyAlignment="1">
      <alignment vertical="center" wrapText="1"/>
    </xf>
    <xf numFmtId="4" fontId="17" fillId="6" borderId="1" xfId="0" applyNumberFormat="1" applyFont="1" applyFill="1" applyBorder="1" applyAlignment="1">
      <alignment horizontal="center" vertical="center" wrapText="1"/>
    </xf>
    <xf numFmtId="4" fontId="18" fillId="6" borderId="1" xfId="0" applyNumberFormat="1" applyFont="1" applyFill="1" applyBorder="1" applyAlignment="1">
      <alignment horizontal="center" vertical="center" wrapText="1"/>
    </xf>
    <xf numFmtId="165" fontId="20" fillId="6" borderId="1" xfId="0" applyNumberFormat="1" applyFont="1" applyFill="1" applyBorder="1" applyAlignment="1">
      <alignment horizontal="right" vertical="top" wrapText="1"/>
    </xf>
    <xf numFmtId="9" fontId="21" fillId="0" borderId="1" xfId="2" applyFont="1" applyFill="1" applyBorder="1" applyAlignment="1">
      <alignment horizontal="center" vertical="center" wrapText="1"/>
    </xf>
    <xf numFmtId="4" fontId="25" fillId="4" borderId="1" xfId="0" applyNumberFormat="1"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4" borderId="1" xfId="0" applyFont="1" applyFill="1" applyBorder="1" applyAlignment="1">
      <alignment horizontal="left" vertical="center" wrapText="1"/>
    </xf>
    <xf numFmtId="0" fontId="9" fillId="0" borderId="1" xfId="0" applyFont="1" applyFill="1" applyBorder="1" applyAlignment="1" applyProtection="1">
      <alignment horizontal="left" vertical="center" wrapText="1"/>
      <protection locked="0"/>
    </xf>
    <xf numFmtId="165" fontId="6" fillId="0" borderId="1" xfId="2" applyNumberFormat="1" applyFont="1" applyFill="1" applyBorder="1" applyAlignment="1">
      <alignment horizontal="center" vertical="center" wrapText="1"/>
    </xf>
    <xf numFmtId="165" fontId="6" fillId="6" borderId="1" xfId="2" applyNumberFormat="1" applyFont="1" applyFill="1" applyBorder="1" applyAlignment="1">
      <alignment horizontal="center" vertical="center" wrapText="1"/>
    </xf>
    <xf numFmtId="165" fontId="9" fillId="0" borderId="1" xfId="2" applyNumberFormat="1" applyFont="1" applyFill="1" applyBorder="1" applyAlignment="1">
      <alignment horizontal="center" vertical="center" wrapText="1"/>
    </xf>
    <xf numFmtId="165" fontId="13" fillId="0" borderId="1" xfId="2" applyNumberFormat="1" applyFont="1" applyFill="1" applyBorder="1" applyAlignment="1">
      <alignment horizontal="center" vertical="center" wrapText="1"/>
    </xf>
    <xf numFmtId="4" fontId="26" fillId="0" borderId="1" xfId="0" applyNumberFormat="1" applyFont="1" applyFill="1" applyBorder="1" applyAlignment="1">
      <alignment horizontal="center" vertical="center" wrapText="1"/>
    </xf>
    <xf numFmtId="0" fontId="6" fillId="0" borderId="0" xfId="0" applyFont="1" applyFill="1" applyAlignment="1">
      <alignment horizontal="justify" wrapText="1"/>
    </xf>
    <xf numFmtId="49" fontId="16" fillId="6" borderId="1" xfId="3" applyNumberFormat="1" applyFont="1" applyFill="1" applyBorder="1" applyAlignment="1">
      <alignment vertical="center" wrapText="1"/>
    </xf>
    <xf numFmtId="49" fontId="16" fillId="6" borderId="1" xfId="3" applyNumberFormat="1" applyFont="1" applyFill="1" applyBorder="1" applyAlignment="1">
      <alignment horizontal="justify" vertical="center" wrapText="1"/>
    </xf>
    <xf numFmtId="10" fontId="9" fillId="0" borderId="1" xfId="0" applyNumberFormat="1" applyFont="1" applyFill="1" applyBorder="1" applyAlignment="1">
      <alignment horizontal="center" vertical="center" wrapText="1"/>
    </xf>
    <xf numFmtId="9" fontId="7" fillId="4" borderId="1" xfId="2" applyFont="1" applyFill="1" applyBorder="1" applyAlignment="1">
      <alignment horizontal="center" vertical="center" wrapText="1"/>
    </xf>
    <xf numFmtId="165" fontId="18" fillId="4" borderId="1" xfId="0" applyNumberFormat="1" applyFont="1" applyFill="1" applyBorder="1" applyAlignment="1">
      <alignment horizontal="center" vertical="center" wrapText="1"/>
    </xf>
    <xf numFmtId="9" fontId="21" fillId="4" borderId="1" xfId="2" applyFont="1" applyFill="1" applyBorder="1" applyAlignment="1">
      <alignment horizontal="center" vertical="center" wrapText="1"/>
    </xf>
    <xf numFmtId="165" fontId="26" fillId="4" borderId="1" xfId="0" applyNumberFormat="1" applyFont="1" applyFill="1" applyBorder="1" applyAlignment="1">
      <alignment horizontal="center" vertical="center" wrapText="1"/>
    </xf>
    <xf numFmtId="4" fontId="4" fillId="4" borderId="1" xfId="0" applyNumberFormat="1" applyFont="1" applyFill="1" applyBorder="1" applyAlignment="1">
      <alignment horizontal="center" vertical="center" wrapText="1"/>
    </xf>
    <xf numFmtId="0" fontId="24" fillId="11" borderId="0" xfId="0" applyFont="1" applyFill="1" applyAlignment="1">
      <alignment horizontal="left" vertical="top" wrapText="1"/>
    </xf>
    <xf numFmtId="0" fontId="6" fillId="11" borderId="0" xfId="0" applyFont="1" applyFill="1" applyAlignment="1">
      <alignment horizontal="left" vertical="top" wrapText="1"/>
    </xf>
    <xf numFmtId="0" fontId="4" fillId="11" borderId="0" xfId="0" applyFont="1" applyFill="1" applyAlignment="1">
      <alignment horizontal="left" vertical="top" wrapText="1"/>
    </xf>
    <xf numFmtId="0" fontId="8" fillId="6" borderId="1" xfId="0" applyFont="1" applyFill="1" applyBorder="1" applyAlignment="1" applyProtection="1">
      <alignment horizontal="left" vertical="center" wrapText="1"/>
      <protection locked="0"/>
    </xf>
    <xf numFmtId="165" fontId="35" fillId="6" borderId="1" xfId="0" applyNumberFormat="1" applyFont="1" applyFill="1" applyBorder="1" applyAlignment="1">
      <alignment horizontal="center" vertical="center" wrapText="1"/>
    </xf>
    <xf numFmtId="0" fontId="9" fillId="4" borderId="1" xfId="0" applyFont="1" applyFill="1" applyBorder="1" applyAlignment="1" applyProtection="1">
      <alignment horizontal="left" vertical="center" wrapText="1"/>
      <protection locked="0"/>
    </xf>
    <xf numFmtId="0" fontId="25" fillId="4" borderId="1" xfId="0" applyFont="1" applyFill="1" applyBorder="1" applyAlignment="1">
      <alignment horizontal="left" vertical="center" wrapText="1"/>
    </xf>
    <xf numFmtId="4" fontId="6" fillId="4" borderId="1" xfId="0" applyNumberFormat="1" applyFont="1" applyFill="1" applyBorder="1" applyAlignment="1" applyProtection="1">
      <alignment horizontal="center" vertical="center" wrapText="1"/>
      <protection locked="0"/>
    </xf>
    <xf numFmtId="165" fontId="6" fillId="4" borderId="1" xfId="0" applyNumberFormat="1" applyFont="1" applyFill="1" applyBorder="1" applyAlignment="1" applyProtection="1">
      <alignment horizontal="center" vertical="center" wrapText="1"/>
      <protection locked="0"/>
    </xf>
    <xf numFmtId="4" fontId="7" fillId="4" borderId="1" xfId="0" applyNumberFormat="1" applyFont="1" applyFill="1" applyBorder="1" applyAlignment="1" applyProtection="1">
      <alignment horizontal="center" vertical="center" wrapText="1"/>
      <protection locked="0"/>
    </xf>
    <xf numFmtId="0" fontId="7" fillId="4" borderId="1" xfId="0" applyFont="1" applyFill="1" applyBorder="1" applyAlignment="1">
      <alignment horizontal="justify" vertical="center" wrapText="1"/>
    </xf>
    <xf numFmtId="0" fontId="6" fillId="4" borderId="1" xfId="0" applyFont="1" applyFill="1" applyBorder="1" applyAlignment="1">
      <alignment vertical="center" wrapText="1"/>
    </xf>
    <xf numFmtId="0" fontId="7" fillId="4" borderId="1" xfId="0" applyFont="1" applyFill="1" applyBorder="1" applyAlignment="1" applyProtection="1">
      <alignment horizontal="justify" vertical="center" wrapText="1"/>
      <protection locked="0"/>
    </xf>
    <xf numFmtId="0" fontId="8" fillId="6" borderId="1" xfId="0" applyFont="1" applyFill="1" applyBorder="1" applyAlignment="1">
      <alignment horizontal="justify" vertical="center" wrapText="1"/>
    </xf>
    <xf numFmtId="0" fontId="6" fillId="6" borderId="1" xfId="0" applyFont="1" applyFill="1" applyBorder="1" applyAlignment="1">
      <alignment horizontal="justify" vertical="center" wrapText="1"/>
    </xf>
    <xf numFmtId="0" fontId="8" fillId="6" borderId="1" xfId="0" applyFont="1" applyFill="1" applyBorder="1" applyAlignment="1">
      <alignment vertical="center" wrapText="1"/>
    </xf>
    <xf numFmtId="165" fontId="17" fillId="6" borderId="1" xfId="0" applyNumberFormat="1" applyFont="1" applyFill="1" applyBorder="1" applyAlignment="1">
      <alignment horizontal="center" vertical="center" wrapText="1"/>
    </xf>
    <xf numFmtId="4" fontId="33" fillId="4" borderId="1" xfId="0" applyNumberFormat="1" applyFont="1" applyFill="1" applyBorder="1" applyAlignment="1">
      <alignment horizontal="center" vertical="center" wrapText="1"/>
    </xf>
    <xf numFmtId="9" fontId="8" fillId="4" borderId="1" xfId="0" applyNumberFormat="1" applyFont="1" applyFill="1" applyBorder="1" applyAlignment="1">
      <alignment horizontal="center" vertical="center" wrapText="1"/>
    </xf>
    <xf numFmtId="9" fontId="6" fillId="4" borderId="1" xfId="0" applyNumberFormat="1" applyFont="1" applyFill="1" applyBorder="1" applyAlignment="1">
      <alignment horizontal="center" vertical="center" wrapText="1"/>
    </xf>
    <xf numFmtId="9" fontId="9" fillId="4" borderId="1" xfId="0" applyNumberFormat="1" applyFont="1" applyFill="1" applyBorder="1" applyAlignment="1">
      <alignment horizontal="center" vertical="center" wrapText="1"/>
    </xf>
    <xf numFmtId="9" fontId="7" fillId="4" borderId="1" xfId="0" applyNumberFormat="1" applyFont="1" applyFill="1" applyBorder="1" applyAlignment="1">
      <alignment horizontal="center" vertical="center" wrapText="1"/>
    </xf>
    <xf numFmtId="9" fontId="13" fillId="4" borderId="1" xfId="0" applyNumberFormat="1" applyFont="1" applyFill="1" applyBorder="1" applyAlignment="1">
      <alignment horizontal="center" vertical="center" wrapText="1"/>
    </xf>
    <xf numFmtId="0" fontId="8" fillId="6" borderId="1" xfId="0" applyFont="1" applyFill="1" applyBorder="1" applyAlignment="1" applyProtection="1">
      <alignment vertical="center" wrapText="1"/>
      <protection locked="0"/>
    </xf>
    <xf numFmtId="9" fontId="8" fillId="6" borderId="1" xfId="0" applyNumberFormat="1" applyFont="1" applyFill="1" applyBorder="1" applyAlignment="1">
      <alignment horizontal="center" vertical="center" wrapText="1"/>
    </xf>
    <xf numFmtId="9" fontId="6" fillId="6" borderId="1" xfId="0" applyNumberFormat="1" applyFont="1" applyFill="1" applyBorder="1" applyAlignment="1">
      <alignment horizontal="center" vertical="center" wrapText="1"/>
    </xf>
    <xf numFmtId="4" fontId="6" fillId="4" borderId="1" xfId="0" applyNumberFormat="1" applyFont="1" applyFill="1" applyBorder="1" applyAlignment="1">
      <alignment horizontal="left" vertical="center" wrapText="1"/>
    </xf>
    <xf numFmtId="0" fontId="24" fillId="6" borderId="1" xfId="0" applyFont="1" applyFill="1" applyBorder="1" applyAlignment="1">
      <alignment horizontal="left" vertical="center" wrapText="1"/>
    </xf>
    <xf numFmtId="4" fontId="4" fillId="6" borderId="1" xfId="0" applyNumberFormat="1" applyFont="1" applyFill="1" applyBorder="1" applyAlignment="1">
      <alignment horizontal="center" vertical="center" wrapText="1"/>
    </xf>
    <xf numFmtId="0" fontId="4" fillId="6" borderId="1" xfId="0" applyFont="1" applyFill="1" applyBorder="1" applyAlignment="1">
      <alignment horizontal="left" vertical="center" wrapText="1"/>
    </xf>
    <xf numFmtId="0" fontId="4" fillId="4" borderId="1" xfId="0" applyFont="1" applyFill="1" applyBorder="1" applyAlignment="1">
      <alignment vertical="center" wrapText="1"/>
    </xf>
    <xf numFmtId="0" fontId="18" fillId="0" borderId="1" xfId="0" applyFont="1" applyBorder="1" applyAlignment="1">
      <alignment vertical="center" wrapText="1"/>
    </xf>
    <xf numFmtId="0" fontId="7" fillId="4" borderId="1" xfId="4" applyFont="1" applyFill="1" applyBorder="1" applyAlignment="1">
      <alignment horizontal="left" vertical="center" wrapText="1"/>
    </xf>
    <xf numFmtId="4" fontId="7" fillId="4" borderId="1" xfId="5" applyNumberFormat="1" applyFont="1" applyFill="1" applyBorder="1" applyAlignment="1">
      <alignment horizontal="center" vertical="center" wrapText="1"/>
    </xf>
    <xf numFmtId="165" fontId="6" fillId="4" borderId="1" xfId="5" applyNumberFormat="1" applyFont="1" applyFill="1" applyBorder="1" applyAlignment="1">
      <alignment horizontal="center" vertical="center" wrapText="1"/>
    </xf>
    <xf numFmtId="0" fontId="6" fillId="4" borderId="1" xfId="4" applyFont="1" applyFill="1" applyBorder="1" applyAlignment="1">
      <alignment horizontal="left" vertical="center" wrapText="1"/>
    </xf>
    <xf numFmtId="4" fontId="6" fillId="4" borderId="1" xfId="5" applyNumberFormat="1" applyFont="1" applyFill="1" applyBorder="1" applyAlignment="1">
      <alignment horizontal="center" vertical="center" wrapText="1"/>
    </xf>
    <xf numFmtId="170" fontId="6" fillId="4" borderId="1" xfId="0" applyNumberFormat="1" applyFont="1" applyFill="1" applyBorder="1" applyAlignment="1">
      <alignment horizontal="center" vertical="center" wrapText="1"/>
    </xf>
    <xf numFmtId="0" fontId="6" fillId="6" borderId="1" xfId="0" applyFont="1" applyFill="1" applyBorder="1" applyAlignment="1" applyProtection="1">
      <alignment vertical="center" wrapText="1"/>
      <protection locked="0"/>
    </xf>
    <xf numFmtId="0" fontId="18" fillId="6" borderId="1" xfId="0" applyFont="1" applyFill="1" applyBorder="1" applyAlignment="1">
      <alignment vertical="center" wrapText="1"/>
    </xf>
    <xf numFmtId="0" fontId="26" fillId="4" borderId="1" xfId="0" applyFont="1" applyFill="1" applyBorder="1" applyAlignment="1">
      <alignment horizontal="left" vertical="top" wrapText="1"/>
    </xf>
    <xf numFmtId="4" fontId="6" fillId="6" borderId="1" xfId="0" applyNumberFormat="1" applyFont="1" applyFill="1" applyBorder="1" applyAlignment="1">
      <alignment horizontal="justify" vertical="center" wrapText="1"/>
    </xf>
    <xf numFmtId="0" fontId="7" fillId="5" borderId="0" xfId="0" applyFont="1" applyFill="1" applyAlignment="1">
      <alignment horizontal="left" vertical="top" wrapText="1"/>
    </xf>
    <xf numFmtId="0" fontId="6" fillId="5" borderId="0" xfId="0" applyFont="1" applyFill="1" applyAlignment="1">
      <alignment horizontal="left" vertical="top" wrapText="1"/>
    </xf>
    <xf numFmtId="0" fontId="6" fillId="0" borderId="1" xfId="0" applyFont="1" applyFill="1" applyBorder="1" applyAlignment="1">
      <alignment horizontal="center" vertical="center" wrapText="1"/>
    </xf>
    <xf numFmtId="9" fontId="17" fillId="6" borderId="1" xfId="2" applyFont="1" applyFill="1" applyBorder="1" applyAlignment="1">
      <alignment horizontal="center" vertical="center" wrapText="1"/>
    </xf>
    <xf numFmtId="9" fontId="18" fillId="6" borderId="1" xfId="2" applyFont="1" applyFill="1" applyBorder="1" applyAlignment="1">
      <alignment horizontal="center" vertical="center" wrapText="1"/>
    </xf>
    <xf numFmtId="0" fontId="7" fillId="4" borderId="1" xfId="0" applyFont="1" applyFill="1" applyBorder="1" applyAlignment="1">
      <alignment vertical="center" wrapText="1"/>
    </xf>
    <xf numFmtId="0" fontId="6" fillId="4" borderId="1" xfId="0" quotePrefix="1" applyFont="1" applyFill="1" applyBorder="1" applyAlignment="1">
      <alignment horizontal="left" vertical="center" wrapText="1"/>
    </xf>
    <xf numFmtId="165" fontId="4" fillId="4" borderId="1" xfId="0" applyNumberFormat="1" applyFont="1" applyFill="1" applyBorder="1" applyAlignment="1">
      <alignment horizontal="center" vertical="center" wrapText="1"/>
    </xf>
    <xf numFmtId="0" fontId="4" fillId="4" borderId="1" xfId="6" applyFont="1" applyFill="1" applyBorder="1" applyAlignment="1">
      <alignment horizontal="left" vertical="center" wrapText="1"/>
    </xf>
    <xf numFmtId="0" fontId="7" fillId="4" borderId="1" xfId="6" applyFont="1" applyFill="1" applyBorder="1" applyAlignment="1">
      <alignment horizontal="left" vertical="center" wrapText="1"/>
    </xf>
    <xf numFmtId="10" fontId="6" fillId="6" borderId="1" xfId="2" applyNumberFormat="1" applyFont="1" applyFill="1" applyBorder="1" applyAlignment="1">
      <alignment horizontal="center" vertical="center" wrapText="1"/>
    </xf>
    <xf numFmtId="9" fontId="6" fillId="6" borderId="1" xfId="2" applyNumberFormat="1" applyFont="1" applyFill="1" applyBorder="1" applyAlignment="1">
      <alignment horizontal="center" vertical="center" wrapText="1"/>
    </xf>
    <xf numFmtId="165" fontId="12" fillId="0" borderId="1" xfId="0" applyNumberFormat="1" applyFont="1" applyFill="1" applyBorder="1" applyAlignment="1">
      <alignment horizontal="center" vertical="top" wrapText="1"/>
    </xf>
    <xf numFmtId="9" fontId="6" fillId="0" borderId="1" xfId="2" applyNumberFormat="1" applyFont="1" applyFill="1" applyBorder="1" applyAlignment="1">
      <alignment horizontal="center" vertical="center" wrapText="1"/>
    </xf>
    <xf numFmtId="165" fontId="19" fillId="6" borderId="1" xfId="2" applyNumberFormat="1" applyFont="1" applyFill="1" applyBorder="1" applyAlignment="1">
      <alignment horizontal="center" vertical="center" wrapText="1"/>
    </xf>
    <xf numFmtId="9" fontId="13" fillId="0" borderId="1" xfId="2" applyNumberFormat="1" applyFont="1" applyFill="1" applyBorder="1" applyAlignment="1">
      <alignment horizontal="center" vertical="center" wrapText="1"/>
    </xf>
    <xf numFmtId="0" fontId="40" fillId="0" borderId="0" xfId="0" applyFont="1" applyFill="1" applyAlignment="1">
      <alignment horizontal="left" vertical="top" wrapText="1"/>
    </xf>
    <xf numFmtId="10" fontId="8" fillId="6" borderId="1" xfId="0" applyNumberFormat="1" applyFont="1" applyFill="1" applyBorder="1" applyAlignment="1">
      <alignment horizontal="center" vertical="center" wrapText="1"/>
    </xf>
    <xf numFmtId="165" fontId="25" fillId="4" borderId="1" xfId="0" applyNumberFormat="1" applyFont="1" applyFill="1" applyBorder="1" applyAlignment="1">
      <alignment horizontal="center" vertical="center" wrapText="1"/>
    </xf>
    <xf numFmtId="165" fontId="2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 fontId="6" fillId="0" borderId="1" xfId="0" applyNumberFormat="1" applyFont="1" applyFill="1" applyBorder="1" applyAlignment="1">
      <alignment horizontal="left" vertical="center" wrapText="1"/>
    </xf>
    <xf numFmtId="0" fontId="6" fillId="12" borderId="0" xfId="0" applyFont="1" applyFill="1" applyAlignment="1">
      <alignment horizontal="left" vertical="top" wrapText="1"/>
    </xf>
    <xf numFmtId="165" fontId="21" fillId="0" borderId="1" xfId="0" applyNumberFormat="1" applyFont="1" applyFill="1" applyBorder="1" applyAlignment="1">
      <alignment horizontal="center" vertical="center" wrapText="1"/>
    </xf>
    <xf numFmtId="165" fontId="7" fillId="4" borderId="1" xfId="2" applyNumberFormat="1" applyFont="1" applyFill="1" applyBorder="1" applyAlignment="1">
      <alignment horizontal="center" vertical="center" wrapText="1"/>
    </xf>
    <xf numFmtId="0" fontId="13" fillId="4" borderId="1" xfId="0" applyFont="1" applyFill="1" applyBorder="1" applyAlignment="1">
      <alignment horizontal="left" vertical="top" wrapText="1"/>
    </xf>
    <xf numFmtId="0" fontId="7" fillId="4" borderId="0" xfId="0" applyFont="1" applyFill="1" applyAlignment="1">
      <alignment horizontal="left" vertical="center" wrapText="1"/>
    </xf>
    <xf numFmtId="4" fontId="8" fillId="4" borderId="0" xfId="0" applyNumberFormat="1" applyFont="1" applyFill="1" applyAlignment="1">
      <alignment horizontal="left" vertical="top" wrapText="1"/>
    </xf>
    <xf numFmtId="0" fontId="6" fillId="4" borderId="0" xfId="0" applyFont="1" applyFill="1" applyAlignment="1">
      <alignment wrapText="1"/>
    </xf>
    <xf numFmtId="4" fontId="9" fillId="4" borderId="1" xfId="5" applyNumberFormat="1" applyFont="1" applyFill="1" applyBorder="1" applyAlignment="1">
      <alignment horizontal="center" vertical="center" wrapText="1"/>
    </xf>
    <xf numFmtId="4" fontId="9" fillId="4" borderId="1" xfId="5" applyNumberFormat="1" applyFont="1" applyFill="1" applyBorder="1" applyAlignment="1">
      <alignment horizontal="center" vertical="center"/>
    </xf>
    <xf numFmtId="165" fontId="9" fillId="4" borderId="1" xfId="5" applyNumberFormat="1" applyFont="1" applyFill="1" applyBorder="1" applyAlignment="1">
      <alignment horizontal="center" vertical="center" wrapText="1"/>
    </xf>
    <xf numFmtId="0" fontId="9" fillId="4" borderId="1" xfId="4" applyFont="1" applyFill="1" applyBorder="1" applyAlignment="1" applyProtection="1">
      <alignment horizontal="left" vertical="center" wrapText="1"/>
      <protection locked="0"/>
    </xf>
    <xf numFmtId="10" fontId="6" fillId="4" borderId="1" xfId="0" applyNumberFormat="1" applyFont="1" applyFill="1" applyBorder="1" applyAlignment="1">
      <alignment horizontal="center" vertical="center" wrapText="1"/>
    </xf>
    <xf numFmtId="4" fontId="8" fillId="0" borderId="1" xfId="0" applyNumberFormat="1" applyFont="1" applyFill="1" applyBorder="1" applyAlignment="1">
      <alignment horizontal="left" vertical="center" wrapText="1"/>
    </xf>
    <xf numFmtId="4" fontId="6" fillId="4" borderId="1" xfId="0" applyNumberFormat="1" applyFont="1" applyFill="1" applyBorder="1" applyAlignment="1">
      <alignment horizontal="left" vertical="top" wrapText="1"/>
    </xf>
    <xf numFmtId="2" fontId="6" fillId="4" borderId="1" xfId="0" applyNumberFormat="1" applyFont="1" applyFill="1" applyBorder="1" applyAlignment="1">
      <alignment horizontal="center" vertical="center" wrapText="1"/>
    </xf>
    <xf numFmtId="4" fontId="13" fillId="4" borderId="1" xfId="0" applyNumberFormat="1" applyFont="1" applyFill="1" applyBorder="1" applyAlignment="1">
      <alignment horizontal="center" vertical="top" wrapText="1"/>
    </xf>
    <xf numFmtId="0" fontId="39" fillId="4" borderId="1" xfId="0" applyFont="1" applyFill="1" applyBorder="1" applyAlignment="1">
      <alignment horizontal="center" vertical="center" wrapText="1"/>
    </xf>
    <xf numFmtId="0" fontId="40" fillId="4" borderId="1" xfId="0" applyFont="1" applyFill="1" applyBorder="1" applyAlignment="1">
      <alignment horizontal="center" vertical="center" wrapText="1"/>
    </xf>
    <xf numFmtId="9" fontId="12" fillId="4" borderId="1" xfId="2" applyFont="1" applyFill="1" applyBorder="1" applyAlignment="1">
      <alignment horizontal="center" vertical="center" wrapText="1"/>
    </xf>
    <xf numFmtId="4" fontId="21" fillId="4" borderId="1" xfId="0" applyNumberFormat="1" applyFont="1" applyFill="1" applyBorder="1" applyAlignment="1">
      <alignment horizontal="center" vertical="center" wrapText="1"/>
    </xf>
    <xf numFmtId="4" fontId="9" fillId="4" borderId="1" xfId="0" applyNumberFormat="1" applyFont="1" applyFill="1" applyBorder="1" applyAlignment="1">
      <alignment horizontal="left" vertical="center" wrapText="1"/>
    </xf>
    <xf numFmtId="164" fontId="6" fillId="4" borderId="1" xfId="0" applyNumberFormat="1" applyFont="1" applyFill="1" applyBorder="1" applyAlignment="1">
      <alignment horizontal="left" vertical="center" wrapText="1"/>
    </xf>
    <xf numFmtId="164" fontId="6" fillId="4" borderId="1" xfId="0" applyNumberFormat="1" applyFont="1" applyFill="1" applyBorder="1" applyAlignment="1">
      <alignment horizontal="center" vertical="center" wrapText="1"/>
    </xf>
    <xf numFmtId="164" fontId="9" fillId="4" borderId="1" xfId="0" applyNumberFormat="1" applyFont="1" applyFill="1" applyBorder="1" applyAlignment="1" applyProtection="1">
      <alignment vertical="center" wrapText="1"/>
      <protection locked="0"/>
    </xf>
    <xf numFmtId="164" fontId="9" fillId="4" borderId="1" xfId="0" applyNumberFormat="1" applyFont="1" applyFill="1" applyBorder="1" applyAlignment="1">
      <alignment horizontal="left" vertical="center" wrapText="1"/>
    </xf>
    <xf numFmtId="165" fontId="31" fillId="4" borderId="1" xfId="0" applyNumberFormat="1" applyFont="1" applyFill="1" applyBorder="1" applyAlignment="1">
      <alignment horizontal="center" vertical="center" wrapText="1"/>
    </xf>
    <xf numFmtId="165" fontId="4" fillId="4" borderId="1" xfId="0" applyNumberFormat="1" applyFont="1" applyFill="1" applyBorder="1" applyAlignment="1">
      <alignment horizontal="center" vertical="top" wrapText="1"/>
    </xf>
    <xf numFmtId="165" fontId="12" fillId="4" borderId="1" xfId="0" applyNumberFormat="1" applyFont="1" applyFill="1" applyBorder="1" applyAlignment="1">
      <alignment horizontal="center" vertical="top" wrapText="1"/>
    </xf>
    <xf numFmtId="4" fontId="23" fillId="4" borderId="1" xfId="0" applyNumberFormat="1" applyFont="1" applyFill="1" applyBorder="1" applyAlignment="1">
      <alignment horizontal="center" vertical="center" wrapText="1"/>
    </xf>
    <xf numFmtId="4" fontId="24" fillId="4" borderId="1" xfId="0" applyNumberFormat="1" applyFont="1" applyFill="1" applyBorder="1" applyAlignment="1">
      <alignment horizontal="center" vertical="center" wrapText="1"/>
    </xf>
    <xf numFmtId="164" fontId="9" fillId="4" borderId="1" xfId="0" applyNumberFormat="1" applyFont="1" applyFill="1" applyBorder="1" applyAlignment="1">
      <alignment horizontal="left" vertical="center" wrapText="1" shrinkToFit="1"/>
    </xf>
    <xf numFmtId="165" fontId="6" fillId="4" borderId="1" xfId="2" applyNumberFormat="1" applyFont="1" applyFill="1" applyBorder="1" applyAlignment="1">
      <alignment horizontal="center" vertical="center" wrapText="1"/>
    </xf>
    <xf numFmtId="165" fontId="34" fillId="4" borderId="1" xfId="0" applyNumberFormat="1" applyFont="1" applyFill="1" applyBorder="1" applyAlignment="1">
      <alignment horizontal="center" vertical="center" wrapText="1"/>
    </xf>
    <xf numFmtId="0" fontId="23" fillId="4" borderId="1" xfId="0" applyFont="1" applyFill="1" applyBorder="1" applyAlignment="1">
      <alignment horizontal="left" vertical="center" wrapText="1"/>
    </xf>
    <xf numFmtId="10" fontId="26" fillId="4" borderId="1" xfId="0" applyNumberFormat="1" applyFont="1" applyFill="1" applyBorder="1" applyAlignment="1">
      <alignment horizontal="center" vertical="center" wrapText="1"/>
    </xf>
    <xf numFmtId="10" fontId="13" fillId="4" borderId="1" xfId="0" applyNumberFormat="1" applyFont="1" applyFill="1" applyBorder="1" applyAlignment="1">
      <alignment horizontal="center" vertical="center" wrapText="1"/>
    </xf>
    <xf numFmtId="10" fontId="18" fillId="4" borderId="1" xfId="0" applyNumberFormat="1" applyFont="1" applyFill="1" applyBorder="1" applyAlignment="1">
      <alignment horizontal="center" vertical="center" wrapText="1"/>
    </xf>
    <xf numFmtId="0" fontId="7" fillId="4" borderId="1" xfId="0" applyFont="1" applyFill="1" applyBorder="1" applyAlignment="1" applyProtection="1">
      <alignment vertical="center" wrapText="1"/>
      <protection locked="0"/>
    </xf>
    <xf numFmtId="0" fontId="4" fillId="4" borderId="1" xfId="0" applyFont="1" applyFill="1" applyBorder="1" applyAlignment="1">
      <alignment horizontal="left" vertical="center" wrapText="1"/>
    </xf>
    <xf numFmtId="165" fontId="24" fillId="4" borderId="1" xfId="0" applyNumberFormat="1" applyFont="1" applyFill="1" applyBorder="1" applyAlignment="1">
      <alignment horizontal="center" vertical="center" wrapText="1"/>
    </xf>
    <xf numFmtId="4" fontId="23" fillId="4" borderId="1" xfId="0" applyNumberFormat="1" applyFont="1" applyFill="1" applyBorder="1" applyAlignment="1">
      <alignment horizontal="left" vertical="center" wrapText="1"/>
    </xf>
    <xf numFmtId="4" fontId="4" fillId="4" borderId="1" xfId="0" applyNumberFormat="1" applyFont="1" applyFill="1" applyBorder="1" applyAlignment="1">
      <alignment vertical="center" wrapText="1"/>
    </xf>
    <xf numFmtId="165" fontId="23" fillId="4" borderId="1" xfId="0" applyNumberFormat="1" applyFont="1" applyFill="1" applyBorder="1" applyAlignment="1">
      <alignment horizontal="center" vertical="center" wrapText="1"/>
    </xf>
    <xf numFmtId="0" fontId="4" fillId="4" borderId="1" xfId="6" applyFont="1" applyFill="1" applyBorder="1" applyAlignment="1">
      <alignment vertical="center" wrapText="1"/>
    </xf>
    <xf numFmtId="0" fontId="23" fillId="4" borderId="1" xfId="0" applyFont="1" applyFill="1" applyBorder="1" applyAlignment="1">
      <alignment vertical="center" wrapText="1"/>
    </xf>
    <xf numFmtId="0" fontId="33" fillId="4" borderId="1" xfId="6" applyFont="1" applyFill="1" applyBorder="1" applyAlignment="1">
      <alignment horizontal="left" vertical="center" wrapText="1"/>
    </xf>
    <xf numFmtId="0" fontId="33" fillId="4" borderId="1" xfId="0" applyFont="1" applyFill="1" applyBorder="1" applyAlignment="1">
      <alignment vertical="center" wrapText="1"/>
    </xf>
    <xf numFmtId="9" fontId="32" fillId="4" borderId="1" xfId="0" applyNumberFormat="1" applyFont="1" applyFill="1" applyBorder="1" applyAlignment="1">
      <alignment horizontal="center" vertical="center" wrapText="1"/>
    </xf>
    <xf numFmtId="4" fontId="22" fillId="4" borderId="1" xfId="0" applyNumberFormat="1" applyFont="1" applyFill="1" applyBorder="1" applyAlignment="1">
      <alignment horizontal="center" vertical="center" wrapText="1"/>
    </xf>
    <xf numFmtId="165" fontId="22" fillId="4" borderId="1" xfId="0" applyNumberFormat="1"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24" fillId="4" borderId="13" xfId="0" applyFont="1" applyFill="1" applyBorder="1" applyAlignment="1">
      <alignment horizontal="center" vertical="center" wrapText="1"/>
    </xf>
    <xf numFmtId="167" fontId="6" fillId="0" borderId="1" xfId="0" applyNumberFormat="1" applyFont="1" applyBorder="1" applyAlignment="1">
      <alignment horizontal="center" vertical="center" wrapText="1"/>
    </xf>
    <xf numFmtId="4" fontId="6" fillId="5" borderId="3" xfId="0" applyNumberFormat="1" applyFont="1" applyFill="1" applyBorder="1" applyAlignment="1">
      <alignment horizontal="center" vertical="center" wrapText="1"/>
    </xf>
    <xf numFmtId="165" fontId="6" fillId="5" borderId="3" xfId="0" applyNumberFormat="1"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4" borderId="17" xfId="0" applyFont="1" applyFill="1" applyBorder="1" applyAlignment="1">
      <alignment horizontal="center" vertical="center" wrapText="1"/>
    </xf>
    <xf numFmtId="1" fontId="7" fillId="0" borderId="17" xfId="0" applyNumberFormat="1"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4" borderId="3" xfId="0" applyFont="1" applyFill="1" applyBorder="1" applyAlignment="1">
      <alignment horizontal="left" vertical="center" wrapText="1"/>
    </xf>
    <xf numFmtId="4" fontId="7" fillId="4" borderId="3" xfId="0" applyNumberFormat="1" applyFont="1" applyFill="1" applyBorder="1" applyAlignment="1">
      <alignment horizontal="center" vertical="center" wrapText="1"/>
    </xf>
    <xf numFmtId="165" fontId="7" fillId="4" borderId="3" xfId="0" applyNumberFormat="1" applyFont="1" applyFill="1" applyBorder="1" applyAlignment="1">
      <alignment horizontal="center" vertical="center" wrapText="1"/>
    </xf>
    <xf numFmtId="165" fontId="6" fillId="4" borderId="3" xfId="0" applyNumberFormat="1" applyFont="1" applyFill="1" applyBorder="1" applyAlignment="1">
      <alignment horizontal="center" vertical="center" wrapText="1"/>
    </xf>
    <xf numFmtId="4" fontId="6" fillId="4" borderId="3" xfId="0" applyNumberFormat="1" applyFont="1" applyFill="1" applyBorder="1" applyAlignment="1">
      <alignment horizontal="center" vertical="center" wrapText="1"/>
    </xf>
    <xf numFmtId="0" fontId="7" fillId="4" borderId="20" xfId="0" applyFont="1" applyFill="1" applyBorder="1" applyAlignment="1" applyProtection="1">
      <alignment horizontal="left" vertical="center" wrapText="1"/>
      <protection locked="0"/>
    </xf>
    <xf numFmtId="0" fontId="6" fillId="4" borderId="6" xfId="0" applyFont="1" applyFill="1" applyBorder="1" applyAlignment="1">
      <alignment horizontal="left" vertical="center" wrapText="1"/>
    </xf>
    <xf numFmtId="0" fontId="6" fillId="0" borderId="0" xfId="0" applyFont="1" applyFill="1" applyBorder="1" applyAlignment="1">
      <alignment horizontal="right" wrapText="1"/>
    </xf>
    <xf numFmtId="49" fontId="8" fillId="6" borderId="1" xfId="3" applyNumberFormat="1" applyFont="1" applyFill="1" applyBorder="1" applyAlignment="1">
      <alignment horizontal="justify" vertical="center" wrapText="1"/>
    </xf>
    <xf numFmtId="165" fontId="20" fillId="6" borderId="1" xfId="0" applyNumberFormat="1" applyFont="1" applyFill="1" applyBorder="1" applyAlignment="1">
      <alignment horizontal="left" vertical="center" wrapText="1"/>
    </xf>
    <xf numFmtId="0" fontId="24" fillId="6" borderId="1" xfId="0" applyFont="1" applyFill="1" applyBorder="1" applyAlignment="1">
      <alignment vertical="center" wrapText="1"/>
    </xf>
    <xf numFmtId="0" fontId="24" fillId="6" borderId="1" xfId="0" applyFont="1" applyFill="1" applyBorder="1" applyAlignment="1">
      <alignment horizontal="center" vertical="center" wrapText="1"/>
    </xf>
    <xf numFmtId="0" fontId="4" fillId="6" borderId="1" xfId="0" applyFont="1" applyFill="1" applyBorder="1" applyAlignment="1">
      <alignment vertical="center" wrapText="1"/>
    </xf>
    <xf numFmtId="165" fontId="4" fillId="6" borderId="1" xfId="0" applyNumberFormat="1" applyFont="1" applyFill="1" applyBorder="1" applyAlignment="1">
      <alignment horizontal="center" vertical="center" wrapText="1"/>
    </xf>
    <xf numFmtId="4" fontId="6" fillId="6" borderId="1" xfId="0" applyNumberFormat="1" applyFont="1" applyFill="1" applyBorder="1" applyAlignment="1">
      <alignment horizontal="left" vertical="center" wrapText="1"/>
    </xf>
    <xf numFmtId="4" fontId="4" fillId="6" borderId="1" xfId="0" applyNumberFormat="1" applyFont="1" applyFill="1" applyBorder="1" applyAlignment="1">
      <alignment horizontal="left" vertical="center" wrapText="1"/>
    </xf>
    <xf numFmtId="4" fontId="6" fillId="6" borderId="1" xfId="0" applyNumberFormat="1" applyFont="1" applyFill="1" applyBorder="1" applyAlignment="1">
      <alignment horizontal="center" vertical="top" wrapText="1"/>
    </xf>
    <xf numFmtId="0" fontId="6" fillId="6" borderId="1" xfId="0" applyFont="1" applyFill="1" applyBorder="1" applyAlignment="1">
      <alignment vertical="center" wrapText="1"/>
    </xf>
    <xf numFmtId="4" fontId="6" fillId="0" borderId="1" xfId="0" applyNumberFormat="1" applyFont="1" applyBorder="1" applyAlignment="1">
      <alignment horizontal="center" vertical="center" wrapText="1"/>
    </xf>
    <xf numFmtId="0" fontId="7" fillId="13" borderId="0" xfId="0" applyFont="1" applyFill="1" applyAlignment="1">
      <alignment horizontal="left" vertical="top" wrapText="1"/>
    </xf>
    <xf numFmtId="0" fontId="6" fillId="13" borderId="0" xfId="0" applyFont="1" applyFill="1" applyAlignment="1">
      <alignment horizontal="left" vertical="top" wrapText="1"/>
    </xf>
    <xf numFmtId="10" fontId="7" fillId="4" borderId="1" xfId="0" applyNumberFormat="1" applyFont="1" applyFill="1" applyBorder="1" applyAlignment="1">
      <alignment horizontal="center" vertical="center" wrapText="1"/>
    </xf>
    <xf numFmtId="9" fontId="18" fillId="4" borderId="1" xfId="2" applyFont="1" applyFill="1" applyBorder="1" applyAlignment="1">
      <alignment horizontal="center" vertical="center" wrapText="1"/>
    </xf>
    <xf numFmtId="4" fontId="8" fillId="6" borderId="1" xfId="0" applyNumberFormat="1" applyFont="1" applyFill="1" applyBorder="1" applyAlignment="1">
      <alignment horizontal="left" vertical="center" wrapText="1"/>
    </xf>
    <xf numFmtId="16" fontId="7" fillId="0" borderId="1" xfId="0" applyNumberFormat="1" applyFont="1" applyFill="1" applyBorder="1" applyAlignment="1">
      <alignment vertical="center" wrapText="1"/>
    </xf>
    <xf numFmtId="0" fontId="4" fillId="0" borderId="1" xfId="6" applyFont="1" applyFill="1" applyBorder="1" applyAlignment="1">
      <alignment horizontal="left" vertical="center" wrapText="1"/>
    </xf>
    <xf numFmtId="4" fontId="4"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23" fillId="0" borderId="1" xfId="0" applyFont="1" applyFill="1" applyBorder="1" applyAlignment="1">
      <alignment vertical="center" wrapText="1"/>
    </xf>
    <xf numFmtId="4" fontId="23" fillId="0" borderId="1" xfId="0" applyNumberFormat="1" applyFont="1" applyFill="1" applyBorder="1" applyAlignment="1">
      <alignment horizontal="center" vertical="center" wrapText="1"/>
    </xf>
    <xf numFmtId="4" fontId="21" fillId="0" borderId="1" xfId="0" applyNumberFormat="1" applyFont="1" applyFill="1" applyBorder="1" applyAlignment="1">
      <alignment horizontal="center" vertical="center" wrapText="1"/>
    </xf>
    <xf numFmtId="4" fontId="6" fillId="0" borderId="1" xfId="0" applyNumberFormat="1" applyFont="1" applyFill="1" applyBorder="1" applyAlignment="1">
      <alignment horizontal="center" vertical="top" wrapText="1"/>
    </xf>
    <xf numFmtId="9" fontId="19" fillId="6" borderId="1" xfId="0" applyNumberFormat="1" applyFont="1" applyFill="1" applyBorder="1" applyAlignment="1">
      <alignment horizontal="center" vertical="center" wrapText="1"/>
    </xf>
    <xf numFmtId="0" fontId="6" fillId="0" borderId="1" xfId="0" quotePrefix="1" applyFont="1" applyFill="1" applyBorder="1" applyAlignment="1">
      <alignment horizontal="left" vertical="center" wrapText="1"/>
    </xf>
    <xf numFmtId="4" fontId="6" fillId="0" borderId="1" xfId="0" quotePrefix="1" applyNumberFormat="1" applyFont="1" applyFill="1" applyBorder="1" applyAlignment="1">
      <alignment horizontal="center" vertical="center" wrapText="1"/>
    </xf>
    <xf numFmtId="164" fontId="8" fillId="6" borderId="1" xfId="0" applyNumberFormat="1" applyFont="1" applyFill="1" applyBorder="1" applyAlignment="1">
      <alignment horizontal="left" vertical="center" wrapText="1"/>
    </xf>
    <xf numFmtId="164" fontId="6" fillId="6" borderId="1" xfId="0" applyNumberFormat="1" applyFont="1" applyFill="1" applyBorder="1" applyAlignment="1">
      <alignment horizontal="left" vertical="center" wrapText="1"/>
    </xf>
    <xf numFmtId="164" fontId="6" fillId="6" borderId="1" xfId="0" applyNumberFormat="1" applyFont="1" applyFill="1" applyBorder="1" applyAlignment="1">
      <alignment horizontal="center" vertical="center" wrapText="1"/>
    </xf>
    <xf numFmtId="165" fontId="6" fillId="6" borderId="1" xfId="0" applyNumberFormat="1" applyFont="1" applyFill="1" applyBorder="1" applyAlignment="1">
      <alignment horizontal="center" vertical="top" wrapText="1"/>
    </xf>
    <xf numFmtId="165" fontId="20" fillId="6" borderId="1" xfId="0" applyNumberFormat="1" applyFont="1" applyFill="1" applyBorder="1" applyAlignment="1">
      <alignment horizontal="center" vertical="top" wrapText="1"/>
    </xf>
    <xf numFmtId="9" fontId="42" fillId="0" borderId="1" xfId="0" applyNumberFormat="1" applyFont="1" applyFill="1" applyBorder="1" applyAlignment="1">
      <alignment horizontal="center" vertical="center" wrapText="1"/>
    </xf>
    <xf numFmtId="9" fontId="13" fillId="0" borderId="1" xfId="0" applyNumberFormat="1" applyFont="1" applyFill="1" applyBorder="1" applyAlignment="1">
      <alignment horizontal="center" vertical="center" wrapText="1"/>
    </xf>
    <xf numFmtId="4" fontId="38" fillId="4" borderId="1" xfId="0" applyNumberFormat="1" applyFont="1" applyFill="1" applyBorder="1" applyAlignment="1">
      <alignment horizontal="center" vertical="center" wrapText="1"/>
    </xf>
    <xf numFmtId="9" fontId="8" fillId="6" borderId="1" xfId="2" applyNumberFormat="1" applyFont="1" applyFill="1" applyBorder="1" applyAlignment="1">
      <alignment horizontal="center" vertical="center" wrapText="1"/>
    </xf>
    <xf numFmtId="4" fontId="33" fillId="0" borderId="1" xfId="0" applyNumberFormat="1" applyFont="1" applyFill="1" applyBorder="1" applyAlignment="1">
      <alignment horizontal="center" vertical="center" wrapText="1"/>
    </xf>
    <xf numFmtId="4" fontId="6" fillId="4" borderId="5" xfId="0" applyNumberFormat="1" applyFont="1" applyFill="1" applyBorder="1" applyAlignment="1">
      <alignment horizontal="center" vertical="center" wrapText="1"/>
    </xf>
    <xf numFmtId="165" fontId="6" fillId="4" borderId="5" xfId="0" applyNumberFormat="1" applyFont="1" applyFill="1" applyBorder="1" applyAlignment="1">
      <alignment horizontal="center" vertical="center" wrapText="1"/>
    </xf>
    <xf numFmtId="9" fontId="6" fillId="4" borderId="5" xfId="2" applyFont="1" applyFill="1" applyBorder="1" applyAlignment="1">
      <alignment horizontal="center" vertical="center" wrapText="1"/>
    </xf>
    <xf numFmtId="10" fontId="6" fillId="6" borderId="1" xfId="0" applyNumberFormat="1" applyFont="1" applyFill="1" applyBorder="1" applyAlignment="1">
      <alignment horizontal="center" vertical="center" wrapText="1"/>
    </xf>
    <xf numFmtId="10" fontId="18" fillId="6" borderId="1" xfId="0" applyNumberFormat="1" applyFont="1" applyFill="1" applyBorder="1" applyAlignment="1">
      <alignment horizontal="center" vertical="center" wrapText="1"/>
    </xf>
    <xf numFmtId="10" fontId="17" fillId="6" borderId="1" xfId="0" applyNumberFormat="1" applyFont="1" applyFill="1" applyBorder="1" applyAlignment="1">
      <alignment horizontal="center" vertical="center" wrapText="1"/>
    </xf>
    <xf numFmtId="172" fontId="6" fillId="0" borderId="1" xfId="0" applyNumberFormat="1" applyFont="1" applyFill="1" applyBorder="1" applyAlignment="1">
      <alignment horizontal="center" vertical="center" wrapText="1"/>
    </xf>
    <xf numFmtId="0" fontId="6" fillId="4"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6" borderId="1" xfId="0" applyFont="1" applyFill="1" applyBorder="1" applyAlignment="1">
      <alignment horizontal="center" vertical="center" wrapText="1"/>
    </xf>
    <xf numFmtId="2" fontId="6" fillId="4" borderId="1" xfId="32" applyNumberFormat="1" applyFont="1" applyFill="1" applyBorder="1" applyAlignment="1">
      <alignment horizontal="center" vertical="center" wrapText="1"/>
    </xf>
    <xf numFmtId="173" fontId="18" fillId="0" borderId="1" xfId="0" applyNumberFormat="1" applyFont="1" applyBorder="1" applyAlignment="1">
      <alignment horizontal="center" vertical="center" wrapText="1"/>
    </xf>
    <xf numFmtId="9" fontId="13" fillId="0" borderId="1" xfId="2" applyFont="1" applyFill="1" applyBorder="1" applyAlignment="1">
      <alignment horizontal="right" vertical="top" wrapText="1"/>
    </xf>
    <xf numFmtId="10" fontId="19" fillId="6" borderId="1" xfId="0" applyNumberFormat="1" applyFont="1" applyFill="1" applyBorder="1" applyAlignment="1">
      <alignment horizontal="center" vertical="center" wrapText="1"/>
    </xf>
    <xf numFmtId="4" fontId="26" fillId="4"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6" fillId="4" borderId="1" xfId="0" applyFont="1" applyFill="1" applyBorder="1" applyAlignment="1">
      <alignment horizontal="center" vertical="top" wrapText="1"/>
    </xf>
    <xf numFmtId="0" fontId="6" fillId="4" borderId="1" xfId="0" applyFont="1" applyFill="1" applyBorder="1" applyAlignment="1">
      <alignment horizontal="left" vertical="top"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top" wrapText="1"/>
    </xf>
    <xf numFmtId="0" fontId="6" fillId="4" borderId="1" xfId="0" applyFont="1" applyFill="1" applyBorder="1" applyAlignment="1">
      <alignment horizontal="left" vertical="center" wrapText="1"/>
    </xf>
    <xf numFmtId="9" fontId="7" fillId="0" borderId="1" xfId="0" applyNumberFormat="1" applyFont="1" applyFill="1" applyBorder="1" applyAlignment="1">
      <alignment horizontal="center" vertical="center" wrapText="1"/>
    </xf>
    <xf numFmtId="4" fontId="8" fillId="0" borderId="1" xfId="0" applyNumberFormat="1" applyFont="1" applyFill="1" applyBorder="1" applyAlignment="1">
      <alignment horizontal="left" vertical="top"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6" fillId="0" borderId="0" xfId="0" applyFont="1" applyFill="1" applyAlignment="1">
      <alignment horizontal="left" vertical="top" wrapText="1"/>
    </xf>
    <xf numFmtId="0" fontId="8" fillId="0" borderId="0" xfId="0" applyFont="1" applyFill="1" applyAlignment="1">
      <alignment horizontal="left" vertical="top" wrapText="1"/>
    </xf>
    <xf numFmtId="0" fontId="6" fillId="4"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4" fontId="18" fillId="0" borderId="1" xfId="0" applyNumberFormat="1" applyFont="1" applyBorder="1" applyAlignment="1">
      <alignment horizontal="center" vertical="center"/>
    </xf>
    <xf numFmtId="0" fontId="13" fillId="4" borderId="1" xfId="0" applyFont="1" applyFill="1" applyBorder="1" applyAlignment="1">
      <alignment horizontal="center" vertical="center" wrapText="1"/>
    </xf>
    <xf numFmtId="4" fontId="33" fillId="0" borderId="1" xfId="0" applyNumberFormat="1" applyFont="1" applyBorder="1" applyAlignment="1">
      <alignment horizontal="center" vertical="center" wrapText="1"/>
    </xf>
    <xf numFmtId="167" fontId="13" fillId="0" borderId="1" xfId="0" applyNumberFormat="1" applyFont="1" applyBorder="1" applyAlignment="1">
      <alignment horizontal="center" vertical="center" wrapText="1"/>
    </xf>
    <xf numFmtId="165" fontId="13" fillId="0" borderId="1" xfId="0" applyNumberFormat="1" applyFont="1" applyFill="1" applyBorder="1" applyAlignment="1">
      <alignment horizontal="center" vertical="top" wrapText="1"/>
    </xf>
    <xf numFmtId="0" fontId="26" fillId="4" borderId="1" xfId="0" applyFont="1" applyFill="1" applyBorder="1" applyAlignment="1">
      <alignment vertical="center" wrapText="1"/>
    </xf>
    <xf numFmtId="165" fontId="13" fillId="4" borderId="5" xfId="0" applyNumberFormat="1" applyFont="1" applyFill="1" applyBorder="1" applyAlignment="1">
      <alignment horizontal="center" vertical="center" wrapText="1"/>
    </xf>
    <xf numFmtId="0" fontId="6" fillId="4" borderId="1" xfId="0" applyFont="1" applyFill="1" applyBorder="1" applyAlignment="1">
      <alignment horizontal="left" vertical="center" wrapText="1"/>
    </xf>
    <xf numFmtId="4" fontId="43" fillId="4" borderId="1" xfId="0" applyNumberFormat="1" applyFont="1" applyFill="1" applyBorder="1" applyAlignment="1">
      <alignment horizontal="center" vertical="center" wrapText="1"/>
    </xf>
    <xf numFmtId="165" fontId="6" fillId="4" borderId="1" xfId="0" applyNumberFormat="1" applyFont="1" applyFill="1" applyBorder="1" applyAlignment="1">
      <alignment horizontal="left" vertical="center" wrapText="1" indent="2"/>
    </xf>
    <xf numFmtId="4" fontId="12" fillId="4" borderId="1" xfId="0" applyNumberFormat="1" applyFont="1" applyFill="1" applyBorder="1" applyAlignment="1">
      <alignment horizontal="center" vertical="center" wrapText="1"/>
    </xf>
    <xf numFmtId="0" fontId="6" fillId="4"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4" fontId="18" fillId="0" borderId="1" xfId="0" applyNumberFormat="1" applyFont="1" applyFill="1" applyBorder="1" applyAlignment="1">
      <alignment horizontal="center" vertical="top"/>
    </xf>
    <xf numFmtId="0" fontId="6" fillId="4" borderId="1" xfId="0" applyFont="1" applyFill="1" applyBorder="1" applyAlignment="1">
      <alignment horizontal="left" vertical="center" wrapText="1"/>
    </xf>
    <xf numFmtId="0" fontId="9" fillId="4"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4" fontId="7" fillId="4"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46" fillId="0" borderId="0" xfId="0" applyFont="1" applyFill="1" applyAlignment="1">
      <alignment horizontal="left" vertical="top" wrapText="1"/>
    </xf>
    <xf numFmtId="0" fontId="10" fillId="0" borderId="0" xfId="0" applyFont="1" applyFill="1" applyAlignment="1">
      <alignment horizontal="left" vertical="center" wrapText="1"/>
    </xf>
    <xf numFmtId="0" fontId="6" fillId="4" borderId="1" xfId="0" applyFont="1" applyFill="1" applyBorder="1" applyAlignment="1">
      <alignment horizontal="left" vertical="center" wrapText="1"/>
    </xf>
    <xf numFmtId="165" fontId="7" fillId="6" borderId="1" xfId="0" applyNumberFormat="1" applyFont="1" applyFill="1" applyBorder="1" applyAlignment="1">
      <alignment horizontal="center" vertical="center" wrapText="1"/>
    </xf>
    <xf numFmtId="0" fontId="9" fillId="0" borderId="1" xfId="0" quotePrefix="1" applyFont="1" applyFill="1" applyBorder="1" applyAlignment="1">
      <alignment horizontal="left" vertical="center" wrapText="1"/>
    </xf>
    <xf numFmtId="165" fontId="33" fillId="4" borderId="1" xfId="0" applyNumberFormat="1" applyFont="1" applyFill="1" applyBorder="1" applyAlignment="1">
      <alignment horizontal="center" vertical="center" wrapText="1"/>
    </xf>
    <xf numFmtId="165" fontId="47" fillId="4" borderId="1" xfId="0" applyNumberFormat="1" applyFont="1" applyFill="1" applyBorder="1" applyAlignment="1">
      <alignment horizontal="center" vertical="center" wrapText="1"/>
    </xf>
    <xf numFmtId="4" fontId="6" fillId="0" borderId="0" xfId="0" applyNumberFormat="1" applyFont="1" applyAlignment="1">
      <alignment horizontal="center" vertical="center"/>
    </xf>
    <xf numFmtId="4" fontId="9" fillId="0" borderId="1" xfId="0" quotePrefix="1" applyNumberFormat="1" applyFont="1" applyFill="1" applyBorder="1" applyAlignment="1">
      <alignment horizontal="center" vertical="center" wrapText="1"/>
    </xf>
    <xf numFmtId="0" fontId="37" fillId="4" borderId="3" xfId="0" applyFont="1" applyFill="1" applyBorder="1" applyAlignment="1">
      <alignment horizontal="justify" vertical="top" wrapText="1"/>
    </xf>
    <xf numFmtId="0" fontId="37" fillId="4" borderId="4" xfId="0" applyFont="1" applyFill="1" applyBorder="1" applyAlignment="1">
      <alignment horizontal="justify" vertical="top" wrapText="1"/>
    </xf>
    <xf numFmtId="0" fontId="37" fillId="4" borderId="5" xfId="0" applyFont="1" applyFill="1" applyBorder="1" applyAlignment="1">
      <alignment horizontal="justify" vertical="top" wrapText="1"/>
    </xf>
    <xf numFmtId="0" fontId="6" fillId="4" borderId="1" xfId="0" applyFont="1" applyFill="1" applyBorder="1" applyAlignment="1">
      <alignment horizontal="left" vertical="top" wrapText="1"/>
    </xf>
    <xf numFmtId="0" fontId="6" fillId="4" borderId="1" xfId="0" applyFont="1" applyFill="1" applyBorder="1" applyAlignment="1">
      <alignment horizontal="left" vertical="center" wrapText="1"/>
    </xf>
    <xf numFmtId="0" fontId="6" fillId="4" borderId="1" xfId="0" applyFont="1" applyFill="1" applyBorder="1" applyAlignment="1">
      <alignment horizontal="center" vertical="top" wrapText="1"/>
    </xf>
    <xf numFmtId="0" fontId="7"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4" borderId="1" xfId="0" applyFont="1" applyFill="1" applyBorder="1" applyAlignment="1">
      <alignment horizontal="left" vertical="top" wrapText="1"/>
    </xf>
    <xf numFmtId="0" fontId="6" fillId="0"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4" borderId="1" xfId="0" applyFont="1" applyFill="1" applyBorder="1" applyAlignment="1">
      <alignment horizontal="center" vertical="top" wrapText="1"/>
    </xf>
    <xf numFmtId="4" fontId="38" fillId="0" borderId="1" xfId="0" applyNumberFormat="1" applyFont="1" applyFill="1" applyBorder="1" applyAlignment="1">
      <alignment horizontal="center" vertical="center" wrapText="1"/>
    </xf>
    <xf numFmtId="166" fontId="13" fillId="4" borderId="1" xfId="0" applyNumberFormat="1" applyFont="1" applyFill="1" applyBorder="1" applyAlignment="1">
      <alignment horizontal="center" vertical="center" wrapText="1"/>
    </xf>
    <xf numFmtId="165" fontId="6" fillId="4" borderId="1" xfId="0" applyNumberFormat="1" applyFont="1" applyFill="1" applyBorder="1" applyAlignment="1">
      <alignment horizontal="center" vertical="top" wrapText="1"/>
    </xf>
    <xf numFmtId="9" fontId="9" fillId="0" borderId="1" xfId="0" applyNumberFormat="1" applyFont="1" applyFill="1" applyBorder="1" applyAlignment="1">
      <alignment horizontal="center" vertical="center" wrapText="1"/>
    </xf>
    <xf numFmtId="165" fontId="18" fillId="4" borderId="1" xfId="0" applyNumberFormat="1" applyFont="1" applyFill="1" applyBorder="1" applyAlignment="1">
      <alignment horizontal="center" vertical="top" wrapText="1"/>
    </xf>
    <xf numFmtId="164" fontId="26" fillId="4" borderId="1" xfId="0" applyNumberFormat="1" applyFont="1" applyFill="1" applyBorder="1" applyAlignment="1" applyProtection="1">
      <alignment horizontal="left" vertical="center" wrapText="1"/>
      <protection locked="0"/>
    </xf>
    <xf numFmtId="164" fontId="26" fillId="4" borderId="1" xfId="0" applyNumberFormat="1" applyFont="1" applyFill="1" applyBorder="1" applyAlignment="1">
      <alignment horizontal="left" vertical="center" wrapText="1"/>
    </xf>
    <xf numFmtId="0" fontId="48" fillId="7" borderId="0" xfId="0" applyFont="1" applyFill="1" applyAlignment="1">
      <alignment horizontal="left" vertical="top" wrapText="1"/>
    </xf>
    <xf numFmtId="164" fontId="18" fillId="4" borderId="1" xfId="0" applyNumberFormat="1" applyFont="1" applyFill="1" applyBorder="1" applyAlignment="1">
      <alignment horizontal="left" vertical="center" wrapText="1"/>
    </xf>
    <xf numFmtId="164" fontId="18" fillId="4" borderId="1" xfId="0" applyNumberFormat="1" applyFont="1" applyFill="1" applyBorder="1" applyAlignment="1">
      <alignment vertical="center" wrapText="1"/>
    </xf>
    <xf numFmtId="0" fontId="49" fillId="7" borderId="0" xfId="0" applyFont="1" applyFill="1" applyAlignment="1">
      <alignment horizontal="left" vertical="top" wrapText="1"/>
    </xf>
    <xf numFmtId="165" fontId="17" fillId="4" borderId="1" xfId="0" applyNumberFormat="1" applyFont="1" applyFill="1" applyBorder="1" applyAlignment="1">
      <alignment horizontal="center" vertical="center" wrapText="1"/>
    </xf>
    <xf numFmtId="164" fontId="26" fillId="4" borderId="1" xfId="0" applyNumberFormat="1" applyFont="1" applyFill="1" applyBorder="1" applyAlignment="1">
      <alignment horizontal="center" vertical="center" wrapText="1"/>
    </xf>
    <xf numFmtId="0" fontId="49" fillId="2" borderId="0" xfId="0" applyFont="1" applyFill="1" applyAlignment="1">
      <alignment horizontal="left" vertical="top" wrapText="1"/>
    </xf>
    <xf numFmtId="4" fontId="17" fillId="4" borderId="1" xfId="0" applyNumberFormat="1" applyFont="1" applyFill="1" applyBorder="1" applyAlignment="1">
      <alignment horizontal="center" vertical="center" wrapText="1"/>
    </xf>
    <xf numFmtId="4" fontId="18" fillId="4" borderId="1" xfId="0" applyNumberFormat="1" applyFont="1" applyFill="1" applyBorder="1" applyAlignment="1">
      <alignment horizontal="center" vertical="top" wrapText="1"/>
    </xf>
    <xf numFmtId="4" fontId="17" fillId="4" borderId="1" xfId="0" applyNumberFormat="1" applyFont="1" applyFill="1" applyBorder="1" applyAlignment="1">
      <alignment horizontal="center" vertical="top" wrapText="1"/>
    </xf>
    <xf numFmtId="0" fontId="48" fillId="2" borderId="0" xfId="0" applyFont="1" applyFill="1" applyAlignment="1">
      <alignment horizontal="left" vertical="top" wrapText="1"/>
    </xf>
    <xf numFmtId="9" fontId="18" fillId="4" borderId="1" xfId="0" applyNumberFormat="1" applyFont="1" applyFill="1" applyBorder="1" applyAlignment="1">
      <alignment horizontal="center" vertical="center" wrapText="1"/>
    </xf>
    <xf numFmtId="164" fontId="25" fillId="4" borderId="1" xfId="0" applyNumberFormat="1" applyFont="1" applyFill="1" applyBorder="1" applyAlignment="1">
      <alignment horizontal="left" vertical="center" wrapText="1"/>
    </xf>
    <xf numFmtId="4" fontId="50" fillId="4" borderId="1" xfId="0" applyNumberFormat="1" applyFont="1" applyFill="1" applyBorder="1" applyAlignment="1">
      <alignment horizontal="center" vertical="center" wrapText="1"/>
    </xf>
    <xf numFmtId="9" fontId="50" fillId="4" borderId="2" xfId="0" applyNumberFormat="1" applyFont="1" applyFill="1" applyBorder="1" applyAlignment="1">
      <alignment horizontal="center" vertical="center" wrapText="1"/>
    </xf>
    <xf numFmtId="0" fontId="34" fillId="2" borderId="0" xfId="0" applyFont="1" applyFill="1" applyAlignment="1">
      <alignment horizontal="left" vertical="top" wrapText="1"/>
    </xf>
    <xf numFmtId="9" fontId="38" fillId="4" borderId="2" xfId="0" applyNumberFormat="1" applyFont="1" applyFill="1" applyBorder="1" applyAlignment="1">
      <alignment horizontal="center" vertical="center" wrapText="1"/>
    </xf>
    <xf numFmtId="4" fontId="51" fillId="4" borderId="1" xfId="0" applyNumberFormat="1" applyFont="1" applyFill="1" applyBorder="1" applyAlignment="1">
      <alignment horizontal="center" vertical="center" wrapText="1"/>
    </xf>
    <xf numFmtId="165" fontId="51" fillId="4" borderId="1" xfId="0" applyNumberFormat="1" applyFont="1" applyFill="1" applyBorder="1" applyAlignment="1">
      <alignment horizontal="center" vertical="top" wrapText="1"/>
    </xf>
    <xf numFmtId="165" fontId="51" fillId="4" borderId="1" xfId="0" applyNumberFormat="1" applyFont="1" applyFill="1" applyBorder="1" applyAlignment="1">
      <alignment horizontal="center" vertical="center" wrapText="1"/>
    </xf>
    <xf numFmtId="165" fontId="52" fillId="4" borderId="1" xfId="0" applyNumberFormat="1" applyFont="1" applyFill="1" applyBorder="1" applyAlignment="1">
      <alignment horizontal="center" vertical="center" wrapText="1"/>
    </xf>
    <xf numFmtId="9" fontId="51" fillId="4" borderId="1" xfId="2" applyFont="1" applyFill="1" applyBorder="1" applyAlignment="1">
      <alignment horizontal="center" vertical="center" wrapText="1"/>
    </xf>
    <xf numFmtId="4" fontId="34" fillId="4" borderId="1" xfId="0" applyNumberFormat="1" applyFont="1" applyFill="1" applyBorder="1" applyAlignment="1">
      <alignment horizontal="center" vertical="center" wrapText="1"/>
    </xf>
    <xf numFmtId="4" fontId="33" fillId="4" borderId="1" xfId="0" applyNumberFormat="1" applyFont="1" applyFill="1" applyBorder="1" applyAlignment="1">
      <alignment horizontal="center" vertical="top" wrapText="1"/>
    </xf>
    <xf numFmtId="165" fontId="33" fillId="4" borderId="1" xfId="0" applyNumberFormat="1" applyFont="1" applyFill="1" applyBorder="1" applyAlignment="1">
      <alignment horizontal="center" vertical="top" wrapText="1"/>
    </xf>
    <xf numFmtId="9" fontId="33" fillId="4" borderId="1" xfId="2" applyFont="1" applyFill="1" applyBorder="1" applyAlignment="1">
      <alignment horizontal="center" vertical="center" wrapText="1"/>
    </xf>
    <xf numFmtId="0" fontId="6" fillId="4"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9"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8" fillId="14" borderId="0" xfId="0" applyFont="1" applyFill="1" applyAlignment="1">
      <alignment horizontal="left" vertical="top" wrapText="1"/>
    </xf>
    <xf numFmtId="4" fontId="36" fillId="4" borderId="0" xfId="0" applyNumberFormat="1" applyFont="1" applyFill="1" applyAlignment="1">
      <alignment horizontal="left" vertical="top" wrapText="1"/>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49" fontId="8" fillId="6" borderId="5" xfId="3" applyNumberFormat="1" applyFont="1" applyFill="1" applyBorder="1" applyAlignment="1">
      <alignment horizontal="justify" vertical="center" wrapText="1"/>
    </xf>
    <xf numFmtId="0" fontId="8" fillId="6" borderId="5" xfId="0" applyFont="1" applyFill="1" applyBorder="1" applyAlignment="1">
      <alignment horizontal="left" vertical="center" wrapText="1"/>
    </xf>
    <xf numFmtId="4" fontId="8" fillId="6" borderId="5" xfId="0" applyNumberFormat="1" applyFont="1" applyFill="1" applyBorder="1" applyAlignment="1">
      <alignment horizontal="center" vertical="center" wrapText="1"/>
    </xf>
    <xf numFmtId="165" fontId="8" fillId="6" borderId="5" xfId="0" applyNumberFormat="1" applyFont="1" applyFill="1" applyBorder="1" applyAlignment="1">
      <alignment horizontal="center" vertical="center" wrapText="1"/>
    </xf>
    <xf numFmtId="9" fontId="8" fillId="6" borderId="5" xfId="2" applyFont="1" applyFill="1" applyBorder="1" applyAlignment="1">
      <alignment horizontal="center" vertical="center" wrapText="1"/>
    </xf>
    <xf numFmtId="4" fontId="13" fillId="0" borderId="1" xfId="0" applyNumberFormat="1" applyFont="1" applyBorder="1" applyAlignment="1">
      <alignment horizontal="center" vertical="center" wrapText="1"/>
    </xf>
    <xf numFmtId="4" fontId="13" fillId="6" borderId="1" xfId="0" applyNumberFormat="1" applyFont="1" applyFill="1" applyBorder="1" applyAlignment="1">
      <alignment horizontal="center" vertical="center" wrapText="1"/>
    </xf>
    <xf numFmtId="4" fontId="27" fillId="4" borderId="1" xfId="0" applyNumberFormat="1" applyFont="1" applyFill="1" applyBorder="1" applyAlignment="1">
      <alignment horizontal="center" vertical="center" wrapText="1"/>
    </xf>
    <xf numFmtId="0" fontId="6" fillId="4" borderId="1" xfId="0" applyFont="1" applyFill="1" applyBorder="1" applyAlignment="1">
      <alignment horizontal="left" vertical="top" wrapText="1"/>
    </xf>
    <xf numFmtId="0" fontId="7" fillId="4" borderId="11"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4" borderId="3" xfId="0" applyFont="1" applyFill="1" applyBorder="1" applyAlignment="1">
      <alignment horizontal="left" vertical="top" wrapText="1"/>
    </xf>
    <xf numFmtId="0" fontId="6" fillId="4" borderId="4" xfId="0" applyFont="1" applyFill="1" applyBorder="1" applyAlignment="1">
      <alignment horizontal="left" vertical="top" wrapText="1"/>
    </xf>
    <xf numFmtId="0" fontId="6" fillId="4" borderId="5" xfId="0" applyFont="1" applyFill="1" applyBorder="1" applyAlignment="1">
      <alignment horizontal="left" vertical="top" wrapText="1"/>
    </xf>
    <xf numFmtId="0" fontId="6" fillId="4" borderId="1" xfId="0" applyFont="1" applyFill="1" applyBorder="1" applyAlignment="1">
      <alignment horizontal="left" vertical="center" wrapText="1"/>
    </xf>
    <xf numFmtId="2" fontId="8" fillId="6" borderId="1" xfId="0" quotePrefix="1" applyNumberFormat="1"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6" fillId="4" borderId="1" xfId="0" applyFont="1" applyFill="1" applyBorder="1" applyAlignment="1">
      <alignment horizontal="center" vertical="top" wrapText="1"/>
    </xf>
    <xf numFmtId="0" fontId="6" fillId="4" borderId="1" xfId="0" applyFont="1" applyFill="1" applyBorder="1" applyAlignment="1">
      <alignment horizontal="left" vertical="center" wrapText="1"/>
    </xf>
    <xf numFmtId="49" fontId="6" fillId="4" borderId="3"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10" fontId="21" fillId="4" borderId="1" xfId="0" applyNumberFormat="1" applyFont="1" applyFill="1" applyBorder="1" applyAlignment="1">
      <alignment horizontal="center" vertical="center" wrapText="1"/>
    </xf>
    <xf numFmtId="0" fontId="7" fillId="4" borderId="6" xfId="0" applyFont="1" applyFill="1" applyBorder="1" applyAlignment="1">
      <alignment horizontal="left" vertical="center" wrapText="1"/>
    </xf>
    <xf numFmtId="0" fontId="6" fillId="4" borderId="1" xfId="0" applyNumberFormat="1" applyFont="1" applyFill="1" applyBorder="1" applyAlignment="1">
      <alignment horizontal="center" vertical="top" wrapText="1"/>
    </xf>
    <xf numFmtId="2" fontId="6" fillId="4" borderId="1" xfId="0" applyNumberFormat="1" applyFont="1" applyFill="1" applyBorder="1" applyAlignment="1">
      <alignment horizontal="center" vertical="top" wrapText="1"/>
    </xf>
    <xf numFmtId="9" fontId="6" fillId="4" borderId="2" xfId="2" applyFont="1" applyFill="1" applyBorder="1" applyAlignment="1">
      <alignment horizontal="center" vertical="center" wrapText="1"/>
    </xf>
    <xf numFmtId="9" fontId="13" fillId="4" borderId="2" xfId="2" applyFont="1" applyFill="1" applyBorder="1" applyAlignment="1">
      <alignment horizontal="center" vertical="center" wrapText="1"/>
    </xf>
    <xf numFmtId="0" fontId="9" fillId="6" borderId="1" xfId="0" applyFont="1" applyFill="1" applyBorder="1" applyAlignment="1">
      <alignment horizontal="left" vertical="center" wrapText="1"/>
    </xf>
    <xf numFmtId="4" fontId="9" fillId="6" borderId="5" xfId="0" applyNumberFormat="1" applyFont="1" applyFill="1" applyBorder="1" applyAlignment="1">
      <alignment horizontal="center" vertical="center" wrapText="1"/>
    </xf>
    <xf numFmtId="4" fontId="9" fillId="6" borderId="1" xfId="0" applyNumberFormat="1" applyFont="1" applyFill="1" applyBorder="1" applyAlignment="1">
      <alignment horizontal="center" vertical="center" wrapText="1"/>
    </xf>
    <xf numFmtId="165" fontId="9" fillId="6" borderId="1" xfId="0" applyNumberFormat="1" applyFont="1" applyFill="1" applyBorder="1" applyAlignment="1">
      <alignment horizontal="center" vertical="center" wrapText="1"/>
    </xf>
    <xf numFmtId="9" fontId="9" fillId="6" borderId="1" xfId="2"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6" fillId="4" borderId="3" xfId="0" applyFont="1" applyFill="1" applyBorder="1" applyAlignment="1">
      <alignment horizontal="left" vertical="top" wrapText="1"/>
    </xf>
    <xf numFmtId="0" fontId="6" fillId="4" borderId="4" xfId="0" applyFont="1" applyFill="1" applyBorder="1" applyAlignment="1">
      <alignment horizontal="left" vertical="top" wrapText="1"/>
    </xf>
    <xf numFmtId="0" fontId="6" fillId="4" borderId="5" xfId="0" applyFont="1" applyFill="1" applyBorder="1" applyAlignment="1">
      <alignment horizontal="left" vertical="top" wrapText="1"/>
    </xf>
    <xf numFmtId="0" fontId="6" fillId="4" borderId="1" xfId="0" applyFont="1" applyFill="1" applyBorder="1" applyAlignment="1">
      <alignment horizontal="left" vertical="center" wrapText="1"/>
    </xf>
    <xf numFmtId="0" fontId="6" fillId="4" borderId="24"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6" fillId="4" borderId="12"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4" borderId="3" xfId="0" quotePrefix="1" applyFont="1" applyFill="1" applyBorder="1" applyAlignment="1">
      <alignment horizontal="left" vertical="top"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7" fillId="4" borderId="3" xfId="0" applyNumberFormat="1" applyFont="1" applyFill="1" applyBorder="1" applyAlignment="1">
      <alignment horizontal="center" vertical="center" wrapText="1"/>
    </xf>
    <xf numFmtId="0" fontId="7" fillId="4" borderId="4" xfId="0" applyNumberFormat="1" applyFont="1" applyFill="1" applyBorder="1" applyAlignment="1">
      <alignment horizontal="center" vertical="center" wrapText="1"/>
    </xf>
    <xf numFmtId="0" fontId="7" fillId="4" borderId="5" xfId="0" applyNumberFormat="1" applyFont="1" applyFill="1" applyBorder="1" applyAlignment="1">
      <alignment horizontal="center" vertical="center" wrapText="1"/>
    </xf>
    <xf numFmtId="49" fontId="6" fillId="4" borderId="21" xfId="0" applyNumberFormat="1" applyFont="1" applyFill="1" applyBorder="1" applyAlignment="1">
      <alignment horizontal="center" vertical="center" wrapText="1"/>
    </xf>
    <xf numFmtId="0" fontId="23" fillId="4" borderId="1" xfId="0" applyFont="1" applyFill="1" applyBorder="1" applyAlignment="1">
      <alignment vertical="top" wrapText="1"/>
    </xf>
    <xf numFmtId="165" fontId="21" fillId="4" borderId="3" xfId="0" applyNumberFormat="1" applyFont="1" applyFill="1" applyBorder="1" applyAlignment="1">
      <alignment horizontal="center" vertical="center" wrapText="1"/>
    </xf>
    <xf numFmtId="9" fontId="9" fillId="6" borderId="1" xfId="0" applyNumberFormat="1" applyFont="1" applyFill="1" applyBorder="1" applyAlignment="1">
      <alignment horizontal="center" vertical="center" wrapText="1"/>
    </xf>
    <xf numFmtId="0" fontId="6" fillId="4" borderId="3" xfId="0" applyFont="1" applyFill="1" applyBorder="1" applyAlignment="1">
      <alignment horizontal="left" wrapText="1"/>
    </xf>
    <xf numFmtId="0" fontId="6" fillId="4" borderId="4" xfId="0" applyFont="1" applyFill="1" applyBorder="1" applyAlignment="1">
      <alignment horizontal="left" wrapText="1"/>
    </xf>
    <xf numFmtId="0" fontId="6" fillId="4" borderId="5" xfId="0" applyFont="1" applyFill="1" applyBorder="1" applyAlignment="1">
      <alignment horizontal="left" wrapText="1"/>
    </xf>
    <xf numFmtId="9" fontId="21" fillId="4" borderId="1" xfId="0" applyNumberFormat="1" applyFont="1" applyFill="1" applyBorder="1" applyAlignment="1">
      <alignment horizontal="center" vertical="center" wrapText="1"/>
    </xf>
    <xf numFmtId="0" fontId="6" fillId="4" borderId="24" xfId="0" applyFont="1" applyFill="1" applyBorder="1" applyAlignment="1">
      <alignment horizontal="left" wrapText="1"/>
    </xf>
    <xf numFmtId="0" fontId="6" fillId="4" borderId="10" xfId="0" applyFont="1" applyFill="1" applyBorder="1" applyAlignment="1">
      <alignment horizontal="left" wrapText="1"/>
    </xf>
    <xf numFmtId="9" fontId="0" fillId="4" borderId="1" xfId="0" applyNumberFormat="1" applyFill="1" applyBorder="1" applyAlignment="1">
      <alignment horizontal="center" vertical="center"/>
    </xf>
    <xf numFmtId="0" fontId="6" fillId="0" borderId="6" xfId="0" applyFont="1" applyFill="1" applyBorder="1" applyAlignment="1">
      <alignment horizontal="left" vertical="center" wrapText="1"/>
    </xf>
    <xf numFmtId="9" fontId="6" fillId="4" borderId="2" xfId="0" applyNumberFormat="1" applyFont="1" applyFill="1" applyBorder="1" applyAlignment="1">
      <alignment horizontal="center" vertical="center" wrapText="1"/>
    </xf>
    <xf numFmtId="9" fontId="13" fillId="4" borderId="2" xfId="0" applyNumberFormat="1" applyFont="1" applyFill="1" applyBorder="1" applyAlignment="1">
      <alignment horizontal="center" vertical="center" wrapText="1"/>
    </xf>
    <xf numFmtId="0" fontId="6" fillId="4" borderId="12" xfId="0" applyFont="1" applyFill="1" applyBorder="1" applyAlignment="1">
      <alignment horizontal="left" wrapText="1"/>
    </xf>
    <xf numFmtId="9" fontId="13" fillId="4" borderId="1" xfId="0" applyNumberFormat="1" applyFont="1" applyFill="1" applyBorder="1" applyAlignment="1">
      <alignment horizontal="center" vertical="center"/>
    </xf>
    <xf numFmtId="0" fontId="6" fillId="4" borderId="1" xfId="0" applyNumberFormat="1" applyFont="1" applyFill="1" applyBorder="1" applyAlignment="1">
      <alignment horizontal="left" wrapText="1"/>
    </xf>
    <xf numFmtId="4" fontId="6" fillId="4" borderId="1" xfId="0" applyNumberFormat="1" applyFont="1" applyFill="1" applyBorder="1" applyAlignment="1">
      <alignment horizontal="left" wrapText="1"/>
    </xf>
    <xf numFmtId="9" fontId="7" fillId="4" borderId="3" xfId="0" applyNumberFormat="1" applyFont="1" applyFill="1" applyBorder="1" applyAlignment="1">
      <alignment horizontal="center" vertical="center" wrapText="1"/>
    </xf>
    <xf numFmtId="49" fontId="7" fillId="4" borderId="15" xfId="0" applyNumberFormat="1" applyFont="1" applyFill="1" applyBorder="1" applyAlignment="1">
      <alignment horizontal="center" vertical="center" wrapText="1"/>
    </xf>
    <xf numFmtId="49" fontId="7" fillId="4" borderId="23"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4" borderId="15" xfId="0" applyNumberFormat="1" applyFont="1" applyFill="1" applyBorder="1" applyAlignment="1">
      <alignment horizontal="center" vertical="center" wrapText="1"/>
    </xf>
    <xf numFmtId="0" fontId="6" fillId="4" borderId="23" xfId="0" applyNumberFormat="1" applyFont="1" applyFill="1" applyBorder="1" applyAlignment="1">
      <alignment horizontal="center" vertical="center" wrapText="1"/>
    </xf>
    <xf numFmtId="0" fontId="7" fillId="4" borderId="13" xfId="0" applyFont="1" applyFill="1" applyBorder="1" applyAlignment="1">
      <alignment horizontal="center" vertical="center" wrapText="1"/>
    </xf>
    <xf numFmtId="0" fontId="6" fillId="4" borderId="1" xfId="0" applyFont="1" applyFill="1" applyBorder="1" applyAlignment="1">
      <alignment horizontal="left" vertical="top" wrapText="1"/>
    </xf>
    <xf numFmtId="4" fontId="6" fillId="4" borderId="24" xfId="0" applyNumberFormat="1" applyFont="1" applyFill="1" applyBorder="1" applyAlignment="1">
      <alignment horizontal="justify" vertical="center" wrapText="1"/>
    </xf>
    <xf numFmtId="0" fontId="6" fillId="0"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4" borderId="24" xfId="0" applyFont="1" applyFill="1" applyBorder="1" applyAlignment="1">
      <alignment horizontal="justify" vertical="top" wrapText="1"/>
    </xf>
    <xf numFmtId="0" fontId="6" fillId="4" borderId="10" xfId="0" applyFont="1" applyFill="1" applyBorder="1" applyAlignment="1">
      <alignment horizontal="justify" vertical="top" wrapText="1"/>
    </xf>
    <xf numFmtId="0" fontId="6" fillId="4" borderId="12" xfId="0" applyFont="1" applyFill="1" applyBorder="1" applyAlignment="1">
      <alignment horizontal="justify" vertical="top" wrapText="1"/>
    </xf>
    <xf numFmtId="0" fontId="8" fillId="4" borderId="10" xfId="0" applyFont="1" applyFill="1" applyBorder="1" applyAlignment="1">
      <alignment horizontal="justify" vertical="top" wrapText="1"/>
    </xf>
    <xf numFmtId="0" fontId="8" fillId="4" borderId="12" xfId="0" applyFont="1" applyFill="1" applyBorder="1" applyAlignment="1">
      <alignment horizontal="justify" vertical="top" wrapText="1"/>
    </xf>
    <xf numFmtId="0" fontId="7" fillId="4" borderId="4" xfId="0" applyFont="1" applyFill="1" applyBorder="1" applyAlignment="1">
      <alignment horizontal="center" vertical="center" wrapText="1"/>
    </xf>
    <xf numFmtId="9" fontId="6" fillId="0" borderId="2" xfId="2" applyFont="1" applyFill="1" applyBorder="1" applyAlignment="1">
      <alignment horizontal="center" vertical="center" wrapText="1"/>
    </xf>
    <xf numFmtId="9" fontId="13" fillId="0" borderId="2" xfId="2" applyFont="1" applyFill="1" applyBorder="1" applyAlignment="1">
      <alignment horizontal="center" vertical="center" wrapText="1"/>
    </xf>
    <xf numFmtId="0" fontId="7" fillId="0" borderId="6" xfId="0" applyFont="1" applyFill="1" applyBorder="1" applyAlignment="1">
      <alignment horizontal="left" vertical="center" wrapText="1"/>
    </xf>
    <xf numFmtId="9" fontId="21" fillId="0" borderId="2" xfId="2" applyFont="1" applyFill="1" applyBorder="1" applyAlignment="1">
      <alignment horizontal="center" vertical="center" wrapText="1"/>
    </xf>
    <xf numFmtId="9" fontId="7" fillId="4" borderId="2" xfId="0" applyNumberFormat="1" applyFont="1" applyFill="1" applyBorder="1" applyAlignment="1">
      <alignment horizontal="center" vertical="center" wrapText="1"/>
    </xf>
    <xf numFmtId="9" fontId="7" fillId="4" borderId="2" xfId="2" applyFont="1" applyFill="1" applyBorder="1" applyAlignment="1">
      <alignment horizontal="center" vertical="center" wrapText="1"/>
    </xf>
    <xf numFmtId="4" fontId="12" fillId="0" borderId="1" xfId="0" applyNumberFormat="1" applyFont="1" applyFill="1" applyBorder="1" applyAlignment="1">
      <alignment horizontal="center" vertical="center" wrapText="1"/>
    </xf>
    <xf numFmtId="0" fontId="7" fillId="4" borderId="1" xfId="0" quotePrefix="1" applyFont="1" applyFill="1" applyBorder="1" applyAlignment="1">
      <alignment horizontal="left" vertical="center" wrapText="1"/>
    </xf>
    <xf numFmtId="4" fontId="53" fillId="4" borderId="1" xfId="0" applyNumberFormat="1" applyFont="1" applyFill="1" applyBorder="1" applyAlignment="1">
      <alignment horizontal="center" vertical="center" wrapText="1"/>
    </xf>
    <xf numFmtId="0" fontId="6" fillId="4" borderId="23" xfId="4" applyFont="1" applyFill="1" applyBorder="1" applyAlignment="1">
      <alignment horizontal="center" vertical="center" wrapText="1"/>
    </xf>
    <xf numFmtId="49" fontId="7" fillId="4" borderId="15" xfId="4"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7" fillId="4" borderId="0" xfId="0" applyFont="1" applyFill="1" applyAlignment="1">
      <alignment horizontal="left" vertical="top" wrapText="1"/>
    </xf>
    <xf numFmtId="0" fontId="8" fillId="4" borderId="4" xfId="0" applyFont="1" applyFill="1" applyBorder="1" applyAlignment="1">
      <alignment horizontal="center" vertical="center" wrapText="1"/>
    </xf>
    <xf numFmtId="0" fontId="8" fillId="4" borderId="13" xfId="0" applyFont="1" applyFill="1" applyBorder="1" applyAlignment="1">
      <alignment horizontal="center" vertical="center" wrapText="1"/>
    </xf>
    <xf numFmtId="4" fontId="6" fillId="4" borderId="1" xfId="0" applyNumberFormat="1" applyFont="1" applyFill="1" applyBorder="1" applyAlignment="1">
      <alignment vertical="center" wrapText="1"/>
    </xf>
    <xf numFmtId="0" fontId="9" fillId="4" borderId="1" xfId="0" applyFont="1" applyFill="1" applyBorder="1" applyAlignment="1">
      <alignment vertical="center" wrapText="1"/>
    </xf>
    <xf numFmtId="0" fontId="9" fillId="4" borderId="1" xfId="0" applyFont="1" applyFill="1" applyBorder="1" applyAlignment="1">
      <alignment horizontal="justify" vertical="center" wrapText="1"/>
    </xf>
    <xf numFmtId="0" fontId="6" fillId="4" borderId="1" xfId="0" applyFont="1" applyFill="1" applyBorder="1" applyAlignment="1">
      <alignment horizontal="justify" vertical="center" wrapText="1"/>
    </xf>
    <xf numFmtId="9" fontId="12" fillId="4" borderId="1" xfId="0" applyNumberFormat="1" applyFont="1" applyFill="1" applyBorder="1" applyAlignment="1">
      <alignment horizontal="center" vertical="center" wrapText="1"/>
    </xf>
    <xf numFmtId="2" fontId="0" fillId="4" borderId="0" xfId="0" applyNumberFormat="1" applyFill="1"/>
    <xf numFmtId="2" fontId="6" fillId="4" borderId="1" xfId="2" applyNumberFormat="1" applyFont="1" applyFill="1" applyBorder="1" applyAlignment="1">
      <alignment horizontal="center" vertical="center" wrapText="1"/>
    </xf>
    <xf numFmtId="4" fontId="6" fillId="4" borderId="1" xfId="2" applyNumberFormat="1" applyFont="1" applyFill="1" applyBorder="1" applyAlignment="1">
      <alignment horizontal="center" vertical="center" wrapText="1"/>
    </xf>
    <xf numFmtId="0" fontId="6" fillId="4" borderId="1" xfId="0" applyFont="1" applyFill="1" applyBorder="1" applyAlignment="1" applyProtection="1">
      <alignment horizontal="justify" vertical="center" wrapText="1"/>
      <protection locked="0"/>
    </xf>
    <xf numFmtId="0" fontId="9" fillId="4" borderId="1" xfId="0" applyFont="1" applyFill="1" applyBorder="1" applyAlignment="1">
      <alignment horizontal="justify" vertical="top" wrapText="1"/>
    </xf>
    <xf numFmtId="10" fontId="9" fillId="4" borderId="1" xfId="0" applyNumberFormat="1" applyFont="1" applyFill="1" applyBorder="1" applyAlignment="1">
      <alignment horizontal="center" vertical="center" wrapText="1"/>
    </xf>
    <xf numFmtId="2" fontId="9" fillId="4" borderId="15" xfId="0" applyNumberFormat="1" applyFont="1" applyFill="1" applyBorder="1" applyAlignment="1">
      <alignment horizontal="center" vertical="top" wrapText="1"/>
    </xf>
    <xf numFmtId="2" fontId="9" fillId="4" borderId="23" xfId="0" applyNumberFormat="1" applyFont="1" applyFill="1" applyBorder="1" applyAlignment="1">
      <alignment horizontal="center" vertical="top" wrapText="1"/>
    </xf>
    <xf numFmtId="2" fontId="9" fillId="4" borderId="11" xfId="0" applyNumberFormat="1" applyFont="1" applyFill="1" applyBorder="1" applyAlignment="1">
      <alignment horizontal="center" vertical="top" wrapText="1"/>
    </xf>
    <xf numFmtId="165" fontId="13" fillId="4" borderId="0" xfId="0" applyNumberFormat="1" applyFont="1" applyFill="1" applyBorder="1" applyAlignment="1">
      <alignment horizontal="center" vertical="center" wrapText="1"/>
    </xf>
    <xf numFmtId="4" fontId="6" fillId="4" borderId="0" xfId="0" applyNumberFormat="1" applyFont="1" applyFill="1" applyBorder="1" applyAlignment="1">
      <alignment horizontal="center" vertical="top" wrapText="1"/>
    </xf>
    <xf numFmtId="9" fontId="13" fillId="4" borderId="0" xfId="2" applyFont="1" applyFill="1" applyBorder="1" applyAlignment="1">
      <alignment horizontal="center" vertical="center" wrapText="1"/>
    </xf>
    <xf numFmtId="0" fontId="6" fillId="4" borderId="0" xfId="0" applyNumberFormat="1" applyFont="1" applyFill="1" applyBorder="1" applyAlignment="1">
      <alignment horizontal="left" vertical="top" wrapText="1"/>
    </xf>
    <xf numFmtId="0" fontId="7" fillId="4" borderId="0" xfId="0" applyFont="1" applyFill="1" applyBorder="1" applyAlignment="1">
      <alignment horizontal="left" vertical="top" wrapText="1"/>
    </xf>
    <xf numFmtId="0" fontId="9" fillId="4" borderId="1" xfId="0" applyFont="1" applyFill="1" applyBorder="1" applyAlignment="1" applyProtection="1">
      <alignment horizontal="justify" vertical="center" wrapText="1"/>
      <protection locked="0"/>
    </xf>
    <xf numFmtId="0" fontId="6" fillId="4" borderId="24" xfId="0" applyFont="1" applyFill="1" applyBorder="1" applyAlignment="1">
      <alignment horizontal="justify" vertical="center" wrapText="1"/>
    </xf>
    <xf numFmtId="0" fontId="7" fillId="4" borderId="13" xfId="0" applyFont="1" applyFill="1" applyBorder="1" applyAlignment="1">
      <alignment horizontal="center" vertical="top" wrapText="1"/>
    </xf>
    <xf numFmtId="0" fontId="6" fillId="4" borderId="1" xfId="0" applyFont="1" applyFill="1" applyBorder="1" applyAlignment="1" applyProtection="1">
      <alignment horizontal="left" vertical="center" wrapText="1"/>
      <protection locked="0"/>
    </xf>
    <xf numFmtId="0" fontId="8" fillId="4" borderId="3" xfId="0" applyFont="1" applyFill="1" applyBorder="1" applyAlignment="1">
      <alignment horizontal="justify" vertical="top" wrapText="1"/>
    </xf>
    <xf numFmtId="0" fontId="8" fillId="4" borderId="4" xfId="0" applyFont="1" applyFill="1" applyBorder="1" applyAlignment="1">
      <alignment horizontal="justify" vertical="top" wrapText="1"/>
    </xf>
    <xf numFmtId="0" fontId="8" fillId="4" borderId="5" xfId="0" applyFont="1" applyFill="1" applyBorder="1" applyAlignment="1">
      <alignment horizontal="justify" vertical="top" wrapText="1"/>
    </xf>
    <xf numFmtId="49" fontId="7" fillId="4" borderId="20" xfId="0" applyNumberFormat="1" applyFont="1" applyFill="1" applyBorder="1" applyAlignment="1">
      <alignment horizontal="center" vertical="top" wrapText="1"/>
    </xf>
    <xf numFmtId="49" fontId="7" fillId="4" borderId="21" xfId="0" applyNumberFormat="1" applyFont="1" applyFill="1" applyBorder="1" applyAlignment="1">
      <alignment horizontal="center" vertical="top" wrapText="1"/>
    </xf>
    <xf numFmtId="4" fontId="6" fillId="4" borderId="1" xfId="32" applyNumberFormat="1" applyFont="1" applyFill="1" applyBorder="1" applyAlignment="1">
      <alignment horizontal="center" vertical="center" wrapText="1"/>
    </xf>
    <xf numFmtId="4" fontId="6" fillId="4" borderId="1" xfId="0" applyNumberFormat="1" applyFont="1" applyFill="1" applyBorder="1" applyAlignment="1">
      <alignment horizontal="justify" vertical="center" wrapText="1"/>
    </xf>
    <xf numFmtId="4" fontId="18" fillId="4" borderId="10" xfId="0" applyNumberFormat="1" applyFont="1" applyFill="1" applyBorder="1" applyAlignment="1">
      <alignment horizontal="justify" vertical="top" wrapText="1"/>
    </xf>
    <xf numFmtId="0" fontId="8" fillId="4" borderId="1" xfId="0" applyFont="1" applyFill="1" applyBorder="1" applyAlignment="1">
      <alignment vertical="center" wrapText="1"/>
    </xf>
    <xf numFmtId="9" fontId="8" fillId="4" borderId="1" xfId="2" applyFont="1" applyFill="1" applyBorder="1" applyAlignment="1">
      <alignment horizontal="center" vertical="center" wrapText="1"/>
    </xf>
    <xf numFmtId="4" fontId="27" fillId="0" borderId="1" xfId="0" applyNumberFormat="1" applyFont="1" applyFill="1" applyBorder="1" applyAlignment="1">
      <alignment horizontal="center" vertical="center" wrapText="1"/>
    </xf>
    <xf numFmtId="9" fontId="21" fillId="0" borderId="1" xfId="0" applyNumberFormat="1" applyFont="1" applyFill="1" applyBorder="1" applyAlignment="1">
      <alignment horizontal="center" vertical="center" wrapText="1"/>
    </xf>
    <xf numFmtId="0" fontId="6" fillId="4" borderId="1" xfId="0" applyFont="1" applyFill="1" applyBorder="1" applyAlignment="1">
      <alignment horizontal="left" vertical="top" wrapText="1"/>
    </xf>
    <xf numFmtId="0" fontId="7" fillId="4" borderId="15" xfId="0" applyFont="1" applyFill="1" applyBorder="1" applyAlignment="1">
      <alignment horizontal="center" vertical="center" wrapText="1"/>
    </xf>
    <xf numFmtId="2" fontId="8" fillId="6" borderId="1" xfId="0" quotePrefix="1"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4" borderId="15" xfId="0" applyFont="1" applyFill="1" applyBorder="1" applyAlignment="1">
      <alignment horizontal="center" vertical="center" wrapText="1"/>
    </xf>
    <xf numFmtId="0" fontId="6" fillId="4" borderId="23" xfId="0" applyFont="1" applyFill="1" applyBorder="1" applyAlignment="1">
      <alignment horizontal="center" vertical="center" wrapText="1"/>
    </xf>
    <xf numFmtId="4" fontId="54" fillId="6" borderId="1" xfId="0" applyNumberFormat="1" applyFont="1" applyFill="1" applyBorder="1" applyAlignment="1">
      <alignment horizontal="center" vertical="center" wrapText="1"/>
    </xf>
    <xf numFmtId="170" fontId="53" fillId="4" borderId="1" xfId="0" applyNumberFormat="1" applyFont="1" applyFill="1" applyBorder="1" applyAlignment="1">
      <alignment horizontal="center" vertical="center" wrapText="1"/>
    </xf>
    <xf numFmtId="171" fontId="19" fillId="6" borderId="1" xfId="0" applyNumberFormat="1" applyFont="1" applyFill="1" applyBorder="1" applyAlignment="1">
      <alignment horizontal="center" vertical="center" wrapText="1"/>
    </xf>
    <xf numFmtId="4" fontId="7" fillId="4" borderId="1" xfId="5" applyNumberFormat="1" applyFont="1" applyFill="1" applyBorder="1" applyAlignment="1">
      <alignment horizontal="center" vertical="center"/>
    </xf>
    <xf numFmtId="165" fontId="7" fillId="4" borderId="1" xfId="5" applyNumberFormat="1" applyFont="1" applyFill="1" applyBorder="1" applyAlignment="1">
      <alignment horizontal="center" vertical="center" wrapText="1"/>
    </xf>
    <xf numFmtId="2" fontId="13" fillId="4" borderId="1" xfId="5" applyNumberFormat="1" applyFont="1" applyFill="1" applyBorder="1" applyAlignment="1">
      <alignment horizontal="center" vertical="center"/>
    </xf>
    <xf numFmtId="2" fontId="13" fillId="4" borderId="1" xfId="5" applyNumberFormat="1" applyFont="1" applyFill="1" applyBorder="1" applyAlignment="1">
      <alignment horizontal="center" vertical="center" wrapText="1"/>
    </xf>
    <xf numFmtId="0" fontId="7" fillId="4" borderId="1" xfId="4" applyFont="1" applyFill="1" applyBorder="1" applyAlignment="1" applyProtection="1">
      <alignment horizontal="left" vertical="center" wrapText="1"/>
      <protection locked="0"/>
    </xf>
    <xf numFmtId="4" fontId="13" fillId="4" borderId="1" xfId="5" applyNumberFormat="1" applyFont="1" applyFill="1" applyBorder="1" applyAlignment="1">
      <alignment horizontal="center" vertical="center" wrapText="1"/>
    </xf>
    <xf numFmtId="43" fontId="13" fillId="4" borderId="1" xfId="5" applyFont="1" applyFill="1" applyBorder="1" applyAlignment="1">
      <alignment horizontal="center" vertical="center" wrapText="1"/>
    </xf>
    <xf numFmtId="2" fontId="6" fillId="4" borderId="1" xfId="5" applyNumberFormat="1" applyFont="1" applyFill="1" applyBorder="1" applyAlignment="1">
      <alignment horizontal="center" vertical="center" wrapText="1"/>
    </xf>
    <xf numFmtId="2" fontId="7" fillId="4" borderId="1" xfId="5" applyNumberFormat="1" applyFont="1" applyFill="1" applyBorder="1" applyAlignment="1">
      <alignment horizontal="center" vertical="center" wrapText="1"/>
    </xf>
    <xf numFmtId="2" fontId="21" fillId="4" borderId="1" xfId="5" applyNumberFormat="1" applyFont="1" applyFill="1" applyBorder="1" applyAlignment="1">
      <alignment horizontal="center" vertical="center" wrapText="1"/>
    </xf>
    <xf numFmtId="43" fontId="21" fillId="4" borderId="1" xfId="5" applyFont="1" applyFill="1" applyBorder="1" applyAlignment="1">
      <alignment horizontal="center" vertical="center" wrapText="1"/>
    </xf>
    <xf numFmtId="165" fontId="18" fillId="4" borderId="1" xfId="5" applyNumberFormat="1" applyFont="1" applyFill="1" applyBorder="1" applyAlignment="1">
      <alignment horizontal="center" vertical="center" wrapText="1"/>
    </xf>
    <xf numFmtId="4" fontId="26" fillId="4" borderId="1" xfId="5" applyNumberFormat="1" applyFont="1" applyFill="1" applyBorder="1" applyAlignment="1">
      <alignment horizontal="center" vertical="center" wrapText="1"/>
    </xf>
    <xf numFmtId="4" fontId="21" fillId="4" borderId="1" xfId="5" applyNumberFormat="1" applyFont="1" applyFill="1" applyBorder="1" applyAlignment="1">
      <alignment horizontal="center" vertical="center" wrapText="1"/>
    </xf>
    <xf numFmtId="165" fontId="13" fillId="4" borderId="1" xfId="5" applyNumberFormat="1" applyFont="1" applyFill="1" applyBorder="1" applyAlignment="1">
      <alignment horizontal="center" vertical="center" wrapText="1"/>
    </xf>
    <xf numFmtId="4" fontId="8" fillId="4" borderId="1" xfId="5" applyNumberFormat="1" applyFont="1" applyFill="1" applyBorder="1" applyAlignment="1">
      <alignment horizontal="center" vertical="center" wrapText="1"/>
    </xf>
    <xf numFmtId="165" fontId="55" fillId="6" borderId="1" xfId="0" applyNumberFormat="1" applyFont="1" applyFill="1" applyBorder="1" applyAlignment="1">
      <alignment horizontal="center" vertical="center" wrapText="1"/>
    </xf>
    <xf numFmtId="0" fontId="13" fillId="4" borderId="1" xfId="0" applyFont="1" applyFill="1" applyBorder="1" applyAlignment="1">
      <alignment horizontal="left" vertical="center" wrapText="1"/>
    </xf>
    <xf numFmtId="165" fontId="13" fillId="4" borderId="1" xfId="2" applyNumberFormat="1" applyFont="1" applyFill="1" applyBorder="1" applyAlignment="1">
      <alignment horizontal="center" vertical="center" wrapText="1"/>
    </xf>
    <xf numFmtId="4" fontId="6" fillId="4" borderId="1" xfId="0" applyNumberFormat="1" applyFont="1" applyFill="1" applyBorder="1" applyAlignment="1" applyProtection="1">
      <alignment horizontal="center" vertical="center" wrapText="1"/>
    </xf>
    <xf numFmtId="4" fontId="40" fillId="4" borderId="1" xfId="2" applyNumberFormat="1" applyFont="1" applyFill="1" applyBorder="1" applyAlignment="1">
      <alignment horizontal="center" vertical="center" wrapText="1"/>
    </xf>
    <xf numFmtId="4" fontId="40" fillId="4" borderId="1" xfId="0" applyNumberFormat="1" applyFont="1" applyFill="1" applyBorder="1"/>
    <xf numFmtId="4" fontId="40" fillId="4" borderId="1" xfId="0" applyNumberFormat="1" applyFont="1" applyFill="1" applyBorder="1" applyAlignment="1">
      <alignment horizontal="center" vertical="center" wrapText="1"/>
    </xf>
    <xf numFmtId="10" fontId="6" fillId="0" borderId="1" xfId="2" applyNumberFormat="1" applyFont="1" applyFill="1" applyBorder="1" applyAlignment="1">
      <alignment horizontal="center" vertical="center" wrapText="1"/>
    </xf>
    <xf numFmtId="10" fontId="9" fillId="0" borderId="1" xfId="2" applyNumberFormat="1" applyFont="1" applyFill="1" applyBorder="1" applyAlignment="1">
      <alignment horizontal="center" vertical="center" wrapText="1"/>
    </xf>
    <xf numFmtId="165" fontId="38" fillId="0" borderId="1" xfId="0" applyNumberFormat="1" applyFont="1" applyFill="1" applyBorder="1" applyAlignment="1">
      <alignment horizontal="center" vertical="center" wrapText="1"/>
    </xf>
    <xf numFmtId="165" fontId="56" fillId="0" borderId="1" xfId="0" applyNumberFormat="1"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6" fillId="4" borderId="24" xfId="0" applyFont="1" applyFill="1" applyBorder="1" applyAlignment="1">
      <alignment horizontal="left" vertical="top" wrapText="1"/>
    </xf>
    <xf numFmtId="0" fontId="6" fillId="4" borderId="10" xfId="0" applyFont="1" applyFill="1" applyBorder="1" applyAlignment="1">
      <alignment horizontal="left" vertical="top" wrapText="1"/>
    </xf>
    <xf numFmtId="0" fontId="6" fillId="4" borderId="12" xfId="0" applyFont="1" applyFill="1" applyBorder="1" applyAlignment="1">
      <alignment horizontal="left" vertical="top" wrapText="1"/>
    </xf>
    <xf numFmtId="0" fontId="37" fillId="4" borderId="7" xfId="0" applyFont="1" applyFill="1" applyBorder="1" applyAlignment="1">
      <alignment horizontal="left" vertical="top" wrapText="1"/>
    </xf>
    <xf numFmtId="0" fontId="37" fillId="4" borderId="8" xfId="0" applyFont="1" applyFill="1" applyBorder="1" applyAlignment="1">
      <alignment horizontal="left" vertical="top" wrapText="1"/>
    </xf>
    <xf numFmtId="0" fontId="37" fillId="4" borderId="9"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4" xfId="0" applyFont="1" applyFill="1" applyBorder="1" applyAlignment="1">
      <alignment horizontal="left" vertical="top" wrapText="1"/>
    </xf>
    <xf numFmtId="0" fontId="6" fillId="4" borderId="5" xfId="0" applyFont="1" applyFill="1" applyBorder="1" applyAlignment="1">
      <alignment horizontal="left" vertical="top" wrapText="1"/>
    </xf>
    <xf numFmtId="0" fontId="6" fillId="4" borderId="15" xfId="0" applyFont="1" applyFill="1" applyBorder="1" applyAlignment="1">
      <alignment horizontal="center" vertical="top" wrapText="1"/>
    </xf>
    <xf numFmtId="0" fontId="6" fillId="4" borderId="23" xfId="0" applyFont="1" applyFill="1" applyBorder="1" applyAlignment="1">
      <alignment horizontal="center" vertical="top" wrapText="1"/>
    </xf>
    <xf numFmtId="0" fontId="6" fillId="4" borderId="11" xfId="0" applyFont="1" applyFill="1" applyBorder="1" applyAlignment="1">
      <alignment horizontal="center" vertical="top" wrapText="1"/>
    </xf>
    <xf numFmtId="0" fontId="9" fillId="4" borderId="13"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9" fillId="4" borderId="13" xfId="0" applyNumberFormat="1" applyFont="1" applyFill="1" applyBorder="1" applyAlignment="1">
      <alignment horizontal="center" vertical="center" wrapText="1"/>
    </xf>
    <xf numFmtId="0" fontId="9" fillId="0" borderId="13"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4" borderId="11" xfId="0" applyFont="1" applyFill="1" applyBorder="1" applyAlignment="1">
      <alignment horizontal="center" vertical="center" wrapText="1"/>
    </xf>
    <xf numFmtId="49" fontId="18" fillId="4" borderId="15" xfId="0" applyNumberFormat="1" applyFont="1" applyFill="1" applyBorder="1" applyAlignment="1">
      <alignment horizontal="center" vertical="center" wrapText="1"/>
    </xf>
    <xf numFmtId="49" fontId="18" fillId="4" borderId="23" xfId="0" applyNumberFormat="1" applyFont="1" applyFill="1" applyBorder="1" applyAlignment="1">
      <alignment horizontal="center" vertical="center" wrapText="1"/>
    </xf>
    <xf numFmtId="49" fontId="18" fillId="4" borderId="11" xfId="0" applyNumberFormat="1"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7" fillId="4" borderId="13" xfId="0" applyNumberFormat="1" applyFont="1" applyFill="1" applyBorder="1" applyAlignment="1">
      <alignment horizontal="center" vertical="center" wrapText="1"/>
    </xf>
    <xf numFmtId="0" fontId="8" fillId="6" borderId="15" xfId="0" applyFont="1" applyFill="1" applyBorder="1" applyAlignment="1">
      <alignment horizontal="center" vertical="center" wrapText="1"/>
    </xf>
    <xf numFmtId="0" fontId="8" fillId="6" borderId="23"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26" fillId="4" borderId="15" xfId="0" applyFont="1" applyFill="1" applyBorder="1" applyAlignment="1">
      <alignment horizontal="center" vertical="center" wrapText="1"/>
    </xf>
    <xf numFmtId="0" fontId="26" fillId="4" borderId="23" xfId="0" applyFont="1" applyFill="1" applyBorder="1" applyAlignment="1">
      <alignment horizontal="center" vertical="center" wrapText="1"/>
    </xf>
    <xf numFmtId="0" fontId="26" fillId="4" borderId="11" xfId="0" applyFont="1" applyFill="1" applyBorder="1" applyAlignment="1">
      <alignment horizontal="center" vertical="center" wrapText="1"/>
    </xf>
    <xf numFmtId="16" fontId="7" fillId="4" borderId="15" xfId="0" applyNumberFormat="1" applyFont="1" applyFill="1" applyBorder="1" applyAlignment="1">
      <alignment horizontal="center" vertical="center" wrapText="1"/>
    </xf>
    <xf numFmtId="16" fontId="7" fillId="4" borderId="23" xfId="0" applyNumberFormat="1" applyFont="1" applyFill="1" applyBorder="1" applyAlignment="1">
      <alignment horizontal="center" vertical="center" wrapText="1"/>
    </xf>
    <xf numFmtId="16" fontId="7" fillId="4" borderId="11" xfId="0" applyNumberFormat="1" applyFont="1" applyFill="1" applyBorder="1" applyAlignment="1">
      <alignment horizontal="center" vertical="center" wrapText="1"/>
    </xf>
    <xf numFmtId="0" fontId="9" fillId="4" borderId="13" xfId="0" applyNumberFormat="1" applyFont="1" applyFill="1" applyBorder="1" applyAlignment="1">
      <alignment horizontal="center" vertical="top" wrapText="1"/>
    </xf>
    <xf numFmtId="0" fontId="7" fillId="4" borderId="13" xfId="0" applyFont="1" applyFill="1" applyBorder="1" applyAlignment="1">
      <alignment horizontal="center" vertical="top" wrapText="1"/>
    </xf>
    <xf numFmtId="0" fontId="8" fillId="6" borderId="13" xfId="0" applyFont="1" applyFill="1" applyBorder="1" applyAlignment="1">
      <alignment horizontal="center" vertical="center" wrapText="1"/>
    </xf>
    <xf numFmtId="0" fontId="9" fillId="0" borderId="15" xfId="0" applyNumberFormat="1" applyFont="1" applyFill="1" applyBorder="1" applyAlignment="1">
      <alignment horizontal="center" vertical="center" wrapText="1"/>
    </xf>
    <xf numFmtId="0" fontId="9" fillId="0" borderId="23" xfId="0" applyNumberFormat="1" applyFont="1" applyFill="1" applyBorder="1" applyAlignment="1">
      <alignment horizontal="center" vertical="center" wrapText="1"/>
    </xf>
    <xf numFmtId="0" fontId="9" fillId="0" borderId="11" xfId="0" applyNumberFormat="1" applyFont="1" applyFill="1" applyBorder="1" applyAlignment="1">
      <alignment horizontal="center" vertical="center" wrapText="1"/>
    </xf>
    <xf numFmtId="0" fontId="6" fillId="4" borderId="1" xfId="0" applyFont="1" applyFill="1" applyBorder="1" applyAlignment="1">
      <alignment horizontal="left" vertical="top" wrapText="1"/>
    </xf>
    <xf numFmtId="0" fontId="7" fillId="0" borderId="15"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3" xfId="0" applyFont="1" applyFill="1" applyBorder="1" applyAlignment="1">
      <alignment horizontal="center" vertical="center" wrapText="1"/>
    </xf>
    <xf numFmtId="49" fontId="7" fillId="4" borderId="15" xfId="0" applyNumberFormat="1" applyFont="1" applyFill="1" applyBorder="1" applyAlignment="1">
      <alignment horizontal="center" vertical="center" wrapText="1"/>
    </xf>
    <xf numFmtId="49" fontId="7" fillId="4" borderId="23" xfId="0" applyNumberFormat="1" applyFont="1" applyFill="1" applyBorder="1" applyAlignment="1">
      <alignment horizontal="center" vertical="center" wrapText="1"/>
    </xf>
    <xf numFmtId="49" fontId="7" fillId="4" borderId="11" xfId="0" applyNumberFormat="1" applyFont="1" applyFill="1" applyBorder="1" applyAlignment="1">
      <alignment horizontal="center" vertical="center" wrapText="1"/>
    </xf>
    <xf numFmtId="2" fontId="9" fillId="4" borderId="15" xfId="0" applyNumberFormat="1" applyFont="1" applyFill="1" applyBorder="1" applyAlignment="1">
      <alignment horizontal="center" vertical="top" wrapText="1"/>
    </xf>
    <xf numFmtId="2" fontId="9" fillId="4" borderId="23" xfId="0" applyNumberFormat="1" applyFont="1" applyFill="1" applyBorder="1" applyAlignment="1">
      <alignment horizontal="center" vertical="top" wrapText="1"/>
    </xf>
    <xf numFmtId="2" fontId="9" fillId="4" borderId="11" xfId="0" applyNumberFormat="1" applyFont="1" applyFill="1" applyBorder="1" applyAlignment="1">
      <alignment horizontal="center" vertical="top" wrapText="1"/>
    </xf>
    <xf numFmtId="0" fontId="8" fillId="6" borderId="13" xfId="0" applyFont="1" applyFill="1" applyBorder="1" applyAlignment="1">
      <alignment horizontal="center" vertical="top" wrapText="1"/>
    </xf>
    <xf numFmtId="0" fontId="7" fillId="4" borderId="15" xfId="0" applyFont="1" applyFill="1" applyBorder="1" applyAlignment="1">
      <alignment horizontal="center" vertical="top" wrapText="1"/>
    </xf>
    <xf numFmtId="0" fontId="7" fillId="4" borderId="23" xfId="0" applyFont="1" applyFill="1" applyBorder="1" applyAlignment="1">
      <alignment horizontal="center" vertical="top" wrapText="1"/>
    </xf>
    <xf numFmtId="0" fontId="7" fillId="4" borderId="11" xfId="0" applyFont="1" applyFill="1" applyBorder="1" applyAlignment="1">
      <alignment horizontal="center" vertical="top" wrapText="1"/>
    </xf>
    <xf numFmtId="16" fontId="8" fillId="6" borderId="13" xfId="0" applyNumberFormat="1" applyFont="1" applyFill="1" applyBorder="1" applyAlignment="1">
      <alignment horizontal="center" vertical="top" wrapText="1"/>
    </xf>
    <xf numFmtId="0" fontId="9" fillId="4" borderId="15"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5" xfId="0" applyFont="1" applyFill="1" applyBorder="1" applyAlignment="1">
      <alignment horizontal="center" vertical="top" wrapText="1"/>
    </xf>
    <xf numFmtId="0" fontId="9" fillId="4" borderId="23" xfId="0" applyFont="1" applyFill="1" applyBorder="1" applyAlignment="1">
      <alignment horizontal="center" vertical="top" wrapText="1"/>
    </xf>
    <xf numFmtId="0" fontId="9" fillId="4" borderId="11" xfId="0" applyFont="1" applyFill="1" applyBorder="1" applyAlignment="1">
      <alignment horizontal="center" vertical="top" wrapText="1"/>
    </xf>
    <xf numFmtId="0" fontId="6" fillId="4" borderId="14" xfId="0" applyNumberFormat="1" applyFont="1" applyFill="1" applyBorder="1" applyAlignment="1">
      <alignment horizontal="left" vertical="top" wrapText="1"/>
    </xf>
    <xf numFmtId="0" fontId="6" fillId="4" borderId="14" xfId="0" applyFont="1" applyFill="1" applyBorder="1" applyAlignment="1">
      <alignment horizontal="justify" vertical="top" wrapText="1"/>
    </xf>
    <xf numFmtId="0" fontId="6" fillId="0" borderId="24"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12" xfId="0" applyFont="1" applyFill="1" applyBorder="1" applyAlignment="1">
      <alignment horizontal="left" vertical="top" wrapText="1"/>
    </xf>
    <xf numFmtId="0" fontId="6" fillId="0" borderId="14" xfId="0" applyFont="1" applyFill="1" applyBorder="1" applyAlignment="1">
      <alignment horizontal="center" vertical="top" wrapText="1"/>
    </xf>
    <xf numFmtId="0" fontId="6" fillId="4" borderId="24" xfId="0" applyFont="1" applyFill="1" applyBorder="1" applyAlignment="1">
      <alignment horizontal="justify" vertical="top" wrapText="1"/>
    </xf>
    <xf numFmtId="0" fontId="6" fillId="4" borderId="10" xfId="0" applyFont="1" applyFill="1" applyBorder="1" applyAlignment="1">
      <alignment horizontal="justify" vertical="top" wrapText="1"/>
    </xf>
    <xf numFmtId="0" fontId="6" fillId="4" borderId="12" xfId="0" applyFont="1" applyFill="1" applyBorder="1" applyAlignment="1">
      <alignment horizontal="justify" vertical="top" wrapText="1"/>
    </xf>
    <xf numFmtId="0" fontId="6" fillId="4" borderId="14" xfId="0" applyFont="1" applyFill="1" applyBorder="1" applyAlignment="1">
      <alignment horizontal="center" vertical="top" wrapText="1"/>
    </xf>
    <xf numFmtId="0" fontId="6" fillId="4" borderId="14" xfId="0" applyFont="1" applyFill="1" applyBorder="1" applyAlignment="1">
      <alignment horizontal="left" vertical="top" wrapText="1"/>
    </xf>
    <xf numFmtId="0" fontId="6" fillId="0" borderId="14" xfId="0" applyFont="1" applyFill="1" applyBorder="1" applyAlignment="1">
      <alignment horizontal="left" vertical="center" wrapText="1"/>
    </xf>
    <xf numFmtId="0" fontId="6" fillId="4" borderId="24"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6" fillId="4" borderId="12" xfId="0" applyFont="1" applyFill="1" applyBorder="1" applyAlignment="1">
      <alignment horizontal="left" vertical="center" wrapText="1"/>
    </xf>
    <xf numFmtId="4" fontId="6" fillId="4" borderId="14" xfId="0" applyNumberFormat="1" applyFont="1" applyFill="1" applyBorder="1" applyAlignment="1">
      <alignment horizontal="justify" vertical="top" wrapText="1"/>
    </xf>
    <xf numFmtId="4" fontId="6" fillId="4" borderId="14" xfId="0" applyNumberFormat="1" applyFont="1" applyFill="1" applyBorder="1" applyAlignment="1">
      <alignment horizontal="justify" vertical="center" wrapText="1"/>
    </xf>
    <xf numFmtId="0" fontId="18" fillId="4" borderId="24" xfId="0" applyFont="1" applyFill="1" applyBorder="1" applyAlignment="1">
      <alignment horizontal="justify" vertical="top" wrapText="1"/>
    </xf>
    <xf numFmtId="0" fontId="18" fillId="4" borderId="10" xfId="0" applyFont="1" applyFill="1" applyBorder="1" applyAlignment="1">
      <alignment horizontal="justify" vertical="top" wrapText="1"/>
    </xf>
    <xf numFmtId="0" fontId="18" fillId="4" borderId="12" xfId="0" applyFont="1" applyFill="1" applyBorder="1" applyAlignment="1">
      <alignment horizontal="justify" vertical="top" wrapText="1"/>
    </xf>
    <xf numFmtId="0" fontId="6" fillId="0" borderId="14" xfId="0" applyFont="1" applyFill="1" applyBorder="1" applyAlignment="1">
      <alignment horizontal="left" vertical="top" wrapText="1"/>
    </xf>
    <xf numFmtId="0" fontId="7" fillId="0" borderId="15" xfId="0" applyNumberFormat="1" applyFont="1" applyFill="1" applyBorder="1" applyAlignment="1">
      <alignment horizontal="center" vertical="center" wrapText="1"/>
    </xf>
    <xf numFmtId="0" fontId="7" fillId="0" borderId="23" xfId="0" applyNumberFormat="1" applyFont="1" applyFill="1" applyBorder="1" applyAlignment="1">
      <alignment horizontal="center" vertical="center" wrapText="1"/>
    </xf>
    <xf numFmtId="0" fontId="7" fillId="0" borderId="1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7" fillId="0" borderId="1" xfId="0" applyFont="1" applyFill="1" applyBorder="1" applyAlignment="1">
      <alignment horizontal="center" vertical="center" wrapText="1"/>
    </xf>
    <xf numFmtId="16" fontId="6" fillId="0" borderId="7" xfId="0" applyNumberFormat="1" applyFont="1" applyFill="1" applyBorder="1" applyAlignment="1">
      <alignment horizontal="left" vertical="top" wrapText="1"/>
    </xf>
    <xf numFmtId="16" fontId="6" fillId="0" borderId="8" xfId="0" applyNumberFormat="1" applyFont="1" applyFill="1" applyBorder="1" applyAlignment="1">
      <alignment horizontal="left" vertical="top" wrapText="1"/>
    </xf>
    <xf numFmtId="16" fontId="6" fillId="0" borderId="9" xfId="0" applyNumberFormat="1" applyFont="1" applyFill="1" applyBorder="1" applyAlignment="1">
      <alignment horizontal="left" vertical="top" wrapText="1"/>
    </xf>
    <xf numFmtId="49" fontId="7" fillId="0" borderId="13"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49" fontId="6" fillId="0" borderId="15" xfId="0" applyNumberFormat="1" applyFont="1" applyFill="1" applyBorder="1" applyAlignment="1">
      <alignment horizontal="center" vertical="center" wrapText="1"/>
    </xf>
    <xf numFmtId="49" fontId="6" fillId="0" borderId="23" xfId="0" applyNumberFormat="1" applyFont="1" applyFill="1" applyBorder="1" applyAlignment="1">
      <alignment horizontal="center" vertical="center" wrapText="1"/>
    </xf>
    <xf numFmtId="49" fontId="6" fillId="0" borderId="11" xfId="0" applyNumberFormat="1"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4" borderId="10" xfId="0" applyFont="1" applyFill="1" applyBorder="1" applyAlignment="1">
      <alignment horizontal="center" vertical="top" wrapText="1"/>
    </xf>
    <xf numFmtId="0" fontId="6" fillId="4" borderId="12" xfId="0" applyFont="1" applyFill="1" applyBorder="1" applyAlignment="1">
      <alignment horizontal="center" vertical="top" wrapText="1"/>
    </xf>
    <xf numFmtId="0" fontId="8" fillId="4" borderId="15"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4" borderId="11" xfId="0" applyFont="1" applyFill="1" applyBorder="1" applyAlignment="1">
      <alignment horizontal="center" vertical="center" wrapText="1"/>
    </xf>
    <xf numFmtId="49" fontId="6" fillId="4" borderId="3" xfId="0" applyNumberFormat="1" applyFont="1" applyFill="1" applyBorder="1" applyAlignment="1">
      <alignment horizontal="center" vertical="center" wrapText="1"/>
    </xf>
    <xf numFmtId="49" fontId="6" fillId="4" borderId="4" xfId="0" applyNumberFormat="1" applyFont="1" applyFill="1" applyBorder="1" applyAlignment="1">
      <alignment horizontal="center" vertical="center" wrapText="1"/>
    </xf>
    <xf numFmtId="49" fontId="6" fillId="4" borderId="5" xfId="0" applyNumberFormat="1" applyFont="1" applyFill="1" applyBorder="1" applyAlignment="1">
      <alignment horizontal="center" vertical="center" wrapText="1"/>
    </xf>
    <xf numFmtId="0" fontId="9" fillId="4" borderId="13" xfId="0" applyFont="1" applyFill="1" applyBorder="1" applyAlignment="1">
      <alignment horizontal="center" vertical="top" wrapText="1"/>
    </xf>
    <xf numFmtId="2" fontId="9" fillId="4" borderId="3" xfId="0" applyNumberFormat="1" applyFont="1" applyFill="1" applyBorder="1" applyAlignment="1">
      <alignment horizontal="center" vertical="center" wrapText="1"/>
    </xf>
    <xf numFmtId="2" fontId="9" fillId="4" borderId="4" xfId="0" applyNumberFormat="1" applyFont="1" applyFill="1" applyBorder="1" applyAlignment="1">
      <alignment horizontal="center" vertical="center" wrapText="1"/>
    </xf>
    <xf numFmtId="2" fontId="9" fillId="4" borderId="5" xfId="0" applyNumberFormat="1" applyFont="1" applyFill="1" applyBorder="1" applyAlignment="1">
      <alignment horizontal="center" vertical="center" wrapText="1"/>
    </xf>
    <xf numFmtId="2" fontId="6" fillId="4" borderId="3" xfId="0" applyNumberFormat="1" applyFont="1" applyFill="1" applyBorder="1" applyAlignment="1">
      <alignment horizontal="center" vertical="center" wrapText="1"/>
    </xf>
    <xf numFmtId="2" fontId="6" fillId="4" borderId="4" xfId="0" applyNumberFormat="1" applyFont="1" applyFill="1" applyBorder="1" applyAlignment="1">
      <alignment horizontal="center" vertical="center" wrapText="1"/>
    </xf>
    <xf numFmtId="2" fontId="6" fillId="4" borderId="5"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49" fontId="6" fillId="0" borderId="1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3" xfId="0" applyNumberFormat="1" applyFont="1" applyFill="1" applyBorder="1" applyAlignment="1">
      <alignment horizontal="center" vertical="center" wrapText="1"/>
    </xf>
    <xf numFmtId="49" fontId="7" fillId="4" borderId="20" xfId="0" applyNumberFormat="1" applyFont="1" applyFill="1" applyBorder="1" applyAlignment="1">
      <alignment horizontal="center" vertical="top" wrapText="1"/>
    </xf>
    <xf numFmtId="49" fontId="7" fillId="4" borderId="21" xfId="0" applyNumberFormat="1" applyFont="1" applyFill="1" applyBorder="1" applyAlignment="1">
      <alignment horizontal="center" vertical="top" wrapText="1"/>
    </xf>
    <xf numFmtId="49" fontId="7" fillId="4" borderId="19" xfId="0" applyNumberFormat="1" applyFont="1" applyFill="1" applyBorder="1" applyAlignment="1">
      <alignment horizontal="center" vertical="top" wrapText="1"/>
    </xf>
    <xf numFmtId="0" fontId="7" fillId="4" borderId="20"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7" fillId="4" borderId="20" xfId="0" applyNumberFormat="1" applyFont="1" applyFill="1" applyBorder="1" applyAlignment="1">
      <alignment horizontal="center" vertical="center" wrapText="1"/>
    </xf>
    <xf numFmtId="49" fontId="7" fillId="4" borderId="21" xfId="0" applyNumberFormat="1" applyFont="1" applyFill="1" applyBorder="1" applyAlignment="1">
      <alignment horizontal="center" vertical="center" wrapText="1"/>
    </xf>
    <xf numFmtId="49" fontId="7" fillId="4" borderId="19" xfId="0" applyNumberFormat="1" applyFont="1" applyFill="1" applyBorder="1" applyAlignment="1">
      <alignment horizontal="center" vertical="center" wrapText="1"/>
    </xf>
    <xf numFmtId="49" fontId="6" fillId="4" borderId="15" xfId="0" applyNumberFormat="1" applyFont="1" applyFill="1" applyBorder="1" applyAlignment="1">
      <alignment horizontal="center" vertical="center" wrapText="1"/>
    </xf>
    <xf numFmtId="49" fontId="6" fillId="4" borderId="23" xfId="0" applyNumberFormat="1" applyFont="1" applyFill="1" applyBorder="1" applyAlignment="1">
      <alignment horizontal="center" vertical="center" wrapText="1"/>
    </xf>
    <xf numFmtId="49" fontId="6" fillId="4" borderId="11" xfId="0" applyNumberFormat="1" applyFont="1" applyFill="1" applyBorder="1" applyAlignment="1">
      <alignment horizontal="center" vertical="center" wrapText="1"/>
    </xf>
    <xf numFmtId="0" fontId="23" fillId="4" borderId="13" xfId="0" applyFont="1" applyFill="1" applyBorder="1" applyAlignment="1">
      <alignment horizontal="center" vertical="center" wrapText="1"/>
    </xf>
    <xf numFmtId="0" fontId="24" fillId="6" borderId="13"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9" fillId="4" borderId="3" xfId="0" applyFont="1" applyFill="1" applyBorder="1" applyAlignment="1">
      <alignment horizontal="center" vertical="top" wrapText="1"/>
    </xf>
    <xf numFmtId="0" fontId="9" fillId="4" borderId="4" xfId="0" applyFont="1" applyFill="1" applyBorder="1" applyAlignment="1">
      <alignment horizontal="center" vertical="top" wrapText="1"/>
    </xf>
    <xf numFmtId="0" fontId="9" fillId="4" borderId="5" xfId="0" applyFont="1" applyFill="1" applyBorder="1" applyAlignment="1">
      <alignment horizontal="center" vertical="top" wrapText="1"/>
    </xf>
    <xf numFmtId="16" fontId="8" fillId="6" borderId="13" xfId="0" applyNumberFormat="1" applyFont="1" applyFill="1" applyBorder="1" applyAlignment="1">
      <alignment horizontal="center" vertical="center" wrapText="1"/>
    </xf>
    <xf numFmtId="49" fontId="7" fillId="4" borderId="15" xfId="4" applyNumberFormat="1" applyFont="1" applyFill="1" applyBorder="1" applyAlignment="1">
      <alignment horizontal="center" vertical="center" wrapText="1"/>
    </xf>
    <xf numFmtId="49" fontId="7" fillId="4" borderId="23" xfId="4" applyNumberFormat="1" applyFont="1" applyFill="1" applyBorder="1" applyAlignment="1">
      <alignment horizontal="center" vertical="center" wrapText="1"/>
    </xf>
    <xf numFmtId="49" fontId="7" fillId="4" borderId="11" xfId="4" applyNumberFormat="1" applyFont="1" applyFill="1" applyBorder="1" applyAlignment="1">
      <alignment horizontal="center" vertical="center" wrapText="1"/>
    </xf>
    <xf numFmtId="49" fontId="24" fillId="6" borderId="15" xfId="0" applyNumberFormat="1" applyFont="1" applyFill="1" applyBorder="1" applyAlignment="1">
      <alignment horizontal="center" vertical="center" wrapText="1"/>
    </xf>
    <xf numFmtId="49" fontId="24" fillId="6" borderId="23" xfId="0" applyNumberFormat="1" applyFont="1" applyFill="1" applyBorder="1" applyAlignment="1">
      <alignment horizontal="center" vertical="center" wrapText="1"/>
    </xf>
    <xf numFmtId="49" fontId="24" fillId="6" borderId="11" xfId="0" applyNumberFormat="1" applyFont="1" applyFill="1" applyBorder="1" applyAlignment="1">
      <alignment horizontal="center" vertical="center" wrapText="1"/>
    </xf>
    <xf numFmtId="49" fontId="7" fillId="4" borderId="13" xfId="4" applyNumberFormat="1" applyFont="1" applyFill="1" applyBorder="1" applyAlignment="1">
      <alignment horizontal="center" vertical="center" wrapText="1"/>
    </xf>
    <xf numFmtId="49" fontId="26" fillId="0" borderId="13" xfId="0" applyNumberFormat="1" applyFont="1" applyBorder="1" applyAlignment="1">
      <alignment horizontal="center" vertical="center" wrapText="1"/>
    </xf>
    <xf numFmtId="0" fontId="7" fillId="4" borderId="15" xfId="4" applyFont="1" applyFill="1" applyBorder="1" applyAlignment="1">
      <alignment horizontal="center" vertical="center" wrapText="1"/>
    </xf>
    <xf numFmtId="0" fontId="7" fillId="4" borderId="23" xfId="4" applyFont="1" applyFill="1" applyBorder="1" applyAlignment="1">
      <alignment horizontal="center" vertical="center" wrapText="1"/>
    </xf>
    <xf numFmtId="0" fontId="7" fillId="4" borderId="11" xfId="4" applyFont="1" applyFill="1" applyBorder="1" applyAlignment="1">
      <alignment horizontal="center" vertical="center" wrapText="1"/>
    </xf>
    <xf numFmtId="14" fontId="7" fillId="4" borderId="15" xfId="4" applyNumberFormat="1" applyFont="1" applyFill="1" applyBorder="1" applyAlignment="1">
      <alignment horizontal="center" vertical="center" wrapText="1"/>
    </xf>
    <xf numFmtId="14" fontId="7" fillId="4" borderId="23" xfId="4" applyNumberFormat="1" applyFont="1" applyFill="1" applyBorder="1" applyAlignment="1">
      <alignment horizontal="center" vertical="center" wrapText="1"/>
    </xf>
    <xf numFmtId="14" fontId="7" fillId="4" borderId="11" xfId="4" applyNumberFormat="1" applyFont="1" applyFill="1" applyBorder="1" applyAlignment="1">
      <alignment horizontal="center" vertical="center" wrapText="1"/>
    </xf>
    <xf numFmtId="49" fontId="23" fillId="0" borderId="15" xfId="0" applyNumberFormat="1" applyFont="1" applyFill="1" applyBorder="1" applyAlignment="1">
      <alignment horizontal="center" vertical="center" wrapText="1"/>
    </xf>
    <xf numFmtId="49" fontId="23" fillId="0" borderId="23" xfId="0" applyNumberFormat="1" applyFont="1" applyFill="1" applyBorder="1" applyAlignment="1">
      <alignment horizontal="center" vertical="center" wrapText="1"/>
    </xf>
    <xf numFmtId="49" fontId="23" fillId="0" borderId="11" xfId="0" applyNumberFormat="1" applyFont="1" applyFill="1" applyBorder="1" applyAlignment="1">
      <alignment horizontal="center" vertical="center" wrapText="1"/>
    </xf>
    <xf numFmtId="0" fontId="6" fillId="4" borderId="1" xfId="0" applyFont="1" applyFill="1" applyBorder="1" applyAlignment="1">
      <alignment horizontal="justify" vertical="top" wrapText="1"/>
    </xf>
    <xf numFmtId="0" fontId="6" fillId="0" borderId="3"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5" xfId="0" applyFont="1" applyFill="1" applyBorder="1" applyAlignment="1">
      <alignment horizontal="left" vertical="top" wrapText="1"/>
    </xf>
    <xf numFmtId="0" fontId="8" fillId="4" borderId="14" xfId="0" applyFont="1" applyFill="1" applyBorder="1" applyAlignment="1">
      <alignment horizontal="justify" vertical="top" wrapText="1"/>
    </xf>
    <xf numFmtId="0" fontId="6" fillId="4" borderId="14" xfId="0" applyFont="1" applyFill="1" applyBorder="1" applyAlignment="1">
      <alignment horizontal="left" vertical="center" wrapText="1"/>
    </xf>
    <xf numFmtId="0" fontId="7" fillId="4" borderId="13" xfId="4" applyFont="1" applyFill="1" applyBorder="1" applyAlignment="1">
      <alignment horizontal="center" vertical="center" wrapText="1"/>
    </xf>
    <xf numFmtId="0" fontId="6" fillId="4" borderId="15" xfId="4" applyFont="1" applyFill="1" applyBorder="1" applyAlignment="1">
      <alignment horizontal="center" vertical="center" wrapText="1"/>
    </xf>
    <xf numFmtId="0" fontId="6" fillId="4" borderId="23" xfId="4" applyFont="1" applyFill="1" applyBorder="1" applyAlignment="1">
      <alignment horizontal="center" vertical="center" wrapText="1"/>
    </xf>
    <xf numFmtId="0" fontId="6" fillId="4" borderId="11" xfId="4" applyFont="1" applyFill="1" applyBorder="1" applyAlignment="1">
      <alignment horizontal="center" vertical="center" wrapText="1"/>
    </xf>
    <xf numFmtId="16" fontId="9" fillId="4" borderId="13" xfId="4" applyNumberFormat="1" applyFont="1" applyFill="1" applyBorder="1" applyAlignment="1">
      <alignment horizontal="center" vertical="center" wrapText="1"/>
    </xf>
    <xf numFmtId="16" fontId="7" fillId="4" borderId="13" xfId="0" applyNumberFormat="1" applyFont="1" applyFill="1" applyBorder="1" applyAlignment="1">
      <alignment horizontal="center" vertical="center" wrapText="1"/>
    </xf>
    <xf numFmtId="49" fontId="23" fillId="4" borderId="15" xfId="0" applyNumberFormat="1" applyFont="1" applyFill="1" applyBorder="1" applyAlignment="1">
      <alignment horizontal="center" vertical="center" wrapText="1"/>
    </xf>
    <xf numFmtId="49" fontId="23" fillId="4" borderId="23" xfId="0" applyNumberFormat="1" applyFont="1" applyFill="1" applyBorder="1" applyAlignment="1">
      <alignment horizontal="center" vertical="center" wrapText="1"/>
    </xf>
    <xf numFmtId="49" fontId="23" fillId="4" borderId="11" xfId="0" applyNumberFormat="1" applyFont="1" applyFill="1" applyBorder="1" applyAlignment="1">
      <alignment horizontal="center" vertical="center" wrapText="1"/>
    </xf>
    <xf numFmtId="49" fontId="25" fillId="0" borderId="13" xfId="0" applyNumberFormat="1" applyFont="1" applyBorder="1" applyAlignment="1">
      <alignment horizontal="center" vertical="center" wrapText="1"/>
    </xf>
    <xf numFmtId="49" fontId="18" fillId="0" borderId="13" xfId="0" applyNumberFormat="1" applyFont="1" applyBorder="1" applyAlignment="1">
      <alignment horizontal="center" vertical="center" wrapText="1"/>
    </xf>
    <xf numFmtId="164" fontId="4" fillId="4" borderId="24" xfId="0" applyNumberFormat="1" applyFont="1" applyFill="1" applyBorder="1" applyAlignment="1">
      <alignment horizontal="justify" vertical="top" wrapText="1"/>
    </xf>
    <xf numFmtId="164" fontId="4" fillId="4" borderId="10" xfId="0" applyNumberFormat="1" applyFont="1" applyFill="1" applyBorder="1" applyAlignment="1">
      <alignment horizontal="justify" vertical="top" wrapText="1"/>
    </xf>
    <xf numFmtId="164" fontId="4" fillId="4" borderId="12" xfId="0" applyNumberFormat="1" applyFont="1" applyFill="1" applyBorder="1" applyAlignment="1">
      <alignment horizontal="justify" vertical="top" wrapText="1"/>
    </xf>
    <xf numFmtId="0" fontId="6" fillId="4" borderId="14" xfId="0" applyFont="1" applyFill="1" applyBorder="1" applyAlignment="1">
      <alignment horizontal="center" vertical="center" wrapText="1"/>
    </xf>
    <xf numFmtId="164" fontId="4" fillId="0" borderId="24" xfId="0" applyNumberFormat="1" applyFont="1" applyFill="1" applyBorder="1" applyAlignment="1">
      <alignment horizontal="justify" vertical="top" wrapText="1"/>
    </xf>
    <xf numFmtId="164" fontId="4" fillId="0" borderId="10" xfId="0" applyNumberFormat="1" applyFont="1" applyFill="1" applyBorder="1" applyAlignment="1">
      <alignment horizontal="justify" vertical="top" wrapText="1"/>
    </xf>
    <xf numFmtId="164" fontId="4" fillId="0" borderId="12" xfId="0" applyNumberFormat="1" applyFont="1" applyFill="1" applyBorder="1" applyAlignment="1">
      <alignment horizontal="justify" vertical="top" wrapText="1"/>
    </xf>
    <xf numFmtId="0" fontId="7" fillId="4" borderId="15" xfId="0" applyNumberFormat="1" applyFont="1" applyFill="1" applyBorder="1" applyAlignment="1">
      <alignment horizontal="center" vertical="center" wrapText="1"/>
    </xf>
    <xf numFmtId="0" fontId="7" fillId="4" borderId="23" xfId="0" applyNumberFormat="1" applyFont="1" applyFill="1" applyBorder="1" applyAlignment="1">
      <alignment horizontal="center" vertical="center" wrapText="1"/>
    </xf>
    <xf numFmtId="0" fontId="7" fillId="4" borderId="11" xfId="0" applyNumberFormat="1" applyFont="1" applyFill="1" applyBorder="1" applyAlignment="1">
      <alignment horizontal="center" vertical="center" wrapText="1"/>
    </xf>
    <xf numFmtId="0" fontId="6" fillId="0" borderId="24"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2" xfId="0" applyFont="1" applyFill="1" applyBorder="1" applyAlignment="1">
      <alignment horizontal="left" vertical="center" wrapText="1"/>
    </xf>
    <xf numFmtId="16" fontId="7" fillId="4" borderId="15" xfId="4" applyNumberFormat="1" applyFont="1" applyFill="1" applyBorder="1" applyAlignment="1">
      <alignment horizontal="center" vertical="center" wrapText="1"/>
    </xf>
    <xf numFmtId="16" fontId="7" fillId="4" borderId="23" xfId="4" applyNumberFormat="1" applyFont="1" applyFill="1" applyBorder="1" applyAlignment="1">
      <alignment horizontal="center" vertical="center" wrapText="1"/>
    </xf>
    <xf numFmtId="16" fontId="7" fillId="4" borderId="11" xfId="4" applyNumberFormat="1" applyFont="1" applyFill="1" applyBorder="1" applyAlignment="1">
      <alignment horizontal="center" vertical="center" wrapText="1"/>
    </xf>
    <xf numFmtId="0" fontId="6" fillId="4" borderId="14" xfId="0" applyFont="1" applyFill="1" applyBorder="1" applyAlignment="1">
      <alignment horizontal="center" wrapText="1"/>
    </xf>
    <xf numFmtId="16" fontId="7" fillId="4" borderId="13" xfId="4" applyNumberFormat="1" applyFont="1" applyFill="1" applyBorder="1" applyAlignment="1">
      <alignment horizontal="center" vertical="center" wrapText="1"/>
    </xf>
    <xf numFmtId="0" fontId="9" fillId="4" borderId="15" xfId="4" applyFont="1" applyFill="1" applyBorder="1" applyAlignment="1">
      <alignment horizontal="center" vertical="center" wrapText="1"/>
    </xf>
    <xf numFmtId="0" fontId="9" fillId="4" borderId="23" xfId="4" applyFont="1" applyFill="1" applyBorder="1" applyAlignment="1">
      <alignment horizontal="center" vertical="center" wrapText="1"/>
    </xf>
    <xf numFmtId="0" fontId="9" fillId="4" borderId="11" xfId="4" applyFont="1" applyFill="1" applyBorder="1" applyAlignment="1">
      <alignment horizontal="center" vertical="center" wrapText="1"/>
    </xf>
    <xf numFmtId="49" fontId="17" fillId="6" borderId="13" xfId="0" applyNumberFormat="1" applyFont="1" applyFill="1" applyBorder="1" applyAlignment="1">
      <alignment horizontal="center" vertical="center" wrapText="1"/>
    </xf>
    <xf numFmtId="49" fontId="4" fillId="4" borderId="15" xfId="0" applyNumberFormat="1" applyFont="1" applyFill="1" applyBorder="1" applyAlignment="1">
      <alignment horizontal="center" vertical="center" wrapText="1"/>
    </xf>
    <xf numFmtId="49" fontId="4" fillId="4" borderId="23" xfId="0" applyNumberFormat="1" applyFont="1" applyFill="1" applyBorder="1" applyAlignment="1">
      <alignment horizontal="center" vertical="center" wrapText="1"/>
    </xf>
    <xf numFmtId="49" fontId="4" fillId="4" borderId="11" xfId="0" applyNumberFormat="1" applyFont="1" applyFill="1" applyBorder="1" applyAlignment="1">
      <alignment horizontal="center" vertical="center" wrapText="1"/>
    </xf>
    <xf numFmtId="49" fontId="23" fillId="4" borderId="15" xfId="0" applyNumberFormat="1" applyFont="1" applyFill="1" applyBorder="1" applyAlignment="1">
      <alignment horizontal="center" vertical="top" wrapText="1"/>
    </xf>
    <xf numFmtId="49" fontId="23" fillId="4" borderId="23" xfId="0" applyNumberFormat="1" applyFont="1" applyFill="1" applyBorder="1" applyAlignment="1">
      <alignment horizontal="center" vertical="top" wrapText="1"/>
    </xf>
    <xf numFmtId="49" fontId="23" fillId="4" borderId="11" xfId="0" applyNumberFormat="1" applyFont="1" applyFill="1" applyBorder="1" applyAlignment="1">
      <alignment horizontal="center" vertical="top" wrapText="1"/>
    </xf>
    <xf numFmtId="49" fontId="6" fillId="4" borderId="13" xfId="0" applyNumberFormat="1" applyFont="1" applyFill="1" applyBorder="1" applyAlignment="1">
      <alignment horizontal="center" vertical="center" wrapText="1"/>
    </xf>
    <xf numFmtId="49" fontId="23" fillId="4" borderId="13" xfId="0" applyNumberFormat="1" applyFont="1" applyFill="1" applyBorder="1" applyAlignment="1">
      <alignment horizontal="center" vertical="center" wrapText="1"/>
    </xf>
    <xf numFmtId="0" fontId="6" fillId="4" borderId="24" xfId="0" applyNumberFormat="1" applyFont="1" applyFill="1" applyBorder="1" applyAlignment="1">
      <alignment horizontal="left" vertical="top" wrapText="1"/>
    </xf>
    <xf numFmtId="0" fontId="6" fillId="4" borderId="10" xfId="0" applyNumberFormat="1" applyFont="1" applyFill="1" applyBorder="1" applyAlignment="1">
      <alignment horizontal="left" vertical="top" wrapText="1"/>
    </xf>
    <xf numFmtId="0" fontId="6" fillId="4" borderId="12" xfId="0" applyNumberFormat="1" applyFont="1" applyFill="1" applyBorder="1" applyAlignment="1">
      <alignment horizontal="left" vertical="top" wrapText="1"/>
    </xf>
    <xf numFmtId="0" fontId="8" fillId="4" borderId="24" xfId="0" applyFont="1" applyFill="1" applyBorder="1" applyAlignment="1">
      <alignment horizontal="justify" vertical="top" wrapText="1"/>
    </xf>
    <xf numFmtId="0" fontId="8" fillId="4" borderId="10" xfId="0" applyFont="1" applyFill="1" applyBorder="1" applyAlignment="1">
      <alignment horizontal="justify" vertical="top" wrapText="1"/>
    </xf>
    <xf numFmtId="0" fontId="8" fillId="4" borderId="12" xfId="0" applyFont="1" applyFill="1" applyBorder="1" applyAlignment="1">
      <alignment horizontal="justify" vertical="top" wrapText="1"/>
    </xf>
    <xf numFmtId="0" fontId="6" fillId="4" borderId="24" xfId="0" applyNumberFormat="1" applyFont="1" applyFill="1" applyBorder="1" applyAlignment="1">
      <alignment horizontal="left" vertical="center" wrapText="1"/>
    </xf>
    <xf numFmtId="0" fontId="6" fillId="4" borderId="10" xfId="0" applyNumberFormat="1" applyFont="1" applyFill="1" applyBorder="1" applyAlignment="1">
      <alignment horizontal="left" vertical="center" wrapText="1"/>
    </xf>
    <xf numFmtId="0" fontId="6" fillId="4" borderId="12" xfId="0" applyNumberFormat="1" applyFont="1" applyFill="1" applyBorder="1" applyAlignment="1">
      <alignment horizontal="left" vertical="center" wrapText="1"/>
    </xf>
    <xf numFmtId="0" fontId="26" fillId="4" borderId="15" xfId="0" applyFont="1" applyFill="1" applyBorder="1" applyAlignment="1">
      <alignment horizontal="center" vertical="top" wrapText="1"/>
    </xf>
    <xf numFmtId="0" fontId="26" fillId="4" borderId="23" xfId="0" applyFont="1" applyFill="1" applyBorder="1" applyAlignment="1">
      <alignment horizontal="center" vertical="top" wrapText="1"/>
    </xf>
    <xf numFmtId="0" fontId="26" fillId="4" borderId="11" xfId="0" applyFont="1" applyFill="1" applyBorder="1" applyAlignment="1">
      <alignment horizontal="center" vertical="top" wrapText="1"/>
    </xf>
    <xf numFmtId="0" fontId="31" fillId="4" borderId="15" xfId="0" applyFont="1" applyFill="1" applyBorder="1" applyAlignment="1">
      <alignment horizontal="center" vertical="center" wrapText="1"/>
    </xf>
    <xf numFmtId="0" fontId="31" fillId="4" borderId="23"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6" fillId="4" borderId="14" xfId="0" applyNumberFormat="1" applyFont="1" applyFill="1" applyBorder="1" applyAlignment="1">
      <alignment horizontal="left" vertical="center" wrapText="1"/>
    </xf>
    <xf numFmtId="164" fontId="18" fillId="4" borderId="24" xfId="0" applyNumberFormat="1" applyFont="1" applyFill="1" applyBorder="1" applyAlignment="1">
      <alignment horizontal="left" vertical="top" wrapText="1"/>
    </xf>
    <xf numFmtId="164" fontId="18" fillId="4" borderId="10" xfId="0" applyNumberFormat="1" applyFont="1" applyFill="1" applyBorder="1" applyAlignment="1">
      <alignment horizontal="left" vertical="top" wrapText="1"/>
    </xf>
    <xf numFmtId="164" fontId="18" fillId="4" borderId="12" xfId="0" applyNumberFormat="1" applyFont="1" applyFill="1" applyBorder="1" applyAlignment="1">
      <alignment horizontal="left" vertical="top" wrapText="1"/>
    </xf>
    <xf numFmtId="0" fontId="4" fillId="4" borderId="24" xfId="0" applyFont="1" applyFill="1" applyBorder="1" applyAlignment="1">
      <alignment horizontal="justify" vertical="top" wrapText="1"/>
    </xf>
    <xf numFmtId="0" fontId="4" fillId="4" borderId="10" xfId="0" applyFont="1" applyFill="1" applyBorder="1" applyAlignment="1">
      <alignment horizontal="justify" vertical="top" wrapText="1"/>
    </xf>
    <xf numFmtId="0" fontId="4" fillId="4" borderId="12" xfId="0" applyFont="1" applyFill="1" applyBorder="1" applyAlignment="1">
      <alignment horizontal="justify" vertical="top" wrapText="1"/>
    </xf>
    <xf numFmtId="164" fontId="6" fillId="4" borderId="24" xfId="0" applyNumberFormat="1" applyFont="1" applyFill="1" applyBorder="1" applyAlignment="1">
      <alignment horizontal="justify" vertical="top" wrapText="1"/>
    </xf>
    <xf numFmtId="164" fontId="6" fillId="4" borderId="10" xfId="0" applyNumberFormat="1" applyFont="1" applyFill="1" applyBorder="1" applyAlignment="1">
      <alignment horizontal="justify" vertical="top" wrapText="1"/>
    </xf>
    <xf numFmtId="164" fontId="6" fillId="4" borderId="12" xfId="0" applyNumberFormat="1" applyFont="1" applyFill="1" applyBorder="1" applyAlignment="1">
      <alignment horizontal="justify" vertical="top" wrapText="1"/>
    </xf>
    <xf numFmtId="0" fontId="18" fillId="0" borderId="1" xfId="0" applyFont="1" applyFill="1" applyBorder="1" applyAlignment="1">
      <alignment horizontal="left" vertical="center" wrapText="1"/>
    </xf>
    <xf numFmtId="0" fontId="6" fillId="0" borderId="1" xfId="0" applyFont="1" applyFill="1" applyBorder="1" applyAlignment="1">
      <alignment horizontal="left" vertical="top" wrapText="1"/>
    </xf>
    <xf numFmtId="0" fontId="8" fillId="0" borderId="14" xfId="0" applyFont="1" applyFill="1" applyBorder="1" applyAlignment="1">
      <alignment horizontal="center" vertical="top" wrapText="1"/>
    </xf>
    <xf numFmtId="0" fontId="6" fillId="4" borderId="7" xfId="0" applyFont="1" applyFill="1" applyBorder="1" applyAlignment="1">
      <alignment horizontal="left" vertical="top" wrapText="1"/>
    </xf>
    <xf numFmtId="0" fontId="6" fillId="4" borderId="8" xfId="0" applyFont="1" applyFill="1" applyBorder="1" applyAlignment="1">
      <alignment horizontal="left" vertical="top" wrapText="1"/>
    </xf>
    <xf numFmtId="0" fontId="6" fillId="4" borderId="9" xfId="0" applyFont="1" applyFill="1" applyBorder="1" applyAlignment="1">
      <alignment horizontal="left" vertical="top" wrapText="1"/>
    </xf>
    <xf numFmtId="49" fontId="6" fillId="0" borderId="14" xfId="0" quotePrefix="1" applyNumberFormat="1" applyFont="1" applyFill="1" applyBorder="1" applyAlignment="1">
      <alignment horizontal="left" vertical="center" wrapText="1"/>
    </xf>
    <xf numFmtId="49" fontId="6" fillId="0" borderId="14" xfId="0" applyNumberFormat="1" applyFont="1" applyFill="1" applyBorder="1" applyAlignment="1">
      <alignment horizontal="left" vertical="center" wrapText="1"/>
    </xf>
    <xf numFmtId="0" fontId="45" fillId="0" borderId="1" xfId="0" applyFont="1" applyBorder="1" applyAlignment="1">
      <alignment horizontal="left" vertical="top" wrapText="1"/>
    </xf>
    <xf numFmtId="0" fontId="6" fillId="4" borderId="12" xfId="0" applyFont="1" applyFill="1" applyBorder="1" applyAlignment="1">
      <alignment horizontal="center" vertical="center" wrapText="1"/>
    </xf>
    <xf numFmtId="0" fontId="8" fillId="0" borderId="24" xfId="0" applyFont="1" applyFill="1" applyBorder="1" applyAlignment="1">
      <alignment horizontal="center" vertical="top" wrapText="1"/>
    </xf>
    <xf numFmtId="0" fontId="8" fillId="0" borderId="10" xfId="0" applyFont="1" applyFill="1" applyBorder="1" applyAlignment="1">
      <alignment horizontal="center" vertical="top" wrapText="1"/>
    </xf>
    <xf numFmtId="0" fontId="8" fillId="0" borderId="12" xfId="0" applyFont="1" applyFill="1" applyBorder="1" applyAlignment="1">
      <alignment horizontal="center" vertical="top" wrapText="1"/>
    </xf>
    <xf numFmtId="0" fontId="8" fillId="4" borderId="14" xfId="0" applyFont="1" applyFill="1" applyBorder="1" applyAlignment="1">
      <alignment horizontal="center" vertical="top" wrapText="1"/>
    </xf>
    <xf numFmtId="0" fontId="6" fillId="0" borderId="14" xfId="0" applyFont="1" applyFill="1" applyBorder="1" applyAlignment="1">
      <alignment horizontal="justify" vertical="top" wrapText="1"/>
    </xf>
    <xf numFmtId="0" fontId="6" fillId="0" borderId="24" xfId="0" applyFont="1" applyFill="1" applyBorder="1" applyAlignment="1">
      <alignment horizontal="justify" vertical="center" wrapText="1"/>
    </xf>
    <xf numFmtId="0" fontId="6" fillId="0" borderId="10" xfId="0" applyFont="1" applyFill="1" applyBorder="1" applyAlignment="1">
      <alignment horizontal="justify" vertical="center" wrapText="1"/>
    </xf>
    <xf numFmtId="0" fontId="6" fillId="0" borderId="12" xfId="0" applyFont="1" applyFill="1" applyBorder="1" applyAlignment="1">
      <alignment horizontal="justify" vertical="center" wrapText="1"/>
    </xf>
    <xf numFmtId="4" fontId="6" fillId="4" borderId="14" xfId="0" applyNumberFormat="1" applyFont="1" applyFill="1" applyBorder="1" applyAlignment="1">
      <alignment horizontal="left" vertical="center" wrapText="1"/>
    </xf>
    <xf numFmtId="0" fontId="6" fillId="0" borderId="24" xfId="0" applyFont="1" applyFill="1" applyBorder="1" applyAlignment="1">
      <alignment horizontal="justify" vertical="top" wrapText="1"/>
    </xf>
    <xf numFmtId="0" fontId="6" fillId="0" borderId="10" xfId="0" applyFont="1" applyFill="1" applyBorder="1" applyAlignment="1">
      <alignment horizontal="justify" vertical="top" wrapText="1"/>
    </xf>
    <xf numFmtId="0" fontId="6" fillId="0" borderId="12" xfId="0" applyFont="1" applyFill="1" applyBorder="1" applyAlignment="1">
      <alignment horizontal="justify" vertical="top" wrapText="1"/>
    </xf>
    <xf numFmtId="4" fontId="6" fillId="4" borderId="24" xfId="0" applyNumberFormat="1" applyFont="1" applyFill="1" applyBorder="1" applyAlignment="1">
      <alignment horizontal="left" vertical="center" wrapText="1"/>
    </xf>
    <xf numFmtId="4" fontId="6" fillId="4" borderId="10" xfId="0" applyNumberFormat="1" applyFont="1" applyFill="1" applyBorder="1" applyAlignment="1">
      <alignment horizontal="left" vertical="center" wrapText="1"/>
    </xf>
    <xf numFmtId="4" fontId="6" fillId="4" borderId="12" xfId="0" applyNumberFormat="1" applyFont="1" applyFill="1" applyBorder="1" applyAlignment="1">
      <alignment horizontal="left" vertical="center" wrapText="1"/>
    </xf>
    <xf numFmtId="164" fontId="4" fillId="4" borderId="24" xfId="0" applyNumberFormat="1" applyFont="1" applyFill="1" applyBorder="1" applyAlignment="1">
      <alignment horizontal="justify" vertical="center" wrapText="1"/>
    </xf>
    <xf numFmtId="164" fontId="4" fillId="4" borderId="10" xfId="0" applyNumberFormat="1" applyFont="1" applyFill="1" applyBorder="1" applyAlignment="1">
      <alignment horizontal="justify" vertical="center" wrapText="1"/>
    </xf>
    <xf numFmtId="164" fontId="4" fillId="4" borderId="12" xfId="0" applyNumberFormat="1" applyFont="1" applyFill="1" applyBorder="1" applyAlignment="1">
      <alignment horizontal="justify" vertical="center" wrapText="1"/>
    </xf>
    <xf numFmtId="0" fontId="44" fillId="4" borderId="14" xfId="0" applyFont="1" applyFill="1" applyBorder="1" applyAlignment="1">
      <alignment horizontal="justify" vertical="top" wrapText="1"/>
    </xf>
    <xf numFmtId="0" fontId="18" fillId="4" borderId="24" xfId="0" applyFont="1" applyFill="1" applyBorder="1" applyAlignment="1">
      <alignment horizontal="left" vertical="top" wrapText="1"/>
    </xf>
    <xf numFmtId="0" fontId="18" fillId="4" borderId="10" xfId="0" applyFont="1" applyFill="1" applyBorder="1" applyAlignment="1">
      <alignment horizontal="left" vertical="top" wrapText="1"/>
    </xf>
    <xf numFmtId="0" fontId="18" fillId="4" borderId="12" xfId="0" applyFont="1" applyFill="1" applyBorder="1" applyAlignment="1">
      <alignment horizontal="left" vertical="top" wrapText="1"/>
    </xf>
    <xf numFmtId="0" fontId="6" fillId="4" borderId="24" xfId="0" applyFont="1" applyFill="1" applyBorder="1" applyAlignment="1">
      <alignment horizontal="center" vertical="top" wrapText="1"/>
    </xf>
    <xf numFmtId="164" fontId="6" fillId="0" borderId="14" xfId="0" applyNumberFormat="1" applyFont="1" applyFill="1" applyBorder="1" applyAlignment="1">
      <alignment horizontal="justify" vertical="top" wrapText="1"/>
    </xf>
    <xf numFmtId="0" fontId="4" fillId="0" borderId="14" xfId="0" applyFont="1" applyFill="1" applyBorder="1" applyAlignment="1">
      <alignment horizontal="justify" vertical="top" wrapText="1"/>
    </xf>
    <xf numFmtId="0" fontId="18" fillId="4" borderId="14" xfId="0" applyFont="1" applyFill="1" applyBorder="1" applyAlignment="1">
      <alignment horizontal="left" vertical="center" wrapText="1"/>
    </xf>
    <xf numFmtId="0" fontId="6" fillId="0" borderId="1" xfId="0" applyFont="1" applyFill="1" applyBorder="1" applyAlignment="1">
      <alignment horizontal="center" vertical="top" wrapText="1"/>
    </xf>
    <xf numFmtId="4" fontId="6" fillId="4" borderId="24" xfId="0" applyNumberFormat="1" applyFont="1" applyFill="1" applyBorder="1" applyAlignment="1">
      <alignment horizontal="justify" vertical="top" wrapText="1"/>
    </xf>
    <xf numFmtId="4" fontId="6" fillId="4" borderId="10" xfId="0" applyNumberFormat="1" applyFont="1" applyFill="1" applyBorder="1" applyAlignment="1">
      <alignment horizontal="justify" vertical="top" wrapText="1"/>
    </xf>
    <xf numFmtId="4" fontId="6" fillId="4" borderId="12" xfId="0" applyNumberFormat="1" applyFont="1" applyFill="1" applyBorder="1" applyAlignment="1">
      <alignment horizontal="justify" vertical="top" wrapText="1"/>
    </xf>
    <xf numFmtId="0" fontId="6" fillId="0" borderId="14" xfId="0" applyFont="1" applyFill="1" applyBorder="1" applyAlignment="1">
      <alignment horizontal="justify" vertical="center" wrapText="1"/>
    </xf>
    <xf numFmtId="4" fontId="6" fillId="0" borderId="14" xfId="0" applyNumberFormat="1"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4" borderId="24" xfId="0" applyNumberFormat="1" applyFont="1" applyFill="1" applyBorder="1" applyAlignment="1">
      <alignment horizontal="center" vertical="top" wrapText="1"/>
    </xf>
    <xf numFmtId="0" fontId="6" fillId="4" borderId="10" xfId="0" applyNumberFormat="1" applyFont="1" applyFill="1" applyBorder="1" applyAlignment="1">
      <alignment horizontal="center" vertical="top" wrapText="1"/>
    </xf>
    <xf numFmtId="0" fontId="6" fillId="4" borderId="12" xfId="0" applyNumberFormat="1" applyFont="1" applyFill="1" applyBorder="1" applyAlignment="1">
      <alignment horizontal="center" vertical="top" wrapText="1"/>
    </xf>
    <xf numFmtId="4" fontId="18" fillId="4" borderId="24" xfId="0" applyNumberFormat="1" applyFont="1" applyFill="1" applyBorder="1" applyAlignment="1">
      <alignment horizontal="justify" vertical="top" wrapText="1"/>
    </xf>
    <xf numFmtId="4" fontId="18" fillId="4" borderId="10" xfId="0" applyNumberFormat="1" applyFont="1" applyFill="1" applyBorder="1" applyAlignment="1">
      <alignment horizontal="justify" vertical="top" wrapText="1"/>
    </xf>
    <xf numFmtId="4" fontId="18" fillId="4" borderId="12" xfId="0" applyNumberFormat="1" applyFont="1" applyFill="1" applyBorder="1" applyAlignment="1">
      <alignment horizontal="justify" vertical="top" wrapText="1"/>
    </xf>
    <xf numFmtId="4" fontId="18" fillId="4" borderId="14" xfId="0" applyNumberFormat="1" applyFont="1" applyFill="1" applyBorder="1" applyAlignment="1">
      <alignment horizontal="justify" vertical="center" wrapText="1"/>
    </xf>
    <xf numFmtId="0" fontId="4" fillId="4" borderId="14" xfId="0" applyFont="1" applyFill="1" applyBorder="1" applyAlignment="1">
      <alignment horizontal="justify" vertical="top" wrapText="1"/>
    </xf>
    <xf numFmtId="164" fontId="6" fillId="4" borderId="24" xfId="0" applyNumberFormat="1" applyFont="1" applyFill="1" applyBorder="1" applyAlignment="1">
      <alignment horizontal="justify" vertical="center" wrapText="1"/>
    </xf>
    <xf numFmtId="164" fontId="6" fillId="4" borderId="10" xfId="0" applyNumberFormat="1" applyFont="1" applyFill="1" applyBorder="1" applyAlignment="1">
      <alignment horizontal="justify" vertical="center" wrapText="1"/>
    </xf>
    <xf numFmtId="164" fontId="6" fillId="4" borderId="12" xfId="0" applyNumberFormat="1" applyFont="1" applyFill="1" applyBorder="1" applyAlignment="1">
      <alignment horizontal="justify" vertical="center" wrapText="1"/>
    </xf>
    <xf numFmtId="0" fontId="6" fillId="4" borderId="24" xfId="0" applyNumberFormat="1" applyFont="1" applyFill="1" applyBorder="1" applyAlignment="1">
      <alignment horizontal="justify" vertical="top" wrapText="1"/>
    </xf>
    <xf numFmtId="0" fontId="6" fillId="4" borderId="10" xfId="0" applyNumberFormat="1" applyFont="1" applyFill="1" applyBorder="1" applyAlignment="1">
      <alignment horizontal="justify" vertical="top" wrapText="1"/>
    </xf>
    <xf numFmtId="0" fontId="6" fillId="4" borderId="12" xfId="0" applyNumberFormat="1" applyFont="1" applyFill="1" applyBorder="1" applyAlignment="1">
      <alignment horizontal="justify" vertical="top" wrapText="1"/>
    </xf>
    <xf numFmtId="0" fontId="24" fillId="4" borderId="14" xfId="0" applyFont="1" applyFill="1" applyBorder="1" applyAlignment="1">
      <alignment horizontal="justify" vertical="top" wrapText="1"/>
    </xf>
    <xf numFmtId="0" fontId="8" fillId="0" borderId="1" xfId="0" applyFont="1" applyFill="1" applyBorder="1" applyAlignment="1">
      <alignment horizontal="left" vertical="top" wrapText="1"/>
    </xf>
    <xf numFmtId="0" fontId="6" fillId="4" borderId="1" xfId="0" applyFont="1" applyFill="1" applyBorder="1" applyAlignment="1">
      <alignment horizontal="left" vertical="center" wrapText="1"/>
    </xf>
    <xf numFmtId="0" fontId="6" fillId="0" borderId="24" xfId="0" applyFont="1" applyFill="1" applyBorder="1" applyAlignment="1">
      <alignment horizontal="center" vertical="top" wrapText="1"/>
    </xf>
    <xf numFmtId="0" fontId="6" fillId="0" borderId="10" xfId="0" applyFont="1" applyFill="1" applyBorder="1" applyAlignment="1">
      <alignment horizontal="center" vertical="top" wrapText="1"/>
    </xf>
    <xf numFmtId="0" fontId="6" fillId="0" borderId="12" xfId="0" applyFont="1" applyFill="1" applyBorder="1" applyAlignment="1">
      <alignment horizontal="center" vertical="top" wrapText="1"/>
    </xf>
    <xf numFmtId="4" fontId="18" fillId="4" borderId="24" xfId="0" applyNumberFormat="1" applyFont="1" applyFill="1" applyBorder="1" applyAlignment="1">
      <alignment horizontal="justify" vertical="center" wrapText="1"/>
    </xf>
    <xf numFmtId="4" fontId="18" fillId="4" borderId="10" xfId="0" applyNumberFormat="1" applyFont="1" applyFill="1" applyBorder="1" applyAlignment="1">
      <alignment horizontal="justify" vertical="center" wrapText="1"/>
    </xf>
    <xf numFmtId="4" fontId="18" fillId="4" borderId="12" xfId="0" applyNumberFormat="1" applyFont="1" applyFill="1" applyBorder="1" applyAlignment="1">
      <alignment horizontal="justify" vertical="center" wrapText="1"/>
    </xf>
    <xf numFmtId="4" fontId="6" fillId="4" borderId="7" xfId="0" applyNumberFormat="1" applyFont="1" applyFill="1" applyBorder="1" applyAlignment="1">
      <alignment horizontal="justify" vertical="center" wrapText="1"/>
    </xf>
    <xf numFmtId="4" fontId="6" fillId="4" borderId="8" xfId="0" applyNumberFormat="1" applyFont="1" applyFill="1" applyBorder="1" applyAlignment="1">
      <alignment horizontal="justify" vertical="center" wrapText="1"/>
    </xf>
    <xf numFmtId="4" fontId="6" fillId="4" borderId="9" xfId="0" applyNumberFormat="1" applyFont="1" applyFill="1" applyBorder="1" applyAlignment="1">
      <alignment horizontal="justify" vertical="center" wrapText="1"/>
    </xf>
    <xf numFmtId="0" fontId="8" fillId="0" borderId="14" xfId="0" applyFont="1" applyFill="1" applyBorder="1" applyAlignment="1">
      <alignment horizontal="justify" vertical="top" wrapText="1"/>
    </xf>
    <xf numFmtId="0" fontId="37" fillId="4" borderId="3" xfId="0" applyFont="1" applyFill="1" applyBorder="1" applyAlignment="1">
      <alignment horizontal="left" vertical="top" wrapText="1"/>
    </xf>
    <xf numFmtId="0" fontId="37" fillId="4" borderId="4" xfId="0" applyFont="1" applyFill="1" applyBorder="1" applyAlignment="1">
      <alignment horizontal="left" vertical="top" wrapText="1"/>
    </xf>
    <xf numFmtId="0" fontId="37" fillId="4" borderId="5" xfId="0" applyFont="1" applyFill="1" applyBorder="1" applyAlignment="1">
      <alignment horizontal="left" vertical="top" wrapText="1"/>
    </xf>
    <xf numFmtId="16" fontId="8" fillId="0" borderId="14" xfId="0" applyNumberFormat="1" applyFont="1" applyFill="1" applyBorder="1" applyAlignment="1">
      <alignment horizontal="center" vertical="center" wrapText="1"/>
    </xf>
    <xf numFmtId="0" fontId="18" fillId="0" borderId="24" xfId="0" applyFont="1" applyFill="1" applyBorder="1" applyAlignment="1">
      <alignment horizontal="left" vertical="top" wrapText="1"/>
    </xf>
    <xf numFmtId="0" fontId="18" fillId="0" borderId="10" xfId="0" applyFont="1" applyFill="1" applyBorder="1" applyAlignment="1">
      <alignment horizontal="left" vertical="top" wrapText="1"/>
    </xf>
    <xf numFmtId="0" fontId="18" fillId="0" borderId="12" xfId="0" applyFont="1" applyFill="1" applyBorder="1" applyAlignment="1">
      <alignment horizontal="left" vertical="top" wrapText="1"/>
    </xf>
    <xf numFmtId="0" fontId="8" fillId="4" borderId="24" xfId="0" applyFont="1" applyFill="1" applyBorder="1" applyAlignment="1">
      <alignment horizontal="center" vertical="top" wrapText="1"/>
    </xf>
    <xf numFmtId="0" fontId="8" fillId="4" borderId="10" xfId="0" applyFont="1" applyFill="1" applyBorder="1" applyAlignment="1">
      <alignment horizontal="center" vertical="top" wrapText="1"/>
    </xf>
    <xf numFmtId="0" fontId="8" fillId="4" borderId="12" xfId="0" applyFont="1" applyFill="1" applyBorder="1" applyAlignment="1">
      <alignment horizontal="center" vertical="top" wrapText="1"/>
    </xf>
    <xf numFmtId="0" fontId="8" fillId="4" borderId="24" xfId="0" applyFont="1" applyFill="1" applyBorder="1" applyAlignment="1">
      <alignment horizontal="left" vertical="top" wrapText="1"/>
    </xf>
    <xf numFmtId="0" fontId="8" fillId="4" borderId="10" xfId="0" applyFont="1" applyFill="1" applyBorder="1" applyAlignment="1">
      <alignment horizontal="left" vertical="top" wrapText="1"/>
    </xf>
    <xf numFmtId="0" fontId="8" fillId="4" borderId="12" xfId="0" applyFont="1" applyFill="1" applyBorder="1" applyAlignment="1">
      <alignment horizontal="left" vertical="top" wrapText="1"/>
    </xf>
    <xf numFmtId="0" fontId="37" fillId="4" borderId="7" xfId="0" applyFont="1" applyFill="1" applyBorder="1" applyAlignment="1">
      <alignment horizontal="center" vertical="top" wrapText="1"/>
    </xf>
    <xf numFmtId="0" fontId="37" fillId="4" borderId="8" xfId="0" applyFont="1" applyFill="1" applyBorder="1" applyAlignment="1">
      <alignment horizontal="center" vertical="top" wrapText="1"/>
    </xf>
    <xf numFmtId="0" fontId="37" fillId="4" borderId="9" xfId="0" applyFont="1" applyFill="1" applyBorder="1" applyAlignment="1">
      <alignment horizontal="center" vertical="top" wrapText="1"/>
    </xf>
    <xf numFmtId="4" fontId="8" fillId="0" borderId="14" xfId="0" applyNumberFormat="1" applyFont="1" applyFill="1" applyBorder="1" applyAlignment="1">
      <alignment horizontal="center" vertical="top" wrapText="1"/>
    </xf>
    <xf numFmtId="0" fontId="18" fillId="0" borderId="14" xfId="0" applyFont="1" applyFill="1" applyBorder="1" applyAlignment="1">
      <alignment horizontal="left" vertical="center" wrapText="1"/>
    </xf>
    <xf numFmtId="0" fontId="6" fillId="0" borderId="1" xfId="0" applyFont="1" applyFill="1" applyBorder="1" applyAlignment="1">
      <alignment horizontal="left" vertical="center" wrapText="1"/>
    </xf>
    <xf numFmtId="0" fontId="18" fillId="0" borderId="14" xfId="0" applyFont="1" applyFill="1" applyBorder="1" applyAlignment="1">
      <alignment horizontal="left" vertical="top" wrapText="1"/>
    </xf>
    <xf numFmtId="0" fontId="6" fillId="0" borderId="24"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37" fillId="0" borderId="1" xfId="0" applyFont="1" applyFill="1" applyBorder="1" applyAlignment="1">
      <alignment horizontal="left" vertical="top" wrapText="1"/>
    </xf>
    <xf numFmtId="4" fontId="10" fillId="0" borderId="0" xfId="0" quotePrefix="1" applyNumberFormat="1" applyFont="1" applyFill="1" applyBorder="1" applyAlignment="1">
      <alignment horizontal="center" vertical="top" wrapText="1"/>
    </xf>
    <xf numFmtId="2" fontId="8" fillId="6" borderId="1" xfId="0" quotePrefix="1" applyNumberFormat="1" applyFont="1" applyFill="1" applyBorder="1" applyAlignment="1">
      <alignment horizontal="left" vertical="center" wrapText="1"/>
    </xf>
    <xf numFmtId="2" fontId="6" fillId="5" borderId="17" xfId="0" applyNumberFormat="1" applyFont="1" applyFill="1" applyBorder="1" applyAlignment="1">
      <alignment horizontal="center" vertical="center" wrapText="1"/>
    </xf>
    <xf numFmtId="2" fontId="6" fillId="5" borderId="1" xfId="0" applyNumberFormat="1" applyFont="1" applyFill="1" applyBorder="1" applyAlignment="1">
      <alignment horizontal="center" vertical="center" wrapText="1"/>
    </xf>
    <xf numFmtId="2" fontId="6" fillId="5" borderId="3" xfId="0" applyNumberFormat="1" applyFont="1" applyFill="1" applyBorder="1" applyAlignment="1">
      <alignment horizontal="center" vertical="center" wrapText="1"/>
    </xf>
    <xf numFmtId="164" fontId="6" fillId="5" borderId="1" xfId="0" applyNumberFormat="1" applyFont="1" applyFill="1" applyBorder="1" applyAlignment="1">
      <alignment horizontal="center" vertical="center" wrapText="1"/>
    </xf>
    <xf numFmtId="4" fontId="6" fillId="5" borderId="1" xfId="0" applyNumberFormat="1" applyFont="1" applyFill="1" applyBorder="1" applyAlignment="1">
      <alignment horizontal="center" vertical="center" wrapText="1"/>
    </xf>
    <xf numFmtId="4" fontId="6" fillId="5" borderId="3" xfId="0" applyNumberFormat="1"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10" xfId="0" applyFont="1" applyFill="1" applyBorder="1" applyAlignment="1">
      <alignment horizontal="center" vertical="center" wrapText="1"/>
    </xf>
    <xf numFmtId="4" fontId="6" fillId="5" borderId="17" xfId="0" applyNumberFormat="1" applyFont="1" applyFill="1" applyBorder="1" applyAlignment="1">
      <alignment horizontal="center" vertical="center" wrapText="1"/>
    </xf>
    <xf numFmtId="0" fontId="6" fillId="0" borderId="0" xfId="0" applyFont="1" applyFill="1" applyBorder="1" applyAlignment="1">
      <alignment horizontal="left" vertical="center" wrapText="1"/>
    </xf>
    <xf numFmtId="164" fontId="6" fillId="5" borderId="17" xfId="0" applyNumberFormat="1" applyFont="1" applyFill="1" applyBorder="1" applyAlignment="1">
      <alignment horizontal="center" vertical="center" wrapText="1"/>
    </xf>
    <xf numFmtId="4" fontId="6" fillId="5" borderId="1" xfId="0" quotePrefix="1" applyNumberFormat="1" applyFont="1" applyFill="1" applyBorder="1" applyAlignment="1">
      <alignment horizontal="center" vertical="center" wrapText="1"/>
    </xf>
    <xf numFmtId="4" fontId="6" fillId="5" borderId="3" xfId="0" quotePrefix="1" applyNumberFormat="1"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15" xfId="0" applyFont="1" applyFill="1" applyBorder="1" applyAlignment="1">
      <alignment horizontal="center" vertical="center" wrapText="1"/>
    </xf>
    <xf numFmtId="4" fontId="7" fillId="4" borderId="24" xfId="0" applyNumberFormat="1" applyFont="1" applyFill="1" applyBorder="1" applyAlignment="1">
      <alignment horizontal="justify" vertical="center" wrapText="1"/>
    </xf>
    <xf numFmtId="0" fontId="7" fillId="4" borderId="10" xfId="0" applyFont="1" applyFill="1" applyBorder="1" applyAlignment="1">
      <alignment horizontal="justify" vertical="center" wrapText="1"/>
    </xf>
    <xf numFmtId="0" fontId="7" fillId="4" borderId="12" xfId="0" applyFont="1" applyFill="1" applyBorder="1" applyAlignment="1">
      <alignment horizontal="justify" vertical="center" wrapText="1"/>
    </xf>
    <xf numFmtId="0" fontId="8" fillId="4" borderId="3" xfId="0" applyFont="1" applyFill="1" applyBorder="1" applyAlignment="1">
      <alignment horizontal="justify" vertical="top" wrapText="1"/>
    </xf>
    <xf numFmtId="0" fontId="8" fillId="4" borderId="4" xfId="0" applyFont="1" applyFill="1" applyBorder="1" applyAlignment="1">
      <alignment horizontal="justify" vertical="top" wrapText="1"/>
    </xf>
    <xf numFmtId="0" fontId="8" fillId="4" borderId="5" xfId="0" applyFont="1" applyFill="1" applyBorder="1" applyAlignment="1">
      <alignment horizontal="justify" vertical="top"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4" fontId="6" fillId="0" borderId="14" xfId="0" applyNumberFormat="1" applyFont="1" applyFill="1" applyBorder="1" applyAlignment="1">
      <alignment horizontal="center" vertical="top" wrapText="1"/>
    </xf>
    <xf numFmtId="0" fontId="44" fillId="4" borderId="24" xfId="0" applyFont="1" applyFill="1" applyBorder="1" applyAlignment="1">
      <alignment horizontal="left" vertical="center" wrapText="1"/>
    </xf>
    <xf numFmtId="0" fontId="44" fillId="4" borderId="10" xfId="0" applyFont="1" applyFill="1" applyBorder="1" applyAlignment="1">
      <alignment horizontal="left" vertical="center" wrapText="1"/>
    </xf>
    <xf numFmtId="0" fontId="44" fillId="4" borderId="12" xfId="0" applyFont="1" applyFill="1" applyBorder="1" applyAlignment="1">
      <alignment horizontal="left" vertical="center" wrapText="1"/>
    </xf>
    <xf numFmtId="0" fontId="6" fillId="4" borderId="14" xfId="0" applyFont="1" applyFill="1" applyBorder="1" applyAlignment="1">
      <alignment horizontal="justify" vertical="center" wrapText="1"/>
    </xf>
    <xf numFmtId="0" fontId="8" fillId="4" borderId="14" xfId="0" applyFont="1" applyFill="1" applyBorder="1" applyAlignment="1">
      <alignment horizontal="justify" vertical="center" wrapText="1"/>
    </xf>
    <xf numFmtId="0" fontId="6" fillId="4" borderId="14" xfId="0" quotePrefix="1" applyNumberFormat="1" applyFont="1" applyFill="1" applyBorder="1" applyAlignment="1">
      <alignment horizontal="left" vertical="top" wrapText="1"/>
    </xf>
    <xf numFmtId="4" fontId="8" fillId="4" borderId="14" xfId="0" applyNumberFormat="1" applyFont="1" applyFill="1" applyBorder="1" applyAlignment="1">
      <alignment horizontal="justify" vertical="center" wrapText="1"/>
    </xf>
    <xf numFmtId="4" fontId="8" fillId="4" borderId="24" xfId="0" applyNumberFormat="1" applyFont="1" applyFill="1" applyBorder="1" applyAlignment="1">
      <alignment horizontal="justify" vertical="center" wrapText="1"/>
    </xf>
    <xf numFmtId="0" fontId="8" fillId="4" borderId="10" xfId="0" applyFont="1" applyFill="1" applyBorder="1" applyAlignment="1">
      <alignment horizontal="justify" vertical="center" wrapText="1"/>
    </xf>
    <xf numFmtId="0" fontId="8" fillId="4" borderId="12" xfId="0" applyFont="1" applyFill="1" applyBorder="1" applyAlignment="1">
      <alignment horizontal="justify" vertical="center" wrapText="1"/>
    </xf>
    <xf numFmtId="0" fontId="13" fillId="0" borderId="14" xfId="0" applyFont="1" applyFill="1" applyBorder="1" applyAlignment="1">
      <alignment horizontal="justify" vertical="top" wrapText="1"/>
    </xf>
    <xf numFmtId="0" fontId="33" fillId="4" borderId="7" xfId="0" applyFont="1" applyFill="1" applyBorder="1" applyAlignment="1">
      <alignment horizontal="center" vertical="top" wrapText="1"/>
    </xf>
    <xf numFmtId="0" fontId="33" fillId="4" borderId="8" xfId="0" applyFont="1" applyFill="1" applyBorder="1" applyAlignment="1">
      <alignment horizontal="center" vertical="top" wrapText="1"/>
    </xf>
    <xf numFmtId="0" fontId="33" fillId="4" borderId="9" xfId="0" applyFont="1" applyFill="1" applyBorder="1" applyAlignment="1">
      <alignment horizontal="center" vertical="top" wrapText="1"/>
    </xf>
    <xf numFmtId="0" fontId="6" fillId="4" borderId="7" xfId="0" applyFont="1" applyFill="1" applyBorder="1" applyAlignment="1">
      <alignment horizontal="center" vertical="top" wrapText="1"/>
    </xf>
    <xf numFmtId="0" fontId="6" fillId="4" borderId="8" xfId="0" applyFont="1" applyFill="1" applyBorder="1" applyAlignment="1">
      <alignment horizontal="center" vertical="top" wrapText="1"/>
    </xf>
    <xf numFmtId="0" fontId="6" fillId="4" borderId="9" xfId="0" applyFont="1" applyFill="1" applyBorder="1" applyAlignment="1">
      <alignment horizontal="center" vertical="top" wrapText="1"/>
    </xf>
    <xf numFmtId="0" fontId="6" fillId="4" borderId="15" xfId="0" applyNumberFormat="1" applyFont="1" applyFill="1" applyBorder="1" applyAlignment="1">
      <alignment horizontal="center" vertical="center" wrapText="1"/>
    </xf>
    <xf numFmtId="0" fontId="6" fillId="4" borderId="23" xfId="0" applyNumberFormat="1" applyFont="1" applyFill="1" applyBorder="1" applyAlignment="1">
      <alignment horizontal="center" vertical="center" wrapText="1"/>
    </xf>
    <xf numFmtId="0" fontId="6" fillId="4" borderId="11" xfId="0" applyNumberFormat="1" applyFont="1" applyFill="1" applyBorder="1" applyAlignment="1">
      <alignment horizontal="center" vertical="center" wrapText="1"/>
    </xf>
    <xf numFmtId="4" fontId="6" fillId="4" borderId="24" xfId="0" applyNumberFormat="1" applyFont="1" applyFill="1" applyBorder="1" applyAlignment="1">
      <alignment horizontal="justify" vertical="center" wrapText="1"/>
    </xf>
    <xf numFmtId="0" fontId="6" fillId="4" borderId="10" xfId="0" applyFont="1" applyFill="1" applyBorder="1" applyAlignment="1">
      <alignment horizontal="justify" vertical="center" wrapText="1"/>
    </xf>
    <xf numFmtId="0" fontId="6" fillId="4" borderId="12" xfId="0" applyFont="1" applyFill="1" applyBorder="1" applyAlignment="1">
      <alignment horizontal="justify" vertical="center" wrapText="1"/>
    </xf>
    <xf numFmtId="164" fontId="18" fillId="4" borderId="24" xfId="0" applyNumberFormat="1" applyFont="1" applyFill="1" applyBorder="1" applyAlignment="1">
      <alignment horizontal="justify" vertical="top" wrapText="1"/>
    </xf>
    <xf numFmtId="164" fontId="18" fillId="4" borderId="10" xfId="0" applyNumberFormat="1" applyFont="1" applyFill="1" applyBorder="1" applyAlignment="1">
      <alignment horizontal="justify" vertical="top" wrapText="1"/>
    </xf>
    <xf numFmtId="164" fontId="18" fillId="4" borderId="12" xfId="0" applyNumberFormat="1" applyFont="1" applyFill="1" applyBorder="1" applyAlignment="1">
      <alignment horizontal="justify" vertical="top" wrapText="1"/>
    </xf>
    <xf numFmtId="0" fontId="41" fillId="0" borderId="24" xfId="0" applyFont="1" applyFill="1" applyBorder="1" applyAlignment="1">
      <alignment horizontal="left" vertical="top" wrapText="1"/>
    </xf>
    <xf numFmtId="0" fontId="41" fillId="0" borderId="10" xfId="0" applyFont="1" applyFill="1" applyBorder="1" applyAlignment="1">
      <alignment horizontal="left" vertical="top" wrapText="1"/>
    </xf>
    <xf numFmtId="0" fontId="41" fillId="0" borderId="12" xfId="0" applyFont="1" applyFill="1" applyBorder="1" applyAlignment="1">
      <alignment horizontal="left" vertical="top" wrapText="1"/>
    </xf>
    <xf numFmtId="0" fontId="6" fillId="4" borderId="24"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3"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3" xfId="0" applyFont="1" applyFill="1" applyBorder="1" applyAlignment="1">
      <alignment horizontal="left" wrapText="1"/>
    </xf>
    <xf numFmtId="0" fontId="6" fillId="4" borderId="4" xfId="0" applyFont="1" applyFill="1" applyBorder="1" applyAlignment="1">
      <alignment horizontal="left" wrapText="1"/>
    </xf>
    <xf numFmtId="0" fontId="6" fillId="4" borderId="5" xfId="0" applyFont="1" applyFill="1" applyBorder="1" applyAlignment="1">
      <alignment horizontal="left" wrapText="1"/>
    </xf>
    <xf numFmtId="0" fontId="6" fillId="4" borderId="7" xfId="0" applyFont="1" applyFill="1" applyBorder="1" applyAlignment="1">
      <alignment horizontal="center" wrapText="1"/>
    </xf>
    <xf numFmtId="0" fontId="6" fillId="4" borderId="8" xfId="0" applyFont="1" applyFill="1" applyBorder="1" applyAlignment="1">
      <alignment horizontal="center" wrapText="1"/>
    </xf>
    <xf numFmtId="0" fontId="6" fillId="4" borderId="9" xfId="0" applyFont="1" applyFill="1" applyBorder="1" applyAlignment="1">
      <alignment horizontal="center" wrapText="1"/>
    </xf>
    <xf numFmtId="0" fontId="6" fillId="4" borderId="24" xfId="0" applyFont="1" applyFill="1" applyBorder="1" applyAlignment="1">
      <alignment horizontal="center" wrapText="1"/>
    </xf>
    <xf numFmtId="0" fontId="6" fillId="4" borderId="10" xfId="0" applyFont="1" applyFill="1" applyBorder="1" applyAlignment="1">
      <alignment horizontal="center" wrapText="1"/>
    </xf>
    <xf numFmtId="0" fontId="6" fillId="4" borderId="12" xfId="0" applyFont="1" applyFill="1" applyBorder="1" applyAlignment="1">
      <alignment horizontal="center" wrapText="1"/>
    </xf>
    <xf numFmtId="0" fontId="9" fillId="4" borderId="24" xfId="0" applyFont="1" applyFill="1" applyBorder="1" applyAlignment="1">
      <alignment horizontal="center" wrapText="1"/>
    </xf>
    <xf numFmtId="0" fontId="9" fillId="4" borderId="10" xfId="0" applyFont="1" applyFill="1" applyBorder="1" applyAlignment="1">
      <alignment horizontal="center" wrapText="1"/>
    </xf>
    <xf numFmtId="0" fontId="9" fillId="4" borderId="12" xfId="0" applyFont="1" applyFill="1" applyBorder="1" applyAlignment="1">
      <alignment horizontal="center" wrapText="1"/>
    </xf>
    <xf numFmtId="0" fontId="7" fillId="4" borderId="3" xfId="0" applyNumberFormat="1" applyFont="1" applyFill="1" applyBorder="1" applyAlignment="1">
      <alignment horizontal="center" vertical="center" wrapText="1"/>
    </xf>
    <xf numFmtId="0" fontId="7" fillId="4" borderId="4" xfId="0" applyNumberFormat="1" applyFont="1" applyFill="1" applyBorder="1" applyAlignment="1">
      <alignment horizontal="center" vertical="center" wrapText="1"/>
    </xf>
    <xf numFmtId="0" fontId="7" fillId="4" borderId="5" xfId="0" applyNumberFormat="1" applyFont="1" applyFill="1" applyBorder="1" applyAlignment="1">
      <alignment horizontal="center" vertical="center" wrapText="1"/>
    </xf>
    <xf numFmtId="0" fontId="9" fillId="6" borderId="15" xfId="0" applyFont="1" applyFill="1" applyBorder="1" applyAlignment="1">
      <alignment horizontal="center" vertical="center" wrapText="1"/>
    </xf>
    <xf numFmtId="0" fontId="9" fillId="6" borderId="23" xfId="0" applyFont="1" applyFill="1" applyBorder="1" applyAlignment="1">
      <alignment horizontal="center" vertical="center" wrapText="1"/>
    </xf>
    <xf numFmtId="0" fontId="9" fillId="6" borderId="11" xfId="0" applyFont="1" applyFill="1" applyBorder="1" applyAlignment="1">
      <alignment horizontal="center" vertical="center" wrapText="1"/>
    </xf>
    <xf numFmtId="0" fontId="27" fillId="4" borderId="24" xfId="0" applyFont="1" applyFill="1" applyBorder="1" applyAlignment="1">
      <alignment horizontal="center" wrapText="1"/>
    </xf>
    <xf numFmtId="0" fontId="27" fillId="4" borderId="10" xfId="0" applyFont="1" applyFill="1" applyBorder="1" applyAlignment="1">
      <alignment horizontal="center" wrapText="1"/>
    </xf>
    <xf numFmtId="0" fontId="27" fillId="4" borderId="12" xfId="0" applyFont="1" applyFill="1" applyBorder="1" applyAlignment="1">
      <alignment horizontal="center" wrapText="1"/>
    </xf>
    <xf numFmtId="14" fontId="7" fillId="4" borderId="13" xfId="4" applyNumberFormat="1" applyFont="1" applyFill="1" applyBorder="1" applyAlignment="1">
      <alignment horizontal="center" vertical="center" wrapText="1"/>
    </xf>
    <xf numFmtId="0" fontId="6" fillId="0" borderId="7"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4" borderId="24" xfId="0" quotePrefix="1" applyFont="1" applyFill="1" applyBorder="1" applyAlignment="1">
      <alignment horizontal="left" vertical="center" wrapText="1"/>
    </xf>
    <xf numFmtId="0" fontId="6" fillId="4" borderId="10" xfId="0" quotePrefix="1" applyFont="1" applyFill="1" applyBorder="1" applyAlignment="1">
      <alignment horizontal="left" vertical="center" wrapText="1"/>
    </xf>
    <xf numFmtId="0" fontId="6" fillId="4" borderId="12" xfId="0" quotePrefix="1" applyFont="1" applyFill="1" applyBorder="1" applyAlignment="1">
      <alignment horizontal="left" vertical="center" wrapText="1"/>
    </xf>
    <xf numFmtId="0" fontId="6" fillId="4" borderId="24" xfId="0" quotePrefix="1" applyFont="1" applyFill="1" applyBorder="1" applyAlignment="1">
      <alignment horizontal="left" vertical="top" wrapText="1"/>
    </xf>
    <xf numFmtId="0" fontId="6" fillId="4" borderId="10" xfId="0" quotePrefix="1" applyFont="1" applyFill="1" applyBorder="1" applyAlignment="1">
      <alignment horizontal="left" vertical="top" wrapText="1"/>
    </xf>
    <xf numFmtId="0" fontId="6" fillId="4" borderId="12" xfId="0" quotePrefix="1" applyFont="1" applyFill="1" applyBorder="1" applyAlignment="1">
      <alignment horizontal="left" vertical="top" wrapText="1"/>
    </xf>
    <xf numFmtId="0" fontId="9" fillId="6" borderId="3" xfId="0" applyNumberFormat="1" applyFont="1" applyFill="1" applyBorder="1" applyAlignment="1">
      <alignment horizontal="center" vertical="center" wrapText="1"/>
    </xf>
    <xf numFmtId="0" fontId="9" fillId="6" borderId="4" xfId="0" applyNumberFormat="1" applyFont="1" applyFill="1" applyBorder="1" applyAlignment="1">
      <alignment horizontal="center" vertical="center" wrapText="1"/>
    </xf>
    <xf numFmtId="0" fontId="9" fillId="6" borderId="5" xfId="0" applyNumberFormat="1" applyFont="1" applyFill="1" applyBorder="1" applyAlignment="1">
      <alignment horizontal="center" vertical="center" wrapText="1"/>
    </xf>
    <xf numFmtId="4" fontId="6" fillId="4" borderId="24" xfId="0" applyNumberFormat="1" applyFont="1" applyFill="1" applyBorder="1" applyAlignment="1">
      <alignment horizontal="left" vertical="top" wrapText="1"/>
    </xf>
    <xf numFmtId="4" fontId="6" fillId="4" borderId="10" xfId="0" applyNumberFormat="1" applyFont="1" applyFill="1" applyBorder="1" applyAlignment="1">
      <alignment horizontal="left" vertical="top" wrapText="1"/>
    </xf>
    <xf numFmtId="4" fontId="6" fillId="4" borderId="12" xfId="0" applyNumberFormat="1" applyFont="1" applyFill="1" applyBorder="1" applyAlignment="1">
      <alignment horizontal="left" vertical="top" wrapText="1"/>
    </xf>
    <xf numFmtId="0" fontId="6" fillId="4" borderId="7"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9" xfId="0" applyFont="1" applyFill="1" applyBorder="1" applyAlignment="1">
      <alignment horizontal="left" vertical="center" wrapText="1"/>
    </xf>
    <xf numFmtId="0" fontId="6" fillId="4" borderId="3" xfId="0" applyFont="1" applyFill="1" applyBorder="1" applyAlignment="1">
      <alignment horizontal="center" vertical="top" wrapText="1"/>
    </xf>
    <xf numFmtId="0" fontId="6" fillId="4" borderId="4" xfId="0" applyFont="1" applyFill="1" applyBorder="1" applyAlignment="1">
      <alignment horizontal="center" vertical="top" wrapText="1"/>
    </xf>
    <xf numFmtId="0" fontId="6" fillId="4" borderId="5" xfId="0" applyFont="1" applyFill="1" applyBorder="1" applyAlignment="1">
      <alignment horizontal="center" vertical="top" wrapText="1"/>
    </xf>
    <xf numFmtId="0" fontId="18" fillId="4" borderId="3" xfId="0" applyFont="1" applyFill="1" applyBorder="1" applyAlignment="1">
      <alignment horizontal="left" vertical="top" wrapText="1"/>
    </xf>
    <xf numFmtId="0" fontId="18" fillId="4" borderId="4" xfId="0" applyFont="1" applyFill="1" applyBorder="1" applyAlignment="1">
      <alignment horizontal="left" vertical="top" wrapText="1"/>
    </xf>
    <xf numFmtId="0" fontId="18" fillId="4" borderId="5" xfId="0" applyFont="1" applyFill="1" applyBorder="1" applyAlignment="1">
      <alignment horizontal="left" vertical="top" wrapText="1"/>
    </xf>
  </cellXfs>
  <cellStyles count="50">
    <cellStyle name="Обычный" xfId="0" builtinId="0"/>
    <cellStyle name="Обычный 10" xfId="7"/>
    <cellStyle name="Обычный 11" xfId="8"/>
    <cellStyle name="Обычный 12" xfId="9"/>
    <cellStyle name="Обычный 13" xfId="10"/>
    <cellStyle name="Обычный 14" xfId="11"/>
    <cellStyle name="Обычный 15" xfId="12"/>
    <cellStyle name="Обычный 16" xfId="13"/>
    <cellStyle name="Обычный 17" xfId="14"/>
    <cellStyle name="Обычный 17 2" xfId="42"/>
    <cellStyle name="Обычный 2" xfId="3"/>
    <cellStyle name="Обычный 2 2" xfId="16"/>
    <cellStyle name="Обычный 2 2 2" xfId="17"/>
    <cellStyle name="Обычный 2 2 2 2" xfId="43"/>
    <cellStyle name="Обычный 2 2 3" xfId="18"/>
    <cellStyle name="Обычный 2 3" xfId="19"/>
    <cellStyle name="Обычный 2 3 2" xfId="44"/>
    <cellStyle name="Обычный 2 4" xfId="15"/>
    <cellStyle name="Обычный 3" xfId="1"/>
    <cellStyle name="Обычный 3 2" xfId="20"/>
    <cellStyle name="Обычный 3 3" xfId="21"/>
    <cellStyle name="Обычный 3 4" xfId="6"/>
    <cellStyle name="Обычный 4" xfId="22"/>
    <cellStyle name="Обычный 5" xfId="23"/>
    <cellStyle name="Обычный 6" xfId="24"/>
    <cellStyle name="Обычный 7" xfId="25"/>
    <cellStyle name="Обычный 8" xfId="26"/>
    <cellStyle name="Обычный 8 2" xfId="45"/>
    <cellStyle name="Обычный 9" xfId="27"/>
    <cellStyle name="Обычный_Лист1" xfId="4"/>
    <cellStyle name="Процентный" xfId="2" builtinId="5"/>
    <cellStyle name="Процентный 2" xfId="28"/>
    <cellStyle name="Процентный 3" xfId="47"/>
    <cellStyle name="Процентный 4" xfId="46"/>
    <cellStyle name="Стиль 1" xfId="29"/>
    <cellStyle name="Финансовый 10" xfId="30"/>
    <cellStyle name="Финансовый 11" xfId="31"/>
    <cellStyle name="Финансовый 11 2" xfId="48"/>
    <cellStyle name="Финансовый 12" xfId="32"/>
    <cellStyle name="Финансовый 12 4" xfId="49"/>
    <cellStyle name="Финансовый 2" xfId="5"/>
    <cellStyle name="Финансовый 2 2" xfId="33"/>
    <cellStyle name="Финансовый 3" xfId="34"/>
    <cellStyle name="Финансовый 3 2" xfId="35"/>
    <cellStyle name="Финансовый 4" xfId="36"/>
    <cellStyle name="Финансовый 5" xfId="37"/>
    <cellStyle name="Финансовый 6" xfId="38"/>
    <cellStyle name="Финансовый 7" xfId="39"/>
    <cellStyle name="Финансовый 8" xfId="40"/>
    <cellStyle name="Финансовый 9" xfId="41"/>
  </cellStyles>
  <dxfs count="0"/>
  <tableStyles count="0" defaultTableStyle="TableStyleMedium9" defaultPivotStyle="PivotStyleLight16"/>
  <colors>
    <mruColors>
      <color rgb="FF90F4C0"/>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CT2643"/>
  <sheetViews>
    <sheetView showZeros="0" tabSelected="1" view="pageBreakPreview" zoomScale="45" zoomScaleNormal="50" zoomScaleSheetLayoutView="45" zoomScalePageLayoutView="40" workbookViewId="0">
      <pane xSplit="2" ySplit="11" topLeftCell="C12" activePane="bottomRight" state="frozen"/>
      <selection pane="topRight" activeCell="C1" sqref="C1"/>
      <selection pane="bottomLeft" activeCell="A12" sqref="A12"/>
      <selection pane="bottomRight" activeCell="K27" sqref="K27"/>
    </sheetView>
  </sheetViews>
  <sheetFormatPr defaultRowHeight="18.75" outlineLevelRow="2" outlineLevelCol="2" x14ac:dyDescent="0.3"/>
  <cols>
    <col min="1" max="1" width="12.625" style="9" customWidth="1"/>
    <col min="2" max="2" width="59" style="8" customWidth="1"/>
    <col min="3" max="3" width="34.25" style="8" customWidth="1"/>
    <col min="4" max="4" width="19" style="20" customWidth="1"/>
    <col min="5" max="5" width="17.5" style="20" customWidth="1"/>
    <col min="6" max="6" width="19.25" style="26" customWidth="1" outlineLevel="2"/>
    <col min="7" max="7" width="16" style="104" customWidth="1" outlineLevel="2"/>
    <col min="8" max="9" width="17.375" style="20" customWidth="1" outlineLevel="2"/>
    <col min="10" max="10" width="15" style="104" customWidth="1" outlineLevel="2"/>
    <col min="11" max="11" width="17.375" style="104" customWidth="1" outlineLevel="2"/>
    <col min="12" max="12" width="17.375" style="10" customWidth="1" outlineLevel="2"/>
    <col min="13" max="13" width="16.5" style="10" customWidth="1" outlineLevel="2"/>
    <col min="14" max="14" width="77.375" style="130" customWidth="1"/>
    <col min="15" max="16384" width="9" style="1"/>
  </cols>
  <sheetData>
    <row r="1" spans="1:98" ht="20.25" x14ac:dyDescent="0.3">
      <c r="A1" s="957" t="s">
        <v>598</v>
      </c>
      <c r="B1" s="957"/>
      <c r="C1" s="957"/>
      <c r="D1" s="957"/>
      <c r="E1" s="957"/>
      <c r="F1" s="957"/>
      <c r="G1" s="957"/>
      <c r="H1" s="957"/>
      <c r="I1" s="957"/>
      <c r="J1" s="957"/>
      <c r="K1" s="957"/>
      <c r="L1" s="957"/>
      <c r="M1" s="957"/>
      <c r="N1" s="957"/>
    </row>
    <row r="2" spans="1:98" s="3" customFormat="1" ht="19.5" thickBot="1" x14ac:dyDescent="0.35">
      <c r="A2" s="968"/>
      <c r="B2" s="968"/>
      <c r="C2" s="968"/>
      <c r="D2" s="968"/>
      <c r="E2" s="17"/>
      <c r="F2" s="23"/>
      <c r="G2" s="86"/>
      <c r="H2" s="17"/>
      <c r="I2" s="17"/>
      <c r="J2" s="110"/>
      <c r="K2" s="110"/>
      <c r="L2" s="2"/>
      <c r="M2" s="2"/>
      <c r="N2" s="270" t="s">
        <v>367</v>
      </c>
    </row>
    <row r="3" spans="1:98" s="4" customFormat="1" ht="40.5" customHeight="1" x14ac:dyDescent="0.25">
      <c r="A3" s="975" t="s">
        <v>16</v>
      </c>
      <c r="B3" s="972" t="s">
        <v>25</v>
      </c>
      <c r="C3" s="972" t="s">
        <v>17</v>
      </c>
      <c r="D3" s="967" t="s">
        <v>600</v>
      </c>
      <c r="E3" s="967"/>
      <c r="F3" s="969" t="s">
        <v>599</v>
      </c>
      <c r="G3" s="969"/>
      <c r="H3" s="969"/>
      <c r="I3" s="969"/>
      <c r="J3" s="969"/>
      <c r="K3" s="967" t="s">
        <v>52</v>
      </c>
      <c r="L3" s="959" t="s">
        <v>603</v>
      </c>
      <c r="M3" s="959" t="s">
        <v>51</v>
      </c>
      <c r="N3" s="965" t="s">
        <v>14</v>
      </c>
    </row>
    <row r="4" spans="1:98" s="4" customFormat="1" ht="39" customHeight="1" x14ac:dyDescent="0.25">
      <c r="A4" s="976"/>
      <c r="B4" s="973"/>
      <c r="C4" s="973"/>
      <c r="D4" s="970" t="s">
        <v>601</v>
      </c>
      <c r="E4" s="963" t="s">
        <v>602</v>
      </c>
      <c r="F4" s="962" t="s">
        <v>24</v>
      </c>
      <c r="G4" s="962"/>
      <c r="H4" s="962" t="s">
        <v>23</v>
      </c>
      <c r="I4" s="962"/>
      <c r="J4" s="962"/>
      <c r="K4" s="963"/>
      <c r="L4" s="960"/>
      <c r="M4" s="960"/>
      <c r="N4" s="966"/>
    </row>
    <row r="5" spans="1:98" s="4" customFormat="1" ht="64.5" customHeight="1" thickBot="1" x14ac:dyDescent="0.3">
      <c r="A5" s="977"/>
      <c r="B5" s="974"/>
      <c r="C5" s="974"/>
      <c r="D5" s="971"/>
      <c r="E5" s="964"/>
      <c r="F5" s="256" t="s">
        <v>918</v>
      </c>
      <c r="G5" s="257" t="s">
        <v>47</v>
      </c>
      <c r="H5" s="256" t="s">
        <v>26</v>
      </c>
      <c r="I5" s="256" t="s">
        <v>47</v>
      </c>
      <c r="J5" s="257" t="s">
        <v>48</v>
      </c>
      <c r="K5" s="964"/>
      <c r="L5" s="961"/>
      <c r="M5" s="961"/>
      <c r="N5" s="966"/>
    </row>
    <row r="6" spans="1:98" s="14" customFormat="1" x14ac:dyDescent="0.25">
      <c r="A6" s="258">
        <v>1</v>
      </c>
      <c r="B6" s="259">
        <v>2</v>
      </c>
      <c r="C6" s="259">
        <v>3</v>
      </c>
      <c r="D6" s="259">
        <v>4</v>
      </c>
      <c r="E6" s="261">
        <v>5</v>
      </c>
      <c r="F6" s="260">
        <v>6</v>
      </c>
      <c r="G6" s="261">
        <v>7</v>
      </c>
      <c r="H6" s="259">
        <v>8</v>
      </c>
      <c r="I6" s="259">
        <v>9</v>
      </c>
      <c r="J6" s="259">
        <v>10</v>
      </c>
      <c r="K6" s="259">
        <v>11</v>
      </c>
      <c r="L6" s="259">
        <v>12</v>
      </c>
      <c r="M6" s="259">
        <v>13</v>
      </c>
      <c r="N6" s="262">
        <v>14</v>
      </c>
    </row>
    <row r="7" spans="1:98" s="5" customFormat="1" x14ac:dyDescent="0.25">
      <c r="A7" s="660"/>
      <c r="B7" s="958" t="s">
        <v>12</v>
      </c>
      <c r="C7" s="34" t="s">
        <v>21</v>
      </c>
      <c r="D7" s="31">
        <f>SUM(D8:D11)</f>
        <v>22567024.75</v>
      </c>
      <c r="E7" s="31">
        <f>SUM(E8:E11)</f>
        <v>23723746.920000002</v>
      </c>
      <c r="F7" s="31">
        <f>SUM(F8:F11)</f>
        <v>4641658.72</v>
      </c>
      <c r="G7" s="163">
        <f t="shared" ref="G7:G22" si="0">F7/E7</f>
        <v>0.2</v>
      </c>
      <c r="H7" s="31">
        <f>SUM(H8:H11)</f>
        <v>4451609.45</v>
      </c>
      <c r="I7" s="163">
        <f>H7/E7</f>
        <v>0.19</v>
      </c>
      <c r="J7" s="163">
        <f>H7/F7</f>
        <v>0.96</v>
      </c>
      <c r="K7" s="31">
        <f>SUM(K8:K11)</f>
        <v>23533416.969999999</v>
      </c>
      <c r="L7" s="31">
        <f>SUM(L8:L11)</f>
        <v>190267.74</v>
      </c>
      <c r="M7" s="109">
        <f>K7/E7</f>
        <v>0.99199999999999999</v>
      </c>
      <c r="N7" s="978"/>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row>
    <row r="8" spans="1:98" s="5" customFormat="1" outlineLevel="1" x14ac:dyDescent="0.25">
      <c r="A8" s="660"/>
      <c r="B8" s="958"/>
      <c r="C8" s="34" t="s">
        <v>19</v>
      </c>
      <c r="D8" s="31">
        <f>D13+D138+D193+D388+D573+D668+D713+D723+D818+D868+D933+D1023+D1123+D1233+D1253+D1293+D1388+D1513+D1558+D1673+D1710+D1785+D1840+D1895+D1910+D2015+D2085+D2155+D2215+D2235+D2365+D2385</f>
        <v>33969.800000000003</v>
      </c>
      <c r="E8" s="31">
        <f t="shared" ref="D8:F11" si="1">E13+E138+E193+E388+E573+E668+E713+E723+E818+E868+E933+E1023+E1123+E1233+E1253+E1293+E1388+E1513+E1558+E1673+E1710+E1785+E1840+E1895+E1910+E2015+E2085+E2155+E2215+E2235+E2365+E2385</f>
        <v>30911.93</v>
      </c>
      <c r="F8" s="31">
        <f t="shared" si="1"/>
        <v>4526.83</v>
      </c>
      <c r="G8" s="163">
        <f t="shared" si="0"/>
        <v>0.15</v>
      </c>
      <c r="H8" s="31">
        <f>H13+H138+H193+H388+H573+H668+H713+H723+H818+H868+H933+H1023+H1123+H1233+H1253+H1293+H1388+H1513+H1558+H1673+H1710+H1785+H1840+H1895+H1910+H2015+H2085+H2155+H2215+H2235+H2365+H2385</f>
        <v>2686.47</v>
      </c>
      <c r="I8" s="163">
        <f t="shared" ref="I8:I16" si="2">H8/E8</f>
        <v>0.09</v>
      </c>
      <c r="J8" s="163">
        <f>H8/F8</f>
        <v>0.59</v>
      </c>
      <c r="K8" s="31">
        <f t="shared" ref="K8:L11" si="3">K13+K138+K193+K388+K573+K668+K713+K723+K818+K868+K933+K1023+K1123+K1233+K1253+K1293+K1388+K1513+K1558+K1673+K1710+K1785+K1840+K1895+K1910+K2015+K2085+K2155+K2215+K2235+K2365+K2385</f>
        <v>30911.93</v>
      </c>
      <c r="L8" s="31">
        <f t="shared" si="3"/>
        <v>0</v>
      </c>
      <c r="M8" s="32">
        <f t="shared" ref="M8:M66" si="4">K8/E8</f>
        <v>1</v>
      </c>
      <c r="N8" s="979"/>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row>
    <row r="9" spans="1:98" s="5" customFormat="1" outlineLevel="1" x14ac:dyDescent="0.25">
      <c r="A9" s="660"/>
      <c r="B9" s="958"/>
      <c r="C9" s="34" t="s">
        <v>18</v>
      </c>
      <c r="D9" s="31">
        <f t="shared" si="1"/>
        <v>10086891.24</v>
      </c>
      <c r="E9" s="31">
        <f t="shared" si="1"/>
        <v>11244203.58</v>
      </c>
      <c r="F9" s="31">
        <f t="shared" si="1"/>
        <v>2429802.09</v>
      </c>
      <c r="G9" s="163">
        <f t="shared" si="0"/>
        <v>0.22</v>
      </c>
      <c r="H9" s="31">
        <f>H14+H139+H194+H389+H574+H669+H714+H724+H819+H869+H934+H1024+H1124+H1234+H1254+H1294+H1389+H1514+H1559+H1674+H1711+H1786+H1841+H1896+H1911+H2016+H2086+H2156+H2216+H2236+H2366+H2386</f>
        <v>2256417.1</v>
      </c>
      <c r="I9" s="163">
        <f t="shared" si="2"/>
        <v>0.2</v>
      </c>
      <c r="J9" s="163">
        <f>H9/F9</f>
        <v>0.93</v>
      </c>
      <c r="K9" s="31">
        <f t="shared" si="3"/>
        <v>11243679.27</v>
      </c>
      <c r="L9" s="31">
        <f t="shared" si="3"/>
        <v>524.30999999999995</v>
      </c>
      <c r="M9" s="109">
        <f t="shared" si="4"/>
        <v>1</v>
      </c>
      <c r="N9" s="979"/>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row>
    <row r="10" spans="1:98" s="5" customFormat="1" outlineLevel="1" x14ac:dyDescent="0.25">
      <c r="A10" s="660"/>
      <c r="B10" s="958"/>
      <c r="C10" s="34" t="s">
        <v>38</v>
      </c>
      <c r="D10" s="31">
        <f>D15+D140+D195+D390+D575+D670+D715+D725+D820+D870+D935+D1025+D1125+D1235+D1255+D1295+D1390+D1515+D1560+D1675+D1712+D1787+D1842+D1897+D1912+D2017+D2087+D2157+D2217+D2237+D2367+D2387</f>
        <v>11018179.380000001</v>
      </c>
      <c r="E10" s="31">
        <f t="shared" si="1"/>
        <v>11020647.08</v>
      </c>
      <c r="F10" s="31">
        <f t="shared" si="1"/>
        <v>2072156.72</v>
      </c>
      <c r="G10" s="163">
        <f t="shared" si="0"/>
        <v>0.19</v>
      </c>
      <c r="H10" s="31">
        <f>H15+H140+H195+H390+H575+H670+H715+H725+H820+H870+H935+H1025+H1125+H1235+H1255+H1295+H1390+H1515+H1560+H1675+H1712+H1787+H1842+H1897+H1912+H2017+H2087+H2157+H2217+H2237+H2367+H2387</f>
        <v>2072156.72</v>
      </c>
      <c r="I10" s="163">
        <f t="shared" si="2"/>
        <v>0.19</v>
      </c>
      <c r="J10" s="163">
        <f t="shared" ref="J10:J68" si="5">H10/F10</f>
        <v>1</v>
      </c>
      <c r="K10" s="31">
        <f t="shared" si="3"/>
        <v>10831221.74</v>
      </c>
      <c r="L10" s="31">
        <f t="shared" si="3"/>
        <v>189363.13</v>
      </c>
      <c r="M10" s="109">
        <f t="shared" si="4"/>
        <v>0.98299999999999998</v>
      </c>
      <c r="N10" s="979"/>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row>
    <row r="11" spans="1:98" s="5" customFormat="1" outlineLevel="1" x14ac:dyDescent="0.25">
      <c r="A11" s="660"/>
      <c r="B11" s="958"/>
      <c r="C11" s="34" t="s">
        <v>20</v>
      </c>
      <c r="D11" s="31">
        <f t="shared" si="1"/>
        <v>1427984.33</v>
      </c>
      <c r="E11" s="31">
        <f t="shared" si="1"/>
        <v>1427984.33</v>
      </c>
      <c r="F11" s="31">
        <f t="shared" si="1"/>
        <v>135173.07999999999</v>
      </c>
      <c r="G11" s="163">
        <f>F11/E11</f>
        <v>0.09</v>
      </c>
      <c r="H11" s="31">
        <f>H16+H141+H196+H391+H576+H671+H716+H726+H821+H871+H936+H1026+H1126+H1236+H1256+H1296+H1391+H1516+H1561+H1676+H1713+H1788+H1843+H1898+H1913+H2018+H2088+H2158+H2218+H2238+H2368+H2388</f>
        <v>120349.16</v>
      </c>
      <c r="I11" s="163">
        <f t="shared" si="2"/>
        <v>0.08</v>
      </c>
      <c r="J11" s="163">
        <f t="shared" si="5"/>
        <v>0.89</v>
      </c>
      <c r="K11" s="31">
        <f t="shared" si="3"/>
        <v>1427604.03</v>
      </c>
      <c r="L11" s="31">
        <f t="shared" si="3"/>
        <v>380.3</v>
      </c>
      <c r="M11" s="32">
        <f t="shared" si="4"/>
        <v>1</v>
      </c>
      <c r="N11" s="980"/>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row>
    <row r="12" spans="1:98" s="5" customFormat="1" ht="117" customHeight="1" x14ac:dyDescent="0.25">
      <c r="A12" s="660" t="s">
        <v>22</v>
      </c>
      <c r="B12" s="450" t="s">
        <v>690</v>
      </c>
      <c r="C12" s="34" t="s">
        <v>95</v>
      </c>
      <c r="D12" s="31">
        <f>SUM(D13:D16)</f>
        <v>1173867.8600000001</v>
      </c>
      <c r="E12" s="31">
        <f>SUM(E13:E16)</f>
        <v>1290350.5900000001</v>
      </c>
      <c r="F12" s="31">
        <f>SUM(F13:F16)</f>
        <v>234890.35</v>
      </c>
      <c r="G12" s="97">
        <f t="shared" si="0"/>
        <v>0.182</v>
      </c>
      <c r="H12" s="31">
        <f>SUM(H13:H16)</f>
        <v>193259.33</v>
      </c>
      <c r="I12" s="97">
        <f t="shared" si="2"/>
        <v>0.15</v>
      </c>
      <c r="J12" s="97">
        <f t="shared" si="5"/>
        <v>0.82299999999999995</v>
      </c>
      <c r="K12" s="31">
        <f>SUM(K13:K16)</f>
        <v>1290345.58</v>
      </c>
      <c r="L12" s="31">
        <f>SUM(L13:L16)</f>
        <v>5.01</v>
      </c>
      <c r="M12" s="32">
        <f t="shared" si="4"/>
        <v>1</v>
      </c>
      <c r="N12" s="932"/>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row>
    <row r="13" spans="1:98" s="5" customFormat="1" ht="21.75" customHeight="1" x14ac:dyDescent="0.25">
      <c r="A13" s="660"/>
      <c r="B13" s="35" t="s">
        <v>19</v>
      </c>
      <c r="C13" s="34"/>
      <c r="D13" s="33">
        <f>D18+D93+D118</f>
        <v>19255.7</v>
      </c>
      <c r="E13" s="33">
        <f t="shared" ref="E13:L13" si="6">E18+E93+E118</f>
        <v>19255.7</v>
      </c>
      <c r="F13" s="33">
        <f t="shared" si="6"/>
        <v>3134.1</v>
      </c>
      <c r="G13" s="100">
        <f t="shared" si="0"/>
        <v>0.16300000000000001</v>
      </c>
      <c r="H13" s="33">
        <f t="shared" si="6"/>
        <v>2686.47</v>
      </c>
      <c r="I13" s="100">
        <f t="shared" si="2"/>
        <v>0.14000000000000001</v>
      </c>
      <c r="J13" s="100">
        <f t="shared" si="5"/>
        <v>0.85699999999999998</v>
      </c>
      <c r="K13" s="33">
        <f t="shared" si="6"/>
        <v>19255.7</v>
      </c>
      <c r="L13" s="33">
        <f t="shared" si="6"/>
        <v>0</v>
      </c>
      <c r="M13" s="111">
        <f t="shared" si="4"/>
        <v>1</v>
      </c>
      <c r="N13" s="932"/>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row>
    <row r="14" spans="1:98" s="5" customFormat="1" x14ac:dyDescent="0.25">
      <c r="A14" s="660"/>
      <c r="B14" s="35" t="s">
        <v>18</v>
      </c>
      <c r="C14" s="34"/>
      <c r="D14" s="33">
        <f t="shared" ref="D14:F16" si="7">D19+D94+D119</f>
        <v>7007.5</v>
      </c>
      <c r="E14" s="33">
        <f t="shared" si="7"/>
        <v>123698.57</v>
      </c>
      <c r="F14" s="33">
        <f t="shared" si="7"/>
        <v>52317.7</v>
      </c>
      <c r="G14" s="100">
        <f t="shared" si="0"/>
        <v>0.42299999999999999</v>
      </c>
      <c r="H14" s="33">
        <f t="shared" ref="H14" si="8">H19+H94+H119</f>
        <v>11134.31</v>
      </c>
      <c r="I14" s="100">
        <f t="shared" si="2"/>
        <v>0.09</v>
      </c>
      <c r="J14" s="100">
        <f t="shared" si="5"/>
        <v>0.21299999999999999</v>
      </c>
      <c r="K14" s="33">
        <f t="shared" ref="K14:L14" si="9">K19+K94+K119</f>
        <v>123698.57</v>
      </c>
      <c r="L14" s="33">
        <f t="shared" si="9"/>
        <v>0</v>
      </c>
      <c r="M14" s="111">
        <f t="shared" si="4"/>
        <v>1</v>
      </c>
      <c r="N14" s="932"/>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row>
    <row r="15" spans="1:98" s="5" customFormat="1" x14ac:dyDescent="0.25">
      <c r="A15" s="660"/>
      <c r="B15" s="35" t="s">
        <v>38</v>
      </c>
      <c r="C15" s="34"/>
      <c r="D15" s="33">
        <f t="shared" si="7"/>
        <v>1147604.6599999999</v>
      </c>
      <c r="E15" s="33">
        <f t="shared" si="7"/>
        <v>1147396.32</v>
      </c>
      <c r="F15" s="33">
        <f t="shared" si="7"/>
        <v>179438.55</v>
      </c>
      <c r="G15" s="113">
        <f t="shared" si="0"/>
        <v>0.156</v>
      </c>
      <c r="H15" s="33">
        <f t="shared" ref="H15" si="10">H20+H95+H120</f>
        <v>179438.55</v>
      </c>
      <c r="I15" s="100">
        <f t="shared" si="2"/>
        <v>0.156</v>
      </c>
      <c r="J15" s="100">
        <f t="shared" si="5"/>
        <v>1</v>
      </c>
      <c r="K15" s="33">
        <f t="shared" ref="K15:L15" si="11">K20+K95+K120</f>
        <v>1147391.31</v>
      </c>
      <c r="L15" s="33">
        <f t="shared" si="11"/>
        <v>5.01</v>
      </c>
      <c r="M15" s="111">
        <f t="shared" si="4"/>
        <v>1</v>
      </c>
      <c r="N15" s="932"/>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row>
    <row r="16" spans="1:98" s="5" customFormat="1" x14ac:dyDescent="0.25">
      <c r="A16" s="660"/>
      <c r="B16" s="35" t="s">
        <v>20</v>
      </c>
      <c r="C16" s="34"/>
      <c r="D16" s="33">
        <f t="shared" si="7"/>
        <v>0</v>
      </c>
      <c r="E16" s="33">
        <f t="shared" si="7"/>
        <v>0</v>
      </c>
      <c r="F16" s="33">
        <f t="shared" si="7"/>
        <v>0</v>
      </c>
      <c r="G16" s="99" t="e">
        <f t="shared" si="0"/>
        <v>#DIV/0!</v>
      </c>
      <c r="H16" s="108">
        <f t="shared" ref="H16" si="12">H21+H96+H121</f>
        <v>0</v>
      </c>
      <c r="I16" s="99" t="e">
        <f t="shared" si="2"/>
        <v>#DIV/0!</v>
      </c>
      <c r="J16" s="99" t="e">
        <f t="shared" si="5"/>
        <v>#DIV/0!</v>
      </c>
      <c r="K16" s="108">
        <f t="shared" ref="K16:L16" si="13">K21+K96+K121</f>
        <v>0</v>
      </c>
      <c r="L16" s="108">
        <f t="shared" si="13"/>
        <v>0</v>
      </c>
      <c r="M16" s="112" t="e">
        <f t="shared" si="4"/>
        <v>#DIV/0!</v>
      </c>
      <c r="N16" s="932"/>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row>
    <row r="17" spans="1:98" s="5" customFormat="1" ht="117.75" customHeight="1" x14ac:dyDescent="0.25">
      <c r="A17" s="636" t="s">
        <v>278</v>
      </c>
      <c r="B17" s="37" t="s">
        <v>1316</v>
      </c>
      <c r="C17" s="37" t="s">
        <v>330</v>
      </c>
      <c r="D17" s="50">
        <f>SUM(D18:D21)</f>
        <v>614863.88</v>
      </c>
      <c r="E17" s="50">
        <f>SUM(E18:E21)</f>
        <v>614655.54</v>
      </c>
      <c r="F17" s="50">
        <f>SUM(F18:F21)</f>
        <v>97832.19</v>
      </c>
      <c r="G17" s="101">
        <f t="shared" si="0"/>
        <v>0.159</v>
      </c>
      <c r="H17" s="50">
        <f>SUM(H18:H21)</f>
        <v>97384.56</v>
      </c>
      <c r="I17" s="101">
        <f t="shared" ref="I17:I136" si="14">H17/E17</f>
        <v>0.158</v>
      </c>
      <c r="J17" s="101">
        <f t="shared" si="5"/>
        <v>0.995</v>
      </c>
      <c r="K17" s="50">
        <f>SUM(K18:K21)</f>
        <v>614650.53</v>
      </c>
      <c r="L17" s="50">
        <f>SUM(L18:L21)</f>
        <v>5.01</v>
      </c>
      <c r="M17" s="134">
        <f t="shared" si="4"/>
        <v>1</v>
      </c>
      <c r="N17" s="79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row>
    <row r="18" spans="1:98" s="5" customFormat="1" ht="19.5" customHeight="1" x14ac:dyDescent="0.25">
      <c r="A18" s="636"/>
      <c r="B18" s="377" t="s">
        <v>19</v>
      </c>
      <c r="C18" s="377"/>
      <c r="D18" s="24">
        <f>D23+D28</f>
        <v>19255.7</v>
      </c>
      <c r="E18" s="24">
        <f t="shared" ref="E18:L18" si="15">E23+E28</f>
        <v>19255.7</v>
      </c>
      <c r="F18" s="24">
        <f t="shared" si="15"/>
        <v>3134.1</v>
      </c>
      <c r="G18" s="96">
        <f t="shared" si="0"/>
        <v>0.16300000000000001</v>
      </c>
      <c r="H18" s="24">
        <f t="shared" si="15"/>
        <v>2686.47</v>
      </c>
      <c r="I18" s="96">
        <f t="shared" si="14"/>
        <v>0.14000000000000001</v>
      </c>
      <c r="J18" s="96">
        <f t="shared" si="5"/>
        <v>0.85699999999999998</v>
      </c>
      <c r="K18" s="24">
        <f t="shared" si="15"/>
        <v>19255.7</v>
      </c>
      <c r="L18" s="24">
        <f t="shared" si="15"/>
        <v>0</v>
      </c>
      <c r="M18" s="47">
        <f t="shared" si="4"/>
        <v>1</v>
      </c>
      <c r="N18" s="79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row>
    <row r="19" spans="1:98" s="5" customFormat="1" ht="19.5" customHeight="1" x14ac:dyDescent="0.25">
      <c r="A19" s="636"/>
      <c r="B19" s="377" t="s">
        <v>18</v>
      </c>
      <c r="C19" s="377"/>
      <c r="D19" s="24">
        <f t="shared" ref="D19:F21" si="16">D24+D29</f>
        <v>6815.9</v>
      </c>
      <c r="E19" s="24">
        <f t="shared" si="16"/>
        <v>6815.9</v>
      </c>
      <c r="F19" s="24">
        <f t="shared" si="16"/>
        <v>2500</v>
      </c>
      <c r="G19" s="96">
        <f t="shared" si="0"/>
        <v>0.36699999999999999</v>
      </c>
      <c r="H19" s="24">
        <f t="shared" ref="H19" si="17">H24+H29</f>
        <v>2500</v>
      </c>
      <c r="I19" s="96">
        <f t="shared" si="14"/>
        <v>0.36699999999999999</v>
      </c>
      <c r="J19" s="96">
        <f t="shared" si="5"/>
        <v>1</v>
      </c>
      <c r="K19" s="24">
        <f t="shared" ref="K19:L19" si="18">K24+K29</f>
        <v>6815.9</v>
      </c>
      <c r="L19" s="24">
        <f t="shared" si="18"/>
        <v>0</v>
      </c>
      <c r="M19" s="47">
        <f t="shared" si="4"/>
        <v>1</v>
      </c>
      <c r="N19" s="79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row>
    <row r="20" spans="1:98" s="335" customFormat="1" ht="19.5" customHeight="1" x14ac:dyDescent="0.25">
      <c r="A20" s="636"/>
      <c r="B20" s="431" t="s">
        <v>38</v>
      </c>
      <c r="C20" s="431"/>
      <c r="D20" s="24">
        <f t="shared" si="16"/>
        <v>588792.28</v>
      </c>
      <c r="E20" s="24">
        <f t="shared" si="16"/>
        <v>588583.93999999994</v>
      </c>
      <c r="F20" s="24">
        <f t="shared" si="16"/>
        <v>92198.09</v>
      </c>
      <c r="G20" s="62">
        <f t="shared" si="0"/>
        <v>0.157</v>
      </c>
      <c r="H20" s="24">
        <f t="shared" ref="H20" si="19">H25+H30</f>
        <v>92198.09</v>
      </c>
      <c r="I20" s="62">
        <f t="shared" si="14"/>
        <v>0.157</v>
      </c>
      <c r="J20" s="62">
        <f t="shared" si="5"/>
        <v>1</v>
      </c>
      <c r="K20" s="24">
        <f t="shared" ref="K20:L20" si="20">K25+K30</f>
        <v>588578.93000000005</v>
      </c>
      <c r="L20" s="24">
        <f t="shared" si="20"/>
        <v>5.01</v>
      </c>
      <c r="M20" s="28">
        <f t="shared" si="4"/>
        <v>1</v>
      </c>
      <c r="N20" s="796"/>
    </row>
    <row r="21" spans="1:98" s="5" customFormat="1" ht="19.5" customHeight="1" x14ac:dyDescent="0.25">
      <c r="A21" s="636"/>
      <c r="B21" s="377" t="s">
        <v>20</v>
      </c>
      <c r="C21" s="377"/>
      <c r="D21" s="24">
        <f t="shared" si="16"/>
        <v>0</v>
      </c>
      <c r="E21" s="24">
        <f t="shared" si="16"/>
        <v>0</v>
      </c>
      <c r="F21" s="24">
        <f t="shared" si="16"/>
        <v>0</v>
      </c>
      <c r="G21" s="94" t="e">
        <f t="shared" si="0"/>
        <v>#DIV/0!</v>
      </c>
      <c r="H21" s="24">
        <f t="shared" ref="H21" si="21">H26+H31</f>
        <v>0</v>
      </c>
      <c r="I21" s="77" t="e">
        <f t="shared" si="14"/>
        <v>#DIV/0!</v>
      </c>
      <c r="J21" s="77" t="e">
        <f t="shared" si="5"/>
        <v>#DIV/0!</v>
      </c>
      <c r="K21" s="24">
        <f t="shared" ref="K21:L21" si="22">K26+K31</f>
        <v>0</v>
      </c>
      <c r="L21" s="24">
        <f t="shared" si="22"/>
        <v>0</v>
      </c>
      <c r="M21" s="115" t="e">
        <f t="shared" si="4"/>
        <v>#DIV/0!</v>
      </c>
      <c r="N21" s="79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row>
    <row r="22" spans="1:98" s="5" customFormat="1" ht="74.25" customHeight="1" x14ac:dyDescent="0.25">
      <c r="A22" s="620" t="s">
        <v>279</v>
      </c>
      <c r="B22" s="37" t="s">
        <v>604</v>
      </c>
      <c r="C22" s="37" t="s">
        <v>139</v>
      </c>
      <c r="D22" s="50">
        <f>SUM(D23:D26)</f>
        <v>492414.22</v>
      </c>
      <c r="E22" s="50">
        <f>SUM(E23:E26)</f>
        <v>492414.22</v>
      </c>
      <c r="F22" s="50">
        <f>SUM(F23:F26)</f>
        <v>85562.15</v>
      </c>
      <c r="G22" s="101">
        <f t="shared" si="0"/>
        <v>0.17399999999999999</v>
      </c>
      <c r="H22" s="50">
        <f>SUM(H23:H25)</f>
        <v>85562.15</v>
      </c>
      <c r="I22" s="96">
        <f t="shared" si="14"/>
        <v>0.17399999999999999</v>
      </c>
      <c r="J22" s="96">
        <f t="shared" si="5"/>
        <v>1</v>
      </c>
      <c r="K22" s="24">
        <f>SUM(K23:K26)</f>
        <v>492414.22</v>
      </c>
      <c r="L22" s="24">
        <f>E22-K22</f>
        <v>0</v>
      </c>
      <c r="M22" s="47">
        <f t="shared" si="4"/>
        <v>1</v>
      </c>
      <c r="N22" s="796" t="s">
        <v>605</v>
      </c>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row>
    <row r="23" spans="1:98" s="5" customFormat="1" x14ac:dyDescent="0.25">
      <c r="A23" s="621"/>
      <c r="B23" s="377" t="s">
        <v>19</v>
      </c>
      <c r="C23" s="377"/>
      <c r="D23" s="348"/>
      <c r="E23" s="348"/>
      <c r="F23" s="348"/>
      <c r="G23" s="349"/>
      <c r="H23" s="348"/>
      <c r="I23" s="77" t="e">
        <f t="shared" si="14"/>
        <v>#DIV/0!</v>
      </c>
      <c r="J23" s="77" t="e">
        <f t="shared" si="5"/>
        <v>#DIV/0!</v>
      </c>
      <c r="K23" s="24"/>
      <c r="L23" s="24"/>
      <c r="M23" s="115" t="e">
        <f t="shared" si="4"/>
        <v>#DIV/0!</v>
      </c>
      <c r="N23" s="79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row>
    <row r="24" spans="1:98" s="5" customFormat="1" x14ac:dyDescent="0.25">
      <c r="A24" s="621"/>
      <c r="B24" s="377" t="s">
        <v>18</v>
      </c>
      <c r="C24" s="377"/>
      <c r="D24" s="24"/>
      <c r="E24" s="24"/>
      <c r="F24" s="24"/>
      <c r="G24" s="96"/>
      <c r="H24" s="24"/>
      <c r="I24" s="77" t="e">
        <f t="shared" si="14"/>
        <v>#DIV/0!</v>
      </c>
      <c r="J24" s="77" t="e">
        <f t="shared" si="5"/>
        <v>#DIV/0!</v>
      </c>
      <c r="K24" s="24"/>
      <c r="L24" s="24"/>
      <c r="M24" s="115" t="e">
        <f t="shared" si="4"/>
        <v>#DIV/0!</v>
      </c>
      <c r="N24" s="79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row>
    <row r="25" spans="1:98" s="5" customFormat="1" x14ac:dyDescent="0.25">
      <c r="A25" s="621"/>
      <c r="B25" s="377" t="s">
        <v>38</v>
      </c>
      <c r="C25" s="377"/>
      <c r="D25" s="24">
        <v>492414.22</v>
      </c>
      <c r="E25" s="24">
        <v>492414.22</v>
      </c>
      <c r="F25" s="24">
        <v>85562.15</v>
      </c>
      <c r="G25" s="96">
        <f>F25/E25</f>
        <v>0.17399999999999999</v>
      </c>
      <c r="H25" s="24">
        <f>F25</f>
        <v>85562.15</v>
      </c>
      <c r="I25" s="96">
        <f t="shared" si="14"/>
        <v>0.17399999999999999</v>
      </c>
      <c r="J25" s="96">
        <f t="shared" si="5"/>
        <v>1</v>
      </c>
      <c r="K25" s="24">
        <v>492414.22</v>
      </c>
      <c r="L25" s="24">
        <f>E25-K25</f>
        <v>0</v>
      </c>
      <c r="M25" s="47">
        <f t="shared" si="4"/>
        <v>1</v>
      </c>
      <c r="N25" s="79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row>
    <row r="26" spans="1:98" s="5" customFormat="1" x14ac:dyDescent="0.25">
      <c r="A26" s="622"/>
      <c r="B26" s="377" t="s">
        <v>20</v>
      </c>
      <c r="C26" s="377"/>
      <c r="D26" s="348"/>
      <c r="E26" s="348"/>
      <c r="F26" s="348"/>
      <c r="G26" s="96"/>
      <c r="H26" s="348"/>
      <c r="I26" s="77" t="e">
        <f t="shared" si="14"/>
        <v>#DIV/0!</v>
      </c>
      <c r="J26" s="77" t="e">
        <f t="shared" si="5"/>
        <v>#DIV/0!</v>
      </c>
      <c r="K26" s="24"/>
      <c r="L26" s="24"/>
      <c r="M26" s="115" t="e">
        <f t="shared" si="4"/>
        <v>#DIV/0!</v>
      </c>
      <c r="N26" s="79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row>
    <row r="27" spans="1:98" s="5" customFormat="1" ht="164.25" customHeight="1" x14ac:dyDescent="0.25">
      <c r="A27" s="620" t="s">
        <v>280</v>
      </c>
      <c r="B27" s="37" t="s">
        <v>606</v>
      </c>
      <c r="C27" s="37" t="s">
        <v>139</v>
      </c>
      <c r="D27" s="50">
        <f>SUM(D28:D31)</f>
        <v>122449.66</v>
      </c>
      <c r="E27" s="50">
        <f>SUM(E28:E31)</f>
        <v>122241.32</v>
      </c>
      <c r="F27" s="50">
        <f>SUM(F28:F31)</f>
        <v>12270.04</v>
      </c>
      <c r="G27" s="101">
        <f>F27/E27</f>
        <v>0.1</v>
      </c>
      <c r="H27" s="50">
        <f>SUM(H28:H30)</f>
        <v>11822.41</v>
      </c>
      <c r="I27" s="96">
        <f t="shared" si="14"/>
        <v>9.7000000000000003E-2</v>
      </c>
      <c r="J27" s="96">
        <f t="shared" si="5"/>
        <v>0.96399999999999997</v>
      </c>
      <c r="K27" s="24">
        <f>SUM(K28:K31)</f>
        <v>122236.31</v>
      </c>
      <c r="L27" s="24">
        <f>SUM(L28:L31)</f>
        <v>5.01</v>
      </c>
      <c r="M27" s="47">
        <f t="shared" si="4"/>
        <v>1</v>
      </c>
      <c r="N27" s="698"/>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row>
    <row r="28" spans="1:98" s="5" customFormat="1" x14ac:dyDescent="0.25">
      <c r="A28" s="621"/>
      <c r="B28" s="377" t="s">
        <v>19</v>
      </c>
      <c r="C28" s="377"/>
      <c r="D28" s="24">
        <f>D33+D38+D43+D48+D53+D58+D63+D68+D73+D78+D83+D88</f>
        <v>19255.7</v>
      </c>
      <c r="E28" s="24">
        <f t="shared" ref="E28:K28" si="23">E33+E38+E43+E48+E53+E58+E63+E68+E73+E78+E83+E88</f>
        <v>19255.7</v>
      </c>
      <c r="F28" s="24">
        <f t="shared" si="23"/>
        <v>3134.1</v>
      </c>
      <c r="G28" s="96">
        <f t="shared" ref="G28:G29" si="24">F28/E28</f>
        <v>0.16300000000000001</v>
      </c>
      <c r="H28" s="24">
        <f t="shared" si="23"/>
        <v>2686.47</v>
      </c>
      <c r="I28" s="96">
        <f t="shared" si="14"/>
        <v>0.14000000000000001</v>
      </c>
      <c r="J28" s="96">
        <f t="shared" si="5"/>
        <v>0.85699999999999998</v>
      </c>
      <c r="K28" s="24">
        <f t="shared" si="23"/>
        <v>19255.7</v>
      </c>
      <c r="L28" s="24"/>
      <c r="M28" s="47">
        <f t="shared" si="4"/>
        <v>1</v>
      </c>
      <c r="N28" s="699"/>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row>
    <row r="29" spans="1:98" s="5" customFormat="1" x14ac:dyDescent="0.25">
      <c r="A29" s="621"/>
      <c r="B29" s="377" t="s">
        <v>18</v>
      </c>
      <c r="C29" s="377"/>
      <c r="D29" s="24">
        <f t="shared" ref="D29:F31" si="25">D34+D39+D44+D49+D54+D59+D64+D69+D74+D79+D84+D89</f>
        <v>6815.9</v>
      </c>
      <c r="E29" s="24">
        <f t="shared" si="25"/>
        <v>6815.9</v>
      </c>
      <c r="F29" s="24">
        <f t="shared" si="25"/>
        <v>2500</v>
      </c>
      <c r="G29" s="96">
        <f t="shared" si="24"/>
        <v>0.36699999999999999</v>
      </c>
      <c r="H29" s="24">
        <f t="shared" ref="H29" si="26">H34+H39+H44+H49+H54+H59+H64+H69+H74+H79+H84+H89</f>
        <v>2500</v>
      </c>
      <c r="I29" s="96">
        <f t="shared" si="14"/>
        <v>0.36699999999999999</v>
      </c>
      <c r="J29" s="96">
        <f t="shared" si="5"/>
        <v>1</v>
      </c>
      <c r="K29" s="24">
        <f t="shared" ref="K29" si="27">K34+K39+K44+K49+K54+K59+K64+K69+K74+K79+K84+K89</f>
        <v>6815.9</v>
      </c>
      <c r="L29" s="24"/>
      <c r="M29" s="47">
        <f t="shared" si="4"/>
        <v>1</v>
      </c>
      <c r="N29" s="699"/>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row>
    <row r="30" spans="1:98" s="5" customFormat="1" x14ac:dyDescent="0.25">
      <c r="A30" s="621"/>
      <c r="B30" s="377" t="s">
        <v>38</v>
      </c>
      <c r="C30" s="377"/>
      <c r="D30" s="24">
        <f t="shared" si="25"/>
        <v>96378.06</v>
      </c>
      <c r="E30" s="24">
        <f t="shared" si="25"/>
        <v>96169.72</v>
      </c>
      <c r="F30" s="24">
        <f t="shared" si="25"/>
        <v>6635.94</v>
      </c>
      <c r="G30" s="96">
        <f>F30/E30</f>
        <v>6.9000000000000006E-2</v>
      </c>
      <c r="H30" s="24">
        <f t="shared" ref="H30" si="28">H35+H40+H45+H50+H55+H60+H65+H70+H75+H80+H85+H90</f>
        <v>6635.94</v>
      </c>
      <c r="I30" s="96">
        <f t="shared" si="14"/>
        <v>6.9000000000000006E-2</v>
      </c>
      <c r="J30" s="96">
        <f t="shared" si="5"/>
        <v>1</v>
      </c>
      <c r="K30" s="24">
        <f t="shared" ref="K30" si="29">K35+K40+K45+K50+K55+K60+K65+K70+K75+K80+K85+K90</f>
        <v>96164.71</v>
      </c>
      <c r="L30" s="24">
        <f>E30-K30</f>
        <v>5.01</v>
      </c>
      <c r="M30" s="47">
        <f t="shared" si="4"/>
        <v>1</v>
      </c>
      <c r="N30" s="699"/>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row>
    <row r="31" spans="1:98" s="5" customFormat="1" x14ac:dyDescent="0.25">
      <c r="A31" s="622"/>
      <c r="B31" s="377" t="s">
        <v>20</v>
      </c>
      <c r="C31" s="377"/>
      <c r="D31" s="348">
        <f t="shared" si="25"/>
        <v>0</v>
      </c>
      <c r="E31" s="348">
        <f t="shared" si="25"/>
        <v>0</v>
      </c>
      <c r="F31" s="348">
        <f t="shared" si="25"/>
        <v>0</v>
      </c>
      <c r="G31" s="96"/>
      <c r="H31" s="348"/>
      <c r="I31" s="77" t="e">
        <f t="shared" si="14"/>
        <v>#DIV/0!</v>
      </c>
      <c r="J31" s="77" t="e">
        <f t="shared" si="5"/>
        <v>#DIV/0!</v>
      </c>
      <c r="K31" s="348">
        <f t="shared" ref="K31" si="30">K36+K41+K46+K51+K56+K61+K66+K71+K76+K81+K86+K91</f>
        <v>0</v>
      </c>
      <c r="L31" s="24">
        <f t="shared" ref="L31:L36" si="31">E31-K31</f>
        <v>0</v>
      </c>
      <c r="M31" s="115" t="e">
        <f t="shared" si="4"/>
        <v>#DIV/0!</v>
      </c>
      <c r="N31" s="700"/>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row>
    <row r="32" spans="1:98" s="75" customFormat="1" ht="40.5" customHeight="1" x14ac:dyDescent="0.25">
      <c r="A32" s="620" t="s">
        <v>457</v>
      </c>
      <c r="B32" s="37" t="s">
        <v>607</v>
      </c>
      <c r="C32" s="37" t="s">
        <v>139</v>
      </c>
      <c r="D32" s="50">
        <f>SUM(D33:D36)</f>
        <v>31</v>
      </c>
      <c r="E32" s="50">
        <f>SUM(E33:E36)</f>
        <v>31</v>
      </c>
      <c r="F32" s="50">
        <f>SUM(F33:F36)</f>
        <v>3.59</v>
      </c>
      <c r="G32" s="101">
        <f>F32/E32</f>
        <v>0.11600000000000001</v>
      </c>
      <c r="H32" s="50">
        <f>SUM(H33:H35)</f>
        <v>3.59</v>
      </c>
      <c r="I32" s="96">
        <f t="shared" si="14"/>
        <v>0.11600000000000001</v>
      </c>
      <c r="J32" s="96">
        <f t="shared" si="5"/>
        <v>1</v>
      </c>
      <c r="K32" s="24">
        <f>SUM(K33:K36)</f>
        <v>25.99</v>
      </c>
      <c r="L32" s="24">
        <f t="shared" si="31"/>
        <v>5.01</v>
      </c>
      <c r="M32" s="47">
        <f t="shared" si="4"/>
        <v>0.84</v>
      </c>
      <c r="N32" s="698" t="s">
        <v>1391</v>
      </c>
    </row>
    <row r="33" spans="1:98" s="48" customFormat="1" x14ac:dyDescent="0.25">
      <c r="A33" s="621"/>
      <c r="B33" s="377" t="s">
        <v>19</v>
      </c>
      <c r="C33" s="377"/>
      <c r="D33" s="348"/>
      <c r="E33" s="348"/>
      <c r="F33" s="348"/>
      <c r="G33" s="349"/>
      <c r="H33" s="348"/>
      <c r="I33" s="77" t="e">
        <f t="shared" si="14"/>
        <v>#DIV/0!</v>
      </c>
      <c r="J33" s="77" t="e">
        <f t="shared" si="5"/>
        <v>#DIV/0!</v>
      </c>
      <c r="K33" s="24"/>
      <c r="L33" s="24">
        <f t="shared" si="31"/>
        <v>0</v>
      </c>
      <c r="M33" s="115" t="e">
        <f>K33/E33</f>
        <v>#DIV/0!</v>
      </c>
      <c r="N33" s="699"/>
    </row>
    <row r="34" spans="1:98" s="48" customFormat="1" x14ac:dyDescent="0.25">
      <c r="A34" s="621"/>
      <c r="B34" s="377" t="s">
        <v>18</v>
      </c>
      <c r="C34" s="377"/>
      <c r="D34" s="24"/>
      <c r="E34" s="24"/>
      <c r="F34" s="24"/>
      <c r="G34" s="77" t="e">
        <f>F34/E34</f>
        <v>#DIV/0!</v>
      </c>
      <c r="H34" s="21"/>
      <c r="I34" s="77" t="e">
        <f t="shared" si="14"/>
        <v>#DIV/0!</v>
      </c>
      <c r="J34" s="77" t="e">
        <f t="shared" si="5"/>
        <v>#DIV/0!</v>
      </c>
      <c r="K34" s="36"/>
      <c r="L34" s="24">
        <f t="shared" si="31"/>
        <v>0</v>
      </c>
      <c r="M34" s="115" t="e">
        <f t="shared" si="4"/>
        <v>#DIV/0!</v>
      </c>
      <c r="N34" s="699"/>
    </row>
    <row r="35" spans="1:98" s="48" customFormat="1" x14ac:dyDescent="0.25">
      <c r="A35" s="621"/>
      <c r="B35" s="377" t="s">
        <v>38</v>
      </c>
      <c r="C35" s="377"/>
      <c r="D35" s="24">
        <v>31</v>
      </c>
      <c r="E35" s="24">
        <v>31</v>
      </c>
      <c r="F35" s="24">
        <v>3.59</v>
      </c>
      <c r="G35" s="96">
        <f>F35/E35</f>
        <v>0.11600000000000001</v>
      </c>
      <c r="H35" s="24">
        <v>3.59</v>
      </c>
      <c r="I35" s="96">
        <f t="shared" si="14"/>
        <v>0.11600000000000001</v>
      </c>
      <c r="J35" s="96">
        <f t="shared" si="5"/>
        <v>1</v>
      </c>
      <c r="K35" s="24">
        <v>25.99</v>
      </c>
      <c r="L35" s="24">
        <f t="shared" si="31"/>
        <v>5.01</v>
      </c>
      <c r="M35" s="47">
        <f t="shared" si="4"/>
        <v>0.84</v>
      </c>
      <c r="N35" s="699"/>
    </row>
    <row r="36" spans="1:98" s="48" customFormat="1" ht="26.25" customHeight="1" x14ac:dyDescent="0.25">
      <c r="A36" s="622"/>
      <c r="B36" s="377" t="s">
        <v>20</v>
      </c>
      <c r="C36" s="377"/>
      <c r="D36" s="348"/>
      <c r="E36" s="348"/>
      <c r="F36" s="348"/>
      <c r="G36" s="96"/>
      <c r="H36" s="348"/>
      <c r="I36" s="77" t="e">
        <f t="shared" si="14"/>
        <v>#DIV/0!</v>
      </c>
      <c r="J36" s="77" t="e">
        <f t="shared" si="5"/>
        <v>#DIV/0!</v>
      </c>
      <c r="K36" s="24"/>
      <c r="L36" s="24">
        <f t="shared" si="31"/>
        <v>0</v>
      </c>
      <c r="M36" s="115" t="e">
        <f t="shared" si="4"/>
        <v>#DIV/0!</v>
      </c>
      <c r="N36" s="700"/>
    </row>
    <row r="37" spans="1:98" s="5" customFormat="1" ht="78" customHeight="1" x14ac:dyDescent="0.25">
      <c r="A37" s="620" t="s">
        <v>459</v>
      </c>
      <c r="B37" s="37" t="s">
        <v>608</v>
      </c>
      <c r="C37" s="37" t="s">
        <v>139</v>
      </c>
      <c r="D37" s="50">
        <f>SUM(D38:D41)</f>
        <v>370.1</v>
      </c>
      <c r="E37" s="50">
        <f>SUM(E38:E41)</f>
        <v>370.1</v>
      </c>
      <c r="F37" s="50">
        <f>SUM(F38:F41)</f>
        <v>0</v>
      </c>
      <c r="G37" s="101">
        <f>F37/E37</f>
        <v>0</v>
      </c>
      <c r="H37" s="50">
        <f>SUM(H38:H40)</f>
        <v>0</v>
      </c>
      <c r="I37" s="96">
        <f t="shared" si="14"/>
        <v>0</v>
      </c>
      <c r="J37" s="77" t="e">
        <f t="shared" si="5"/>
        <v>#DIV/0!</v>
      </c>
      <c r="K37" s="24">
        <f>SUM(K38:K41)</f>
        <v>370.1</v>
      </c>
      <c r="L37" s="24">
        <f>SUM(L38:L41)</f>
        <v>0</v>
      </c>
      <c r="M37" s="47">
        <f t="shared" si="4"/>
        <v>1</v>
      </c>
      <c r="N37" s="698" t="s">
        <v>1390</v>
      </c>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row>
    <row r="38" spans="1:98" s="5" customFormat="1" ht="22.5" customHeight="1" x14ac:dyDescent="0.25">
      <c r="A38" s="621"/>
      <c r="B38" s="377" t="s">
        <v>19</v>
      </c>
      <c r="C38" s="377"/>
      <c r="D38" s="348"/>
      <c r="E38" s="348"/>
      <c r="F38" s="348"/>
      <c r="G38" s="95" t="e">
        <f>F38/E38</f>
        <v>#DIV/0!</v>
      </c>
      <c r="H38" s="348"/>
      <c r="I38" s="77" t="e">
        <f t="shared" si="14"/>
        <v>#DIV/0!</v>
      </c>
      <c r="J38" s="77" t="e">
        <f t="shared" si="5"/>
        <v>#DIV/0!</v>
      </c>
      <c r="K38" s="24"/>
      <c r="L38" s="24"/>
      <c r="M38" s="115" t="e">
        <f t="shared" si="4"/>
        <v>#DIV/0!</v>
      </c>
      <c r="N38" s="699"/>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row>
    <row r="39" spans="1:98" s="5" customFormat="1" ht="24" customHeight="1" x14ac:dyDescent="0.25">
      <c r="A39" s="621"/>
      <c r="B39" s="377" t="s">
        <v>18</v>
      </c>
      <c r="C39" s="377"/>
      <c r="D39" s="24"/>
      <c r="E39" s="24"/>
      <c r="F39" s="24"/>
      <c r="G39" s="95" t="e">
        <f>F39/E39</f>
        <v>#DIV/0!</v>
      </c>
      <c r="H39" s="24"/>
      <c r="I39" s="77" t="e">
        <f t="shared" si="14"/>
        <v>#DIV/0!</v>
      </c>
      <c r="J39" s="77" t="e">
        <f t="shared" si="5"/>
        <v>#DIV/0!</v>
      </c>
      <c r="K39" s="11"/>
      <c r="L39" s="24"/>
      <c r="M39" s="115" t="e">
        <f t="shared" si="4"/>
        <v>#DIV/0!</v>
      </c>
      <c r="N39" s="699"/>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row>
    <row r="40" spans="1:98" s="11" customFormat="1" ht="24" customHeight="1" x14ac:dyDescent="0.25">
      <c r="A40" s="621"/>
      <c r="B40" s="426" t="s">
        <v>38</v>
      </c>
      <c r="C40" s="426"/>
      <c r="D40" s="24">
        <v>370.1</v>
      </c>
      <c r="E40" s="24">
        <v>370.1</v>
      </c>
      <c r="F40" s="24"/>
      <c r="G40" s="101">
        <f>F40/E40</f>
        <v>0</v>
      </c>
      <c r="H40" s="24">
        <f>F40</f>
        <v>0</v>
      </c>
      <c r="I40" s="96">
        <f t="shared" si="14"/>
        <v>0</v>
      </c>
      <c r="J40" s="77" t="e">
        <f t="shared" si="5"/>
        <v>#DIV/0!</v>
      </c>
      <c r="K40" s="24">
        <v>370.1</v>
      </c>
      <c r="L40" s="24">
        <f t="shared" ref="L40" si="32">E40-K40</f>
        <v>0</v>
      </c>
      <c r="M40" s="47">
        <f t="shared" si="4"/>
        <v>1</v>
      </c>
      <c r="N40" s="699"/>
    </row>
    <row r="41" spans="1:98" s="5" customFormat="1" ht="24" customHeight="1" x14ac:dyDescent="0.25">
      <c r="A41" s="622"/>
      <c r="B41" s="377" t="s">
        <v>20</v>
      </c>
      <c r="C41" s="377"/>
      <c r="D41" s="348"/>
      <c r="E41" s="348"/>
      <c r="F41" s="348"/>
      <c r="G41" s="96"/>
      <c r="H41" s="348"/>
      <c r="I41" s="77" t="e">
        <f t="shared" si="14"/>
        <v>#DIV/0!</v>
      </c>
      <c r="J41" s="77" t="e">
        <f t="shared" si="5"/>
        <v>#DIV/0!</v>
      </c>
      <c r="K41" s="24"/>
      <c r="L41" s="24"/>
      <c r="M41" s="115" t="e">
        <f t="shared" si="4"/>
        <v>#DIV/0!</v>
      </c>
      <c r="N41" s="700"/>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row>
    <row r="42" spans="1:98" s="5" customFormat="1" ht="66.75" customHeight="1" x14ac:dyDescent="0.25">
      <c r="A42" s="620" t="s">
        <v>625</v>
      </c>
      <c r="B42" s="37" t="s">
        <v>621</v>
      </c>
      <c r="C42" s="37" t="s">
        <v>139</v>
      </c>
      <c r="D42" s="50">
        <f>SUM(D43:D46)</f>
        <v>11741</v>
      </c>
      <c r="E42" s="50">
        <f>SUM(E43:E46)</f>
        <v>11532.66</v>
      </c>
      <c r="F42" s="50">
        <f>SUM(F43:F46)</f>
        <v>432.12</v>
      </c>
      <c r="G42" s="101">
        <f t="shared" ref="G42:G106" si="33">F42/E42</f>
        <v>3.6999999999999998E-2</v>
      </c>
      <c r="H42" s="50">
        <f>SUM(H43:H45)</f>
        <v>432.12</v>
      </c>
      <c r="I42" s="96">
        <f t="shared" si="14"/>
        <v>3.6999999999999998E-2</v>
      </c>
      <c r="J42" s="96">
        <f t="shared" si="5"/>
        <v>1</v>
      </c>
      <c r="K42" s="24">
        <f>SUM(K43:K46)</f>
        <v>11532.66</v>
      </c>
      <c r="L42" s="24">
        <f>SUM(L43:L46)</f>
        <v>0</v>
      </c>
      <c r="M42" s="47">
        <f t="shared" si="4"/>
        <v>1</v>
      </c>
      <c r="N42" s="698" t="s">
        <v>516</v>
      </c>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row>
    <row r="43" spans="1:98" s="5" customFormat="1" x14ac:dyDescent="0.25">
      <c r="A43" s="621"/>
      <c r="B43" s="377" t="s">
        <v>19</v>
      </c>
      <c r="C43" s="377"/>
      <c r="D43" s="348"/>
      <c r="E43" s="348"/>
      <c r="F43" s="348"/>
      <c r="G43" s="77" t="e">
        <f t="shared" si="33"/>
        <v>#DIV/0!</v>
      </c>
      <c r="H43" s="348"/>
      <c r="I43" s="77" t="e">
        <f t="shared" si="14"/>
        <v>#DIV/0!</v>
      </c>
      <c r="J43" s="77" t="e">
        <f t="shared" si="5"/>
        <v>#DIV/0!</v>
      </c>
      <c r="K43" s="24"/>
      <c r="L43" s="24"/>
      <c r="M43" s="115" t="e">
        <f t="shared" si="4"/>
        <v>#DIV/0!</v>
      </c>
      <c r="N43" s="699"/>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row>
    <row r="44" spans="1:98" s="5" customFormat="1" x14ac:dyDescent="0.25">
      <c r="A44" s="621"/>
      <c r="B44" s="377" t="s">
        <v>18</v>
      </c>
      <c r="C44" s="377"/>
      <c r="D44" s="348"/>
      <c r="E44" s="348"/>
      <c r="F44" s="348"/>
      <c r="G44" s="77" t="e">
        <f t="shared" si="33"/>
        <v>#DIV/0!</v>
      </c>
      <c r="H44" s="348"/>
      <c r="I44" s="77" t="e">
        <f t="shared" si="14"/>
        <v>#DIV/0!</v>
      </c>
      <c r="J44" s="77" t="e">
        <f t="shared" si="5"/>
        <v>#DIV/0!</v>
      </c>
      <c r="K44" s="24"/>
      <c r="L44" s="24"/>
      <c r="M44" s="115" t="e">
        <f t="shared" si="4"/>
        <v>#DIV/0!</v>
      </c>
      <c r="N44" s="699"/>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row>
    <row r="45" spans="1:98" s="335" customFormat="1" x14ac:dyDescent="0.25">
      <c r="A45" s="621"/>
      <c r="B45" s="431" t="s">
        <v>38</v>
      </c>
      <c r="C45" s="431"/>
      <c r="D45" s="39">
        <v>11741</v>
      </c>
      <c r="E45" s="39">
        <v>11532.66</v>
      </c>
      <c r="F45" s="39">
        <v>432.12</v>
      </c>
      <c r="G45" s="62">
        <f t="shared" si="33"/>
        <v>3.6999999999999998E-2</v>
      </c>
      <c r="H45" s="39">
        <v>432.12</v>
      </c>
      <c r="I45" s="62">
        <f t="shared" si="14"/>
        <v>3.6999999999999998E-2</v>
      </c>
      <c r="J45" s="62">
        <f t="shared" si="5"/>
        <v>1</v>
      </c>
      <c r="K45" s="39">
        <v>11532.66</v>
      </c>
      <c r="L45" s="39"/>
      <c r="M45" s="28">
        <f t="shared" si="4"/>
        <v>1</v>
      </c>
      <c r="N45" s="699"/>
    </row>
    <row r="46" spans="1:98" s="5" customFormat="1" x14ac:dyDescent="0.25">
      <c r="A46" s="622"/>
      <c r="B46" s="377" t="s">
        <v>20</v>
      </c>
      <c r="C46" s="377"/>
      <c r="D46" s="348"/>
      <c r="E46" s="348"/>
      <c r="F46" s="348"/>
      <c r="G46" s="77" t="e">
        <f t="shared" si="33"/>
        <v>#DIV/0!</v>
      </c>
      <c r="H46" s="348"/>
      <c r="I46" s="77" t="e">
        <f t="shared" si="14"/>
        <v>#DIV/0!</v>
      </c>
      <c r="J46" s="77" t="e">
        <f t="shared" si="5"/>
        <v>#DIV/0!</v>
      </c>
      <c r="K46" s="24"/>
      <c r="L46" s="24"/>
      <c r="M46" s="115" t="e">
        <f t="shared" si="4"/>
        <v>#DIV/0!</v>
      </c>
      <c r="N46" s="700"/>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row>
    <row r="47" spans="1:98" s="5" customFormat="1" ht="60" customHeight="1" x14ac:dyDescent="0.25">
      <c r="A47" s="620" t="s">
        <v>460</v>
      </c>
      <c r="B47" s="37" t="s">
        <v>622</v>
      </c>
      <c r="C47" s="37" t="s">
        <v>139</v>
      </c>
      <c r="D47" s="50">
        <f>SUM(D48:D51)</f>
        <v>114</v>
      </c>
      <c r="E47" s="50">
        <f>SUM(E48:E51)</f>
        <v>114</v>
      </c>
      <c r="F47" s="50">
        <f>SUM(F48:F51)</f>
        <v>12</v>
      </c>
      <c r="G47" s="101">
        <f t="shared" si="33"/>
        <v>0.105</v>
      </c>
      <c r="H47" s="50">
        <f>SUM(H48:H50)</f>
        <v>12</v>
      </c>
      <c r="I47" s="96">
        <f t="shared" si="14"/>
        <v>0.105</v>
      </c>
      <c r="J47" s="96">
        <f t="shared" si="5"/>
        <v>1</v>
      </c>
      <c r="K47" s="24">
        <f>SUM(K48:K51)</f>
        <v>114</v>
      </c>
      <c r="L47" s="24">
        <f>SUM(L48:L51)</f>
        <v>0</v>
      </c>
      <c r="M47" s="47">
        <f t="shared" si="4"/>
        <v>1</v>
      </c>
      <c r="N47" s="698" t="s">
        <v>1390</v>
      </c>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row>
    <row r="48" spans="1:98" s="5" customFormat="1" ht="33.75" customHeight="1" x14ac:dyDescent="0.25">
      <c r="A48" s="621"/>
      <c r="B48" s="377" t="s">
        <v>19</v>
      </c>
      <c r="C48" s="377"/>
      <c r="D48" s="348"/>
      <c r="E48" s="348"/>
      <c r="F48" s="348"/>
      <c r="G48" s="95" t="e">
        <f t="shared" si="33"/>
        <v>#DIV/0!</v>
      </c>
      <c r="H48" s="348"/>
      <c r="I48" s="77" t="e">
        <f t="shared" si="14"/>
        <v>#DIV/0!</v>
      </c>
      <c r="J48" s="77" t="e">
        <f t="shared" si="5"/>
        <v>#DIV/0!</v>
      </c>
      <c r="K48" s="24"/>
      <c r="L48" s="24"/>
      <c r="M48" s="115" t="e">
        <f t="shared" si="4"/>
        <v>#DIV/0!</v>
      </c>
      <c r="N48" s="699"/>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row>
    <row r="49" spans="1:98" s="5" customFormat="1" ht="30.75" customHeight="1" x14ac:dyDescent="0.25">
      <c r="A49" s="621"/>
      <c r="B49" s="377" t="s">
        <v>18</v>
      </c>
      <c r="C49" s="377"/>
      <c r="D49" s="348"/>
      <c r="E49" s="348"/>
      <c r="F49" s="348"/>
      <c r="G49" s="95" t="e">
        <f t="shared" si="33"/>
        <v>#DIV/0!</v>
      </c>
      <c r="H49" s="348"/>
      <c r="I49" s="77" t="e">
        <f t="shared" si="14"/>
        <v>#DIV/0!</v>
      </c>
      <c r="J49" s="77" t="e">
        <f t="shared" si="5"/>
        <v>#DIV/0!</v>
      </c>
      <c r="K49" s="24"/>
      <c r="L49" s="24"/>
      <c r="M49" s="115" t="e">
        <f t="shared" si="4"/>
        <v>#DIV/0!</v>
      </c>
      <c r="N49" s="699"/>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row>
    <row r="50" spans="1:98" s="5" customFormat="1" ht="32.25" customHeight="1" x14ac:dyDescent="0.25">
      <c r="A50" s="621"/>
      <c r="B50" s="377" t="s">
        <v>38</v>
      </c>
      <c r="C50" s="377"/>
      <c r="D50" s="24">
        <v>114</v>
      </c>
      <c r="E50" s="24">
        <v>114</v>
      </c>
      <c r="F50" s="24">
        <v>12</v>
      </c>
      <c r="G50" s="101">
        <f t="shared" si="33"/>
        <v>0.105</v>
      </c>
      <c r="H50" s="24">
        <f>F50</f>
        <v>12</v>
      </c>
      <c r="I50" s="96">
        <f t="shared" si="14"/>
        <v>0.105</v>
      </c>
      <c r="J50" s="96">
        <f t="shared" si="5"/>
        <v>1</v>
      </c>
      <c r="K50" s="24">
        <v>114</v>
      </c>
      <c r="L50" s="24"/>
      <c r="M50" s="47">
        <f t="shared" si="4"/>
        <v>1</v>
      </c>
      <c r="N50" s="699"/>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row>
    <row r="51" spans="1:98" s="5" customFormat="1" ht="29.25" customHeight="1" x14ac:dyDescent="0.25">
      <c r="A51" s="622"/>
      <c r="B51" s="377" t="s">
        <v>20</v>
      </c>
      <c r="C51" s="377"/>
      <c r="D51" s="348"/>
      <c r="E51" s="348"/>
      <c r="F51" s="348"/>
      <c r="G51" s="95" t="e">
        <f t="shared" si="33"/>
        <v>#DIV/0!</v>
      </c>
      <c r="H51" s="348"/>
      <c r="I51" s="77" t="e">
        <f t="shared" si="14"/>
        <v>#DIV/0!</v>
      </c>
      <c r="J51" s="77" t="e">
        <f t="shared" si="5"/>
        <v>#DIV/0!</v>
      </c>
      <c r="K51" s="24"/>
      <c r="L51" s="24"/>
      <c r="M51" s="115" t="e">
        <f t="shared" si="4"/>
        <v>#DIV/0!</v>
      </c>
      <c r="N51" s="700"/>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row>
    <row r="52" spans="1:98" s="5" customFormat="1" ht="59.25" customHeight="1" x14ac:dyDescent="0.25">
      <c r="A52" s="620" t="s">
        <v>461</v>
      </c>
      <c r="B52" s="37" t="s">
        <v>623</v>
      </c>
      <c r="C52" s="37" t="s">
        <v>139</v>
      </c>
      <c r="D52" s="50">
        <f>SUM(D53:D56)</f>
        <v>26164.41</v>
      </c>
      <c r="E52" s="50">
        <f>SUM(E53:E56)</f>
        <v>26164.41</v>
      </c>
      <c r="F52" s="50">
        <f>SUM(F53:F56)</f>
        <v>5646.07</v>
      </c>
      <c r="G52" s="101">
        <f t="shared" si="33"/>
        <v>0.216</v>
      </c>
      <c r="H52" s="50">
        <f>SUM(H53:H55)</f>
        <v>5198.4399999999996</v>
      </c>
      <c r="I52" s="101">
        <f t="shared" si="14"/>
        <v>0.19900000000000001</v>
      </c>
      <c r="J52" s="101">
        <f t="shared" si="5"/>
        <v>0.92100000000000004</v>
      </c>
      <c r="K52" s="50">
        <f>SUM(K53:K56)</f>
        <v>26164.41</v>
      </c>
      <c r="L52" s="50">
        <f>SUM(L53:L56)</f>
        <v>0</v>
      </c>
      <c r="M52" s="134">
        <f t="shared" si="4"/>
        <v>1</v>
      </c>
      <c r="N52" s="698" t="s">
        <v>605</v>
      </c>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row>
    <row r="53" spans="1:98" s="5" customFormat="1" x14ac:dyDescent="0.25">
      <c r="A53" s="621"/>
      <c r="B53" s="377" t="s">
        <v>19</v>
      </c>
      <c r="C53" s="377"/>
      <c r="D53" s="24">
        <v>19255.7</v>
      </c>
      <c r="E53" s="24">
        <v>19255.7</v>
      </c>
      <c r="F53" s="24">
        <v>3134.1</v>
      </c>
      <c r="G53" s="96">
        <f t="shared" si="33"/>
        <v>0.16300000000000001</v>
      </c>
      <c r="H53" s="24">
        <v>2686.47</v>
      </c>
      <c r="I53" s="96">
        <f t="shared" si="14"/>
        <v>0.14000000000000001</v>
      </c>
      <c r="J53" s="96">
        <f t="shared" si="5"/>
        <v>0.85699999999999998</v>
      </c>
      <c r="K53" s="24">
        <v>19255.7</v>
      </c>
      <c r="L53" s="24">
        <f>E53-K53</f>
        <v>0</v>
      </c>
      <c r="M53" s="47">
        <f t="shared" si="4"/>
        <v>1</v>
      </c>
      <c r="N53" s="699"/>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row>
    <row r="54" spans="1:98" s="5" customFormat="1" x14ac:dyDescent="0.25">
      <c r="A54" s="621"/>
      <c r="B54" s="377" t="s">
        <v>18</v>
      </c>
      <c r="C54" s="377"/>
      <c r="D54" s="24">
        <v>6815.9</v>
      </c>
      <c r="E54" s="24">
        <v>6815.9</v>
      </c>
      <c r="F54" s="24">
        <v>2500</v>
      </c>
      <c r="G54" s="96">
        <f t="shared" si="33"/>
        <v>0.36699999999999999</v>
      </c>
      <c r="H54" s="24">
        <v>2500</v>
      </c>
      <c r="I54" s="96">
        <f t="shared" si="14"/>
        <v>0.36699999999999999</v>
      </c>
      <c r="J54" s="96">
        <f t="shared" si="5"/>
        <v>1</v>
      </c>
      <c r="K54" s="24">
        <v>6815.9</v>
      </c>
      <c r="L54" s="24">
        <f t="shared" ref="L54:L56" si="34">E54-K54</f>
        <v>0</v>
      </c>
      <c r="M54" s="47">
        <f t="shared" si="4"/>
        <v>1</v>
      </c>
      <c r="N54" s="699"/>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row>
    <row r="55" spans="1:98" s="5" customFormat="1" x14ac:dyDescent="0.25">
      <c r="A55" s="621"/>
      <c r="B55" s="377" t="s">
        <v>38</v>
      </c>
      <c r="C55" s="377"/>
      <c r="D55" s="24">
        <v>92.81</v>
      </c>
      <c r="E55" s="24">
        <v>92.81</v>
      </c>
      <c r="F55" s="24">
        <v>11.97</v>
      </c>
      <c r="G55" s="96">
        <f t="shared" si="33"/>
        <v>0.129</v>
      </c>
      <c r="H55" s="24">
        <v>11.97</v>
      </c>
      <c r="I55" s="96">
        <f t="shared" si="14"/>
        <v>0.129</v>
      </c>
      <c r="J55" s="96">
        <f t="shared" si="5"/>
        <v>1</v>
      </c>
      <c r="K55" s="24">
        <v>92.81</v>
      </c>
      <c r="L55" s="24">
        <f t="shared" si="34"/>
        <v>0</v>
      </c>
      <c r="M55" s="47">
        <f t="shared" si="4"/>
        <v>1</v>
      </c>
      <c r="N55" s="699"/>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row>
    <row r="56" spans="1:98" s="5" customFormat="1" x14ac:dyDescent="0.25">
      <c r="A56" s="622"/>
      <c r="B56" s="377" t="s">
        <v>20</v>
      </c>
      <c r="C56" s="377"/>
      <c r="D56" s="348"/>
      <c r="E56" s="348"/>
      <c r="F56" s="348"/>
      <c r="G56" s="77" t="e">
        <f t="shared" si="33"/>
        <v>#DIV/0!</v>
      </c>
      <c r="H56" s="348"/>
      <c r="I56" s="77" t="e">
        <f t="shared" si="14"/>
        <v>#DIV/0!</v>
      </c>
      <c r="J56" s="77" t="e">
        <f t="shared" si="5"/>
        <v>#DIV/0!</v>
      </c>
      <c r="K56" s="24"/>
      <c r="L56" s="24">
        <f t="shared" si="34"/>
        <v>0</v>
      </c>
      <c r="M56" s="115" t="e">
        <f t="shared" si="4"/>
        <v>#DIV/0!</v>
      </c>
      <c r="N56" s="700"/>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row>
    <row r="57" spans="1:98" s="5" customFormat="1" ht="57" customHeight="1" x14ac:dyDescent="0.25">
      <c r="A57" s="620" t="s">
        <v>462</v>
      </c>
      <c r="B57" s="16" t="s">
        <v>624</v>
      </c>
      <c r="C57" s="16" t="s">
        <v>139</v>
      </c>
      <c r="D57" s="19">
        <f>SUM(D58:D61)</f>
        <v>3742.4</v>
      </c>
      <c r="E57" s="19">
        <f>SUM(E58:E61)</f>
        <v>3742.4</v>
      </c>
      <c r="F57" s="19">
        <f>SUM(F58:F61)</f>
        <v>2715.52</v>
      </c>
      <c r="G57" s="87">
        <f t="shared" si="33"/>
        <v>0.72599999999999998</v>
      </c>
      <c r="H57" s="19">
        <f>SUM(H58:H61)</f>
        <v>2715.52</v>
      </c>
      <c r="I57" s="87">
        <f t="shared" si="14"/>
        <v>0.72599999999999998</v>
      </c>
      <c r="J57" s="87">
        <f t="shared" si="5"/>
        <v>1</v>
      </c>
      <c r="K57" s="19">
        <f>SUM(K58:K61)</f>
        <v>3742.4</v>
      </c>
      <c r="L57" s="19">
        <f>SUM(L58:L61)</f>
        <v>0</v>
      </c>
      <c r="M57" s="51">
        <f t="shared" si="4"/>
        <v>1</v>
      </c>
      <c r="N57" s="818" t="s">
        <v>517</v>
      </c>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row>
    <row r="58" spans="1:98" s="5" customFormat="1" x14ac:dyDescent="0.25">
      <c r="A58" s="621"/>
      <c r="B58" s="376" t="s">
        <v>19</v>
      </c>
      <c r="C58" s="376"/>
      <c r="D58" s="39"/>
      <c r="E58" s="39"/>
      <c r="F58" s="39"/>
      <c r="G58" s="65" t="e">
        <f t="shared" si="33"/>
        <v>#DIV/0!</v>
      </c>
      <c r="H58" s="39"/>
      <c r="I58" s="65" t="e">
        <f t="shared" si="14"/>
        <v>#DIV/0!</v>
      </c>
      <c r="J58" s="65" t="e">
        <f t="shared" si="5"/>
        <v>#DIV/0!</v>
      </c>
      <c r="K58" s="39"/>
      <c r="L58" s="39"/>
      <c r="M58" s="29" t="e">
        <f t="shared" si="4"/>
        <v>#DIV/0!</v>
      </c>
      <c r="N58" s="819"/>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row>
    <row r="59" spans="1:98" s="5" customFormat="1" x14ac:dyDescent="0.25">
      <c r="A59" s="621"/>
      <c r="B59" s="376" t="s">
        <v>18</v>
      </c>
      <c r="C59" s="376"/>
      <c r="D59" s="39"/>
      <c r="E59" s="39"/>
      <c r="F59" s="39"/>
      <c r="G59" s="65" t="e">
        <f t="shared" si="33"/>
        <v>#DIV/0!</v>
      </c>
      <c r="H59" s="21">
        <f>F59</f>
        <v>0</v>
      </c>
      <c r="I59" s="65" t="e">
        <f t="shared" si="14"/>
        <v>#DIV/0!</v>
      </c>
      <c r="J59" s="65" t="e">
        <f t="shared" si="5"/>
        <v>#DIV/0!</v>
      </c>
      <c r="K59" s="21"/>
      <c r="L59" s="21"/>
      <c r="M59" s="29" t="e">
        <f t="shared" si="4"/>
        <v>#DIV/0!</v>
      </c>
      <c r="N59" s="819"/>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row>
    <row r="60" spans="1:98" s="5" customFormat="1" x14ac:dyDescent="0.25">
      <c r="A60" s="621"/>
      <c r="B60" s="376" t="s">
        <v>38</v>
      </c>
      <c r="C60" s="376"/>
      <c r="D60" s="39">
        <v>3742.4</v>
      </c>
      <c r="E60" s="39">
        <v>3742.4</v>
      </c>
      <c r="F60" s="39">
        <v>2715.52</v>
      </c>
      <c r="G60" s="62">
        <f t="shared" si="33"/>
        <v>0.72599999999999998</v>
      </c>
      <c r="H60" s="39">
        <v>2715.52</v>
      </c>
      <c r="I60" s="62">
        <f t="shared" si="14"/>
        <v>0.72599999999999998</v>
      </c>
      <c r="J60" s="62">
        <f t="shared" si="5"/>
        <v>1</v>
      </c>
      <c r="K60" s="39">
        <v>3742.4</v>
      </c>
      <c r="L60" s="39"/>
      <c r="M60" s="28">
        <f t="shared" si="4"/>
        <v>1</v>
      </c>
      <c r="N60" s="819"/>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row>
    <row r="61" spans="1:98" s="5" customFormat="1" x14ac:dyDescent="0.25">
      <c r="A61" s="622"/>
      <c r="B61" s="376" t="s">
        <v>20</v>
      </c>
      <c r="C61" s="376"/>
      <c r="D61" s="39"/>
      <c r="E61" s="39"/>
      <c r="F61" s="39"/>
      <c r="G61" s="65" t="e">
        <f t="shared" si="33"/>
        <v>#DIV/0!</v>
      </c>
      <c r="H61" s="39"/>
      <c r="I61" s="65" t="e">
        <f t="shared" si="14"/>
        <v>#DIV/0!</v>
      </c>
      <c r="J61" s="65" t="e">
        <f t="shared" si="5"/>
        <v>#DIV/0!</v>
      </c>
      <c r="K61" s="39"/>
      <c r="L61" s="39"/>
      <c r="M61" s="29" t="e">
        <f t="shared" si="4"/>
        <v>#DIV/0!</v>
      </c>
      <c r="N61" s="820"/>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row>
    <row r="62" spans="1:98" s="5" customFormat="1" ht="68.25" customHeight="1" x14ac:dyDescent="0.25">
      <c r="A62" s="620" t="s">
        <v>463</v>
      </c>
      <c r="B62" s="37" t="s">
        <v>626</v>
      </c>
      <c r="C62" s="37" t="s">
        <v>139</v>
      </c>
      <c r="D62" s="50">
        <f>SUM(D63:D66)</f>
        <v>829.2</v>
      </c>
      <c r="E62" s="50">
        <f>SUM(E63:E66)</f>
        <v>829.2</v>
      </c>
      <c r="F62" s="50">
        <f>SUM(F63:F66)</f>
        <v>273.13</v>
      </c>
      <c r="G62" s="96">
        <f t="shared" si="33"/>
        <v>0.32900000000000001</v>
      </c>
      <c r="H62" s="50">
        <f>SUM(H63:H66)</f>
        <v>273.13</v>
      </c>
      <c r="I62" s="101">
        <f t="shared" si="14"/>
        <v>0.32900000000000001</v>
      </c>
      <c r="J62" s="101">
        <f t="shared" si="5"/>
        <v>1</v>
      </c>
      <c r="K62" s="50">
        <f>SUM(K63:K66)</f>
        <v>829.2</v>
      </c>
      <c r="L62" s="50">
        <f>SUM(L63:L66)</f>
        <v>0</v>
      </c>
      <c r="M62" s="134">
        <f t="shared" si="4"/>
        <v>1</v>
      </c>
      <c r="N62" s="698" t="s">
        <v>627</v>
      </c>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row>
    <row r="63" spans="1:98" s="5" customFormat="1" x14ac:dyDescent="0.25">
      <c r="A63" s="621"/>
      <c r="B63" s="377" t="s">
        <v>19</v>
      </c>
      <c r="C63" s="377"/>
      <c r="D63" s="24"/>
      <c r="E63" s="24"/>
      <c r="F63" s="24"/>
      <c r="G63" s="77" t="e">
        <f t="shared" si="33"/>
        <v>#DIV/0!</v>
      </c>
      <c r="H63" s="24"/>
      <c r="I63" s="77" t="e">
        <f t="shared" si="14"/>
        <v>#DIV/0!</v>
      </c>
      <c r="J63" s="77" t="e">
        <f t="shared" si="5"/>
        <v>#DIV/0!</v>
      </c>
      <c r="K63" s="24"/>
      <c r="L63" s="24"/>
      <c r="M63" s="115" t="e">
        <f t="shared" si="4"/>
        <v>#DIV/0!</v>
      </c>
      <c r="N63" s="699"/>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row>
    <row r="64" spans="1:98" s="5" customFormat="1" x14ac:dyDescent="0.25">
      <c r="A64" s="621"/>
      <c r="B64" s="377" t="s">
        <v>18</v>
      </c>
      <c r="C64" s="377"/>
      <c r="D64" s="24"/>
      <c r="E64" s="24"/>
      <c r="F64" s="24"/>
      <c r="G64" s="77" t="e">
        <f t="shared" si="33"/>
        <v>#DIV/0!</v>
      </c>
      <c r="H64" s="24"/>
      <c r="I64" s="77" t="e">
        <f t="shared" si="14"/>
        <v>#DIV/0!</v>
      </c>
      <c r="J64" s="77" t="e">
        <f t="shared" si="5"/>
        <v>#DIV/0!</v>
      </c>
      <c r="K64" s="24"/>
      <c r="L64" s="24"/>
      <c r="M64" s="115" t="e">
        <f t="shared" si="4"/>
        <v>#DIV/0!</v>
      </c>
      <c r="N64" s="699"/>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row>
    <row r="65" spans="1:98" s="5" customFormat="1" x14ac:dyDescent="0.25">
      <c r="A65" s="621"/>
      <c r="B65" s="377" t="s">
        <v>38</v>
      </c>
      <c r="C65" s="377"/>
      <c r="D65" s="24">
        <v>829.2</v>
      </c>
      <c r="E65" s="24">
        <v>829.2</v>
      </c>
      <c r="F65" s="24">
        <v>273.13</v>
      </c>
      <c r="G65" s="96">
        <f t="shared" si="33"/>
        <v>0.32900000000000001</v>
      </c>
      <c r="H65" s="24">
        <f>F65</f>
        <v>273.13</v>
      </c>
      <c r="I65" s="96">
        <f t="shared" si="14"/>
        <v>0.32900000000000001</v>
      </c>
      <c r="J65" s="96">
        <f t="shared" si="5"/>
        <v>1</v>
      </c>
      <c r="K65" s="24">
        <v>829.2</v>
      </c>
      <c r="L65" s="24"/>
      <c r="M65" s="47">
        <f t="shared" si="4"/>
        <v>1</v>
      </c>
      <c r="N65" s="699"/>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row>
    <row r="66" spans="1:98" s="5" customFormat="1" x14ac:dyDescent="0.25">
      <c r="A66" s="622"/>
      <c r="B66" s="377" t="s">
        <v>20</v>
      </c>
      <c r="C66" s="377"/>
      <c r="D66" s="24"/>
      <c r="E66" s="24"/>
      <c r="F66" s="24"/>
      <c r="G66" s="77" t="e">
        <f t="shared" si="33"/>
        <v>#DIV/0!</v>
      </c>
      <c r="H66" s="24"/>
      <c r="I66" s="77" t="e">
        <f t="shared" si="14"/>
        <v>#DIV/0!</v>
      </c>
      <c r="J66" s="77" t="e">
        <f t="shared" si="5"/>
        <v>#DIV/0!</v>
      </c>
      <c r="K66" s="24"/>
      <c r="L66" s="24"/>
      <c r="M66" s="115" t="e">
        <f t="shared" si="4"/>
        <v>#DIV/0!</v>
      </c>
      <c r="N66" s="700"/>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row>
    <row r="67" spans="1:98" s="5" customFormat="1" ht="51.75" customHeight="1" x14ac:dyDescent="0.25">
      <c r="A67" s="620" t="s">
        <v>464</v>
      </c>
      <c r="B67" s="37" t="s">
        <v>628</v>
      </c>
      <c r="C67" s="37" t="s">
        <v>139</v>
      </c>
      <c r="D67" s="50">
        <f>SUM(D68:D71)</f>
        <v>669</v>
      </c>
      <c r="E67" s="50">
        <f>SUM(E68:E71)</f>
        <v>669</v>
      </c>
      <c r="F67" s="50">
        <f>SUM(F68:F71)</f>
        <v>104.78</v>
      </c>
      <c r="G67" s="101">
        <f t="shared" si="33"/>
        <v>0.157</v>
      </c>
      <c r="H67" s="50">
        <f>SUM(H68:H71)</f>
        <v>104.78</v>
      </c>
      <c r="I67" s="101">
        <f t="shared" si="14"/>
        <v>0.157</v>
      </c>
      <c r="J67" s="101">
        <f t="shared" si="5"/>
        <v>1</v>
      </c>
      <c r="K67" s="50">
        <f>SUM(K68:K71)</f>
        <v>669</v>
      </c>
      <c r="L67" s="50">
        <f>SUM(L68:L71)</f>
        <v>0</v>
      </c>
      <c r="M67" s="134">
        <f t="shared" ref="M67:M136" si="35">K67/E67</f>
        <v>1</v>
      </c>
      <c r="N67" s="698" t="s">
        <v>629</v>
      </c>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row>
    <row r="68" spans="1:98" s="5" customFormat="1" x14ac:dyDescent="0.25">
      <c r="A68" s="621"/>
      <c r="B68" s="377" t="s">
        <v>19</v>
      </c>
      <c r="C68" s="377"/>
      <c r="D68" s="24"/>
      <c r="E68" s="24"/>
      <c r="F68" s="24"/>
      <c r="G68" s="77" t="e">
        <f t="shared" si="33"/>
        <v>#DIV/0!</v>
      </c>
      <c r="H68" s="24"/>
      <c r="I68" s="77" t="e">
        <f t="shared" si="14"/>
        <v>#DIV/0!</v>
      </c>
      <c r="J68" s="77" t="e">
        <f t="shared" si="5"/>
        <v>#DIV/0!</v>
      </c>
      <c r="K68" s="24"/>
      <c r="L68" s="24"/>
      <c r="M68" s="115" t="e">
        <f t="shared" si="35"/>
        <v>#DIV/0!</v>
      </c>
      <c r="N68" s="699"/>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row>
    <row r="69" spans="1:98" s="5" customFormat="1" x14ac:dyDescent="0.25">
      <c r="A69" s="621"/>
      <c r="B69" s="377" t="s">
        <v>18</v>
      </c>
      <c r="C69" s="377"/>
      <c r="D69" s="24"/>
      <c r="E69" s="24"/>
      <c r="F69" s="24"/>
      <c r="G69" s="77" t="e">
        <f t="shared" si="33"/>
        <v>#DIV/0!</v>
      </c>
      <c r="H69" s="24"/>
      <c r="I69" s="77" t="e">
        <f t="shared" si="14"/>
        <v>#DIV/0!</v>
      </c>
      <c r="J69" s="77" t="e">
        <f t="shared" ref="J69:J136" si="36">H69/F69</f>
        <v>#DIV/0!</v>
      </c>
      <c r="K69" s="24"/>
      <c r="L69" s="24"/>
      <c r="M69" s="115" t="e">
        <f t="shared" si="35"/>
        <v>#DIV/0!</v>
      </c>
      <c r="N69" s="699"/>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row>
    <row r="70" spans="1:98" s="5" customFormat="1" x14ac:dyDescent="0.25">
      <c r="A70" s="621"/>
      <c r="B70" s="377" t="s">
        <v>38</v>
      </c>
      <c r="C70" s="377"/>
      <c r="D70" s="24">
        <v>669</v>
      </c>
      <c r="E70" s="24">
        <v>669</v>
      </c>
      <c r="F70" s="24">
        <v>104.78</v>
      </c>
      <c r="G70" s="96">
        <f t="shared" si="33"/>
        <v>0.157</v>
      </c>
      <c r="H70" s="24">
        <v>104.78</v>
      </c>
      <c r="I70" s="96">
        <f t="shared" si="14"/>
        <v>0.157</v>
      </c>
      <c r="J70" s="96">
        <f t="shared" si="36"/>
        <v>1</v>
      </c>
      <c r="K70" s="24">
        <v>669</v>
      </c>
      <c r="L70" s="24"/>
      <c r="M70" s="47">
        <f t="shared" si="35"/>
        <v>1</v>
      </c>
      <c r="N70" s="699"/>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row>
    <row r="71" spans="1:98" s="5" customFormat="1" ht="21.75" customHeight="1" x14ac:dyDescent="0.25">
      <c r="A71" s="622"/>
      <c r="B71" s="377" t="s">
        <v>20</v>
      </c>
      <c r="C71" s="377"/>
      <c r="D71" s="24"/>
      <c r="E71" s="24"/>
      <c r="F71" s="24"/>
      <c r="G71" s="77" t="e">
        <f t="shared" si="33"/>
        <v>#DIV/0!</v>
      </c>
      <c r="H71" s="24"/>
      <c r="I71" s="77" t="e">
        <f t="shared" si="14"/>
        <v>#DIV/0!</v>
      </c>
      <c r="J71" s="77" t="e">
        <f t="shared" si="36"/>
        <v>#DIV/0!</v>
      </c>
      <c r="K71" s="24"/>
      <c r="L71" s="24"/>
      <c r="M71" s="115" t="e">
        <f t="shared" si="35"/>
        <v>#DIV/0!</v>
      </c>
      <c r="N71" s="700"/>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row>
    <row r="72" spans="1:98" s="5" customFormat="1" ht="93" customHeight="1" x14ac:dyDescent="0.25">
      <c r="A72" s="754" t="s">
        <v>465</v>
      </c>
      <c r="B72" s="37" t="s">
        <v>630</v>
      </c>
      <c r="C72" s="37" t="s">
        <v>139</v>
      </c>
      <c r="D72" s="24">
        <f>SUM(D73:D76)</f>
        <v>600</v>
      </c>
      <c r="E72" s="24">
        <f>SUM(E73:E76)</f>
        <v>600</v>
      </c>
      <c r="F72" s="24">
        <f>SUM(F73:F76)</f>
        <v>0</v>
      </c>
      <c r="G72" s="96">
        <f t="shared" si="33"/>
        <v>0</v>
      </c>
      <c r="H72" s="24">
        <f>SUM(H73:H76)</f>
        <v>0</v>
      </c>
      <c r="I72" s="96">
        <f t="shared" si="14"/>
        <v>0</v>
      </c>
      <c r="J72" s="77" t="e">
        <f t="shared" si="36"/>
        <v>#DIV/0!</v>
      </c>
      <c r="K72" s="24">
        <f>SUM(K73:K76)</f>
        <v>600</v>
      </c>
      <c r="L72" s="24"/>
      <c r="M72" s="47">
        <f t="shared" si="35"/>
        <v>1</v>
      </c>
      <c r="N72" s="698" t="s">
        <v>1390</v>
      </c>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row>
    <row r="73" spans="1:98" s="5" customFormat="1" x14ac:dyDescent="0.25">
      <c r="A73" s="755"/>
      <c r="B73" s="377" t="s">
        <v>19</v>
      </c>
      <c r="C73" s="377"/>
      <c r="D73" s="24"/>
      <c r="E73" s="24"/>
      <c r="F73" s="24"/>
      <c r="G73" s="77" t="e">
        <f t="shared" si="33"/>
        <v>#DIV/0!</v>
      </c>
      <c r="H73" s="24"/>
      <c r="I73" s="77" t="e">
        <f t="shared" si="14"/>
        <v>#DIV/0!</v>
      </c>
      <c r="J73" s="77" t="e">
        <f t="shared" si="36"/>
        <v>#DIV/0!</v>
      </c>
      <c r="K73" s="24"/>
      <c r="L73" s="24"/>
      <c r="M73" s="115" t="e">
        <f t="shared" si="35"/>
        <v>#DIV/0!</v>
      </c>
      <c r="N73" s="699"/>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row>
    <row r="74" spans="1:98" s="5" customFormat="1" x14ac:dyDescent="0.25">
      <c r="A74" s="755"/>
      <c r="B74" s="377" t="s">
        <v>18</v>
      </c>
      <c r="C74" s="377"/>
      <c r="D74" s="24"/>
      <c r="E74" s="24"/>
      <c r="F74" s="24"/>
      <c r="G74" s="77" t="e">
        <f t="shared" si="33"/>
        <v>#DIV/0!</v>
      </c>
      <c r="H74" s="24"/>
      <c r="I74" s="77" t="e">
        <f t="shared" si="14"/>
        <v>#DIV/0!</v>
      </c>
      <c r="J74" s="77" t="e">
        <f t="shared" si="36"/>
        <v>#DIV/0!</v>
      </c>
      <c r="K74" s="24"/>
      <c r="L74" s="24"/>
      <c r="M74" s="115" t="e">
        <f t="shared" si="35"/>
        <v>#DIV/0!</v>
      </c>
      <c r="N74" s="699"/>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row>
    <row r="75" spans="1:98" s="5" customFormat="1" x14ac:dyDescent="0.25">
      <c r="A75" s="755"/>
      <c r="B75" s="377" t="s">
        <v>38</v>
      </c>
      <c r="C75" s="377"/>
      <c r="D75" s="24">
        <v>600</v>
      </c>
      <c r="E75" s="24">
        <v>600</v>
      </c>
      <c r="F75" s="24"/>
      <c r="G75" s="96">
        <f t="shared" si="33"/>
        <v>0</v>
      </c>
      <c r="H75" s="24"/>
      <c r="I75" s="96">
        <f t="shared" si="14"/>
        <v>0</v>
      </c>
      <c r="J75" s="77" t="e">
        <f t="shared" si="36"/>
        <v>#DIV/0!</v>
      </c>
      <c r="K75" s="24">
        <v>600</v>
      </c>
      <c r="L75" s="24"/>
      <c r="M75" s="47">
        <f t="shared" si="35"/>
        <v>1</v>
      </c>
      <c r="N75" s="699"/>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row>
    <row r="76" spans="1:98" s="5" customFormat="1" x14ac:dyDescent="0.25">
      <c r="A76" s="756"/>
      <c r="B76" s="377" t="s">
        <v>20</v>
      </c>
      <c r="C76" s="37"/>
      <c r="D76" s="50"/>
      <c r="E76" s="50"/>
      <c r="F76" s="50"/>
      <c r="G76" s="77" t="e">
        <f t="shared" si="33"/>
        <v>#DIV/0!</v>
      </c>
      <c r="H76" s="50"/>
      <c r="I76" s="77" t="e">
        <f t="shared" si="14"/>
        <v>#DIV/0!</v>
      </c>
      <c r="J76" s="77" t="e">
        <f t="shared" si="36"/>
        <v>#DIV/0!</v>
      </c>
      <c r="K76" s="50"/>
      <c r="L76" s="50"/>
      <c r="M76" s="115" t="e">
        <f t="shared" si="35"/>
        <v>#DIV/0!</v>
      </c>
      <c r="N76" s="700"/>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row>
    <row r="77" spans="1:98" s="5" customFormat="1" ht="81" customHeight="1" x14ac:dyDescent="0.25">
      <c r="A77" s="754" t="s">
        <v>633</v>
      </c>
      <c r="B77" s="37" t="s">
        <v>631</v>
      </c>
      <c r="C77" s="37" t="s">
        <v>139</v>
      </c>
      <c r="D77" s="24">
        <f>SUM(D78:D81)</f>
        <v>243.7</v>
      </c>
      <c r="E77" s="24">
        <f>SUM(E78:E81)</f>
        <v>243.7</v>
      </c>
      <c r="F77" s="24">
        <f>SUM(F78:F81)</f>
        <v>0</v>
      </c>
      <c r="G77" s="77">
        <f t="shared" si="33"/>
        <v>0</v>
      </c>
      <c r="H77" s="24"/>
      <c r="I77" s="77">
        <f t="shared" si="14"/>
        <v>0</v>
      </c>
      <c r="J77" s="77" t="e">
        <f t="shared" si="36"/>
        <v>#DIV/0!</v>
      </c>
      <c r="K77" s="24">
        <f>SUM(K78:K81)</f>
        <v>243.7</v>
      </c>
      <c r="L77" s="24">
        <f>L80</f>
        <v>0</v>
      </c>
      <c r="M77" s="47">
        <f t="shared" si="35"/>
        <v>1</v>
      </c>
      <c r="N77" s="698" t="s">
        <v>1390</v>
      </c>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row>
    <row r="78" spans="1:98" s="5" customFormat="1" x14ac:dyDescent="0.25">
      <c r="A78" s="755"/>
      <c r="B78" s="377" t="s">
        <v>19</v>
      </c>
      <c r="C78" s="377"/>
      <c r="D78" s="24"/>
      <c r="E78" s="24"/>
      <c r="F78" s="24"/>
      <c r="G78" s="77" t="e">
        <f t="shared" si="33"/>
        <v>#DIV/0!</v>
      </c>
      <c r="H78" s="24"/>
      <c r="I78" s="77" t="e">
        <f t="shared" si="14"/>
        <v>#DIV/0!</v>
      </c>
      <c r="J78" s="77" t="e">
        <f t="shared" si="36"/>
        <v>#DIV/0!</v>
      </c>
      <c r="K78" s="24"/>
      <c r="L78" s="24"/>
      <c r="M78" s="115" t="e">
        <f t="shared" si="35"/>
        <v>#DIV/0!</v>
      </c>
      <c r="N78" s="699"/>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row>
    <row r="79" spans="1:98" s="5" customFormat="1" x14ac:dyDescent="0.25">
      <c r="A79" s="755"/>
      <c r="B79" s="377" t="s">
        <v>18</v>
      </c>
      <c r="C79" s="377"/>
      <c r="D79" s="24"/>
      <c r="E79" s="24"/>
      <c r="F79" s="24"/>
      <c r="G79" s="77" t="e">
        <f t="shared" si="33"/>
        <v>#DIV/0!</v>
      </c>
      <c r="H79" s="24"/>
      <c r="I79" s="77" t="e">
        <f t="shared" si="14"/>
        <v>#DIV/0!</v>
      </c>
      <c r="J79" s="77" t="e">
        <f t="shared" si="36"/>
        <v>#DIV/0!</v>
      </c>
      <c r="K79" s="24"/>
      <c r="L79" s="24"/>
      <c r="M79" s="115" t="e">
        <f t="shared" si="35"/>
        <v>#DIV/0!</v>
      </c>
      <c r="N79" s="699"/>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c r="CR79" s="6"/>
      <c r="CS79" s="6"/>
      <c r="CT79" s="6"/>
    </row>
    <row r="80" spans="1:98" s="5" customFormat="1" x14ac:dyDescent="0.25">
      <c r="A80" s="755"/>
      <c r="B80" s="377" t="s">
        <v>38</v>
      </c>
      <c r="C80" s="377"/>
      <c r="D80" s="24">
        <v>243.7</v>
      </c>
      <c r="E80" s="24">
        <v>243.7</v>
      </c>
      <c r="F80" s="24"/>
      <c r="G80" s="77">
        <f t="shared" si="33"/>
        <v>0</v>
      </c>
      <c r="H80" s="24"/>
      <c r="I80" s="77">
        <f t="shared" si="14"/>
        <v>0</v>
      </c>
      <c r="J80" s="77" t="e">
        <f t="shared" si="36"/>
        <v>#DIV/0!</v>
      </c>
      <c r="K80" s="24">
        <v>243.7</v>
      </c>
      <c r="L80" s="24"/>
      <c r="M80" s="47">
        <f t="shared" si="35"/>
        <v>1</v>
      </c>
      <c r="N80" s="699"/>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row>
    <row r="81" spans="1:98" s="5" customFormat="1" x14ac:dyDescent="0.25">
      <c r="A81" s="756"/>
      <c r="B81" s="377" t="s">
        <v>20</v>
      </c>
      <c r="C81" s="37"/>
      <c r="D81" s="50"/>
      <c r="E81" s="50"/>
      <c r="F81" s="50"/>
      <c r="G81" s="77" t="e">
        <f t="shared" si="33"/>
        <v>#DIV/0!</v>
      </c>
      <c r="H81" s="50"/>
      <c r="I81" s="77" t="e">
        <f t="shared" si="14"/>
        <v>#DIV/0!</v>
      </c>
      <c r="J81" s="77" t="e">
        <f t="shared" si="36"/>
        <v>#DIV/0!</v>
      </c>
      <c r="K81" s="24"/>
      <c r="L81" s="24"/>
      <c r="M81" s="115" t="e">
        <f t="shared" si="35"/>
        <v>#DIV/0!</v>
      </c>
      <c r="N81" s="700"/>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row>
    <row r="82" spans="1:98" s="5" customFormat="1" ht="45" customHeight="1" x14ac:dyDescent="0.25">
      <c r="A82" s="754" t="s">
        <v>634</v>
      </c>
      <c r="B82" s="37" t="s">
        <v>632</v>
      </c>
      <c r="C82" s="37" t="s">
        <v>139</v>
      </c>
      <c r="D82" s="50">
        <f>SUM(D83:D86)</f>
        <v>34040.300000000003</v>
      </c>
      <c r="E82" s="50">
        <f>SUM(E83:E86)</f>
        <v>34040.300000000003</v>
      </c>
      <c r="F82" s="50">
        <f>SUM(F83:F86)</f>
        <v>0</v>
      </c>
      <c r="G82" s="101">
        <f t="shared" si="33"/>
        <v>0</v>
      </c>
      <c r="H82" s="50">
        <f>SUM(H83:H86)</f>
        <v>0</v>
      </c>
      <c r="I82" s="101">
        <f t="shared" si="14"/>
        <v>0</v>
      </c>
      <c r="J82" s="95" t="e">
        <f t="shared" si="36"/>
        <v>#DIV/0!</v>
      </c>
      <c r="K82" s="50">
        <f>SUM(K83:K86)</f>
        <v>34040.300000000003</v>
      </c>
      <c r="L82" s="50"/>
      <c r="M82" s="134">
        <f t="shared" si="35"/>
        <v>1</v>
      </c>
      <c r="N82" s="933" t="s">
        <v>1315</v>
      </c>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c r="CQ82" s="6"/>
      <c r="CR82" s="6"/>
      <c r="CS82" s="6"/>
      <c r="CT82" s="6"/>
    </row>
    <row r="83" spans="1:98" s="5" customFormat="1" x14ac:dyDescent="0.25">
      <c r="A83" s="755"/>
      <c r="B83" s="377" t="s">
        <v>19</v>
      </c>
      <c r="C83" s="377"/>
      <c r="D83" s="24"/>
      <c r="E83" s="24"/>
      <c r="F83" s="24"/>
      <c r="G83" s="77" t="e">
        <f t="shared" si="33"/>
        <v>#DIV/0!</v>
      </c>
      <c r="H83" s="24"/>
      <c r="I83" s="77" t="e">
        <f t="shared" si="14"/>
        <v>#DIV/0!</v>
      </c>
      <c r="J83" s="77" t="e">
        <f t="shared" si="36"/>
        <v>#DIV/0!</v>
      </c>
      <c r="K83" s="24"/>
      <c r="L83" s="24"/>
      <c r="M83" s="115" t="e">
        <f t="shared" si="35"/>
        <v>#DIV/0!</v>
      </c>
      <c r="N83" s="934"/>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c r="CQ83" s="6"/>
      <c r="CR83" s="6"/>
      <c r="CS83" s="6"/>
      <c r="CT83" s="6"/>
    </row>
    <row r="84" spans="1:98" s="5" customFormat="1" x14ac:dyDescent="0.25">
      <c r="A84" s="755"/>
      <c r="B84" s="377" t="s">
        <v>18</v>
      </c>
      <c r="C84" s="165"/>
      <c r="D84" s="24"/>
      <c r="E84" s="24"/>
      <c r="F84" s="24"/>
      <c r="G84" s="77" t="e">
        <f t="shared" si="33"/>
        <v>#DIV/0!</v>
      </c>
      <c r="H84" s="24"/>
      <c r="I84" s="77" t="e">
        <f t="shared" si="14"/>
        <v>#DIV/0!</v>
      </c>
      <c r="J84" s="77" t="e">
        <f t="shared" si="36"/>
        <v>#DIV/0!</v>
      </c>
      <c r="K84" s="24"/>
      <c r="L84" s="24"/>
      <c r="M84" s="115" t="e">
        <f t="shared" si="35"/>
        <v>#DIV/0!</v>
      </c>
      <c r="N84" s="934"/>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c r="CQ84" s="6"/>
      <c r="CR84" s="6"/>
      <c r="CS84" s="6"/>
      <c r="CT84" s="6"/>
    </row>
    <row r="85" spans="1:98" s="335" customFormat="1" x14ac:dyDescent="0.25">
      <c r="A85" s="755"/>
      <c r="B85" s="431" t="s">
        <v>38</v>
      </c>
      <c r="C85" s="431"/>
      <c r="D85" s="39">
        <v>34040.300000000003</v>
      </c>
      <c r="E85" s="39">
        <v>34040.300000000003</v>
      </c>
      <c r="F85" s="39"/>
      <c r="G85" s="62">
        <f t="shared" si="33"/>
        <v>0</v>
      </c>
      <c r="H85" s="39">
        <f>F85</f>
        <v>0</v>
      </c>
      <c r="I85" s="62">
        <f t="shared" si="14"/>
        <v>0</v>
      </c>
      <c r="J85" s="65" t="e">
        <f t="shared" si="36"/>
        <v>#DIV/0!</v>
      </c>
      <c r="K85" s="39">
        <f>E85</f>
        <v>34040.300000000003</v>
      </c>
      <c r="L85" s="39"/>
      <c r="M85" s="28">
        <f t="shared" si="35"/>
        <v>1</v>
      </c>
      <c r="N85" s="934"/>
    </row>
    <row r="86" spans="1:98" s="5" customFormat="1" x14ac:dyDescent="0.25">
      <c r="A86" s="755"/>
      <c r="B86" s="378" t="s">
        <v>20</v>
      </c>
      <c r="C86" s="377"/>
      <c r="D86" s="24"/>
      <c r="E86" s="24"/>
      <c r="F86" s="24"/>
      <c r="G86" s="62"/>
      <c r="H86" s="24"/>
      <c r="I86" s="77" t="e">
        <f t="shared" si="14"/>
        <v>#DIV/0!</v>
      </c>
      <c r="J86" s="77" t="e">
        <f t="shared" si="36"/>
        <v>#DIV/0!</v>
      </c>
      <c r="K86" s="24"/>
      <c r="L86" s="24"/>
      <c r="M86" s="115" t="e">
        <f t="shared" si="35"/>
        <v>#DIV/0!</v>
      </c>
      <c r="N86" s="935"/>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c r="CG86" s="6"/>
      <c r="CH86" s="6"/>
      <c r="CI86" s="6"/>
      <c r="CJ86" s="6"/>
      <c r="CK86" s="6"/>
      <c r="CL86" s="6"/>
      <c r="CM86" s="6"/>
      <c r="CN86" s="6"/>
      <c r="CO86" s="6"/>
      <c r="CP86" s="6"/>
      <c r="CQ86" s="6"/>
      <c r="CR86" s="6"/>
      <c r="CS86" s="6"/>
      <c r="CT86" s="6"/>
    </row>
    <row r="87" spans="1:98" s="5" customFormat="1" ht="75" x14ac:dyDescent="0.25">
      <c r="A87" s="454" t="s">
        <v>635</v>
      </c>
      <c r="B87" s="263" t="s">
        <v>636</v>
      </c>
      <c r="C87" s="37" t="s">
        <v>139</v>
      </c>
      <c r="D87" s="24">
        <f>SUM(D88:D91)</f>
        <v>43904.55</v>
      </c>
      <c r="E87" s="24">
        <f t="shared" ref="E87:F87" si="37">SUM(E88:E91)</f>
        <v>43904.55</v>
      </c>
      <c r="F87" s="24">
        <f t="shared" si="37"/>
        <v>3082.83</v>
      </c>
      <c r="G87" s="62">
        <f t="shared" si="33"/>
        <v>7.0000000000000007E-2</v>
      </c>
      <c r="H87" s="24">
        <f>SUM(H88:H91)</f>
        <v>3082.83</v>
      </c>
      <c r="I87" s="96">
        <f t="shared" si="14"/>
        <v>7.0000000000000007E-2</v>
      </c>
      <c r="J87" s="96">
        <f t="shared" si="36"/>
        <v>1</v>
      </c>
      <c r="K87" s="24">
        <f>SUM(K88:K91)</f>
        <v>43904.55</v>
      </c>
      <c r="L87" s="24"/>
      <c r="M87" s="47">
        <f t="shared" si="35"/>
        <v>1</v>
      </c>
      <c r="N87" s="626" t="s">
        <v>1314</v>
      </c>
      <c r="O87" s="335"/>
      <c r="P87" s="335"/>
      <c r="Q87" s="335"/>
      <c r="R87" s="335"/>
      <c r="S87" s="335"/>
      <c r="T87" s="335"/>
      <c r="U87" s="335"/>
      <c r="V87" s="335"/>
      <c r="W87" s="335"/>
      <c r="X87" s="335"/>
      <c r="Y87" s="335"/>
      <c r="Z87" s="335"/>
      <c r="AA87" s="335"/>
      <c r="AB87" s="335"/>
      <c r="AC87" s="335"/>
      <c r="AD87" s="335"/>
      <c r="AE87" s="335"/>
      <c r="AF87" s="335"/>
      <c r="AG87" s="335"/>
      <c r="AH87" s="335"/>
      <c r="AI87" s="335"/>
      <c r="AJ87" s="335"/>
      <c r="AK87" s="335"/>
      <c r="AL87" s="335"/>
      <c r="AM87" s="335"/>
      <c r="AN87" s="335"/>
      <c r="AO87" s="335"/>
      <c r="AP87" s="335"/>
      <c r="AQ87" s="335"/>
      <c r="AR87" s="335"/>
      <c r="AS87" s="335"/>
      <c r="AT87" s="335"/>
      <c r="AU87" s="335"/>
      <c r="AV87" s="335"/>
      <c r="AW87" s="335"/>
      <c r="AX87" s="335"/>
      <c r="AY87" s="335"/>
      <c r="AZ87" s="335"/>
      <c r="BA87" s="335"/>
      <c r="BB87" s="335"/>
      <c r="BC87" s="335"/>
      <c r="BD87" s="335"/>
      <c r="BE87" s="335"/>
      <c r="BF87" s="335"/>
      <c r="BG87" s="335"/>
      <c r="BH87" s="335"/>
      <c r="BI87" s="335"/>
      <c r="BJ87" s="335"/>
      <c r="BK87" s="335"/>
      <c r="BL87" s="335"/>
      <c r="BM87" s="335"/>
      <c r="BN87" s="335"/>
      <c r="BO87" s="335"/>
      <c r="BP87" s="335"/>
      <c r="BQ87" s="335"/>
      <c r="BR87" s="335"/>
      <c r="BS87" s="335"/>
      <c r="BT87" s="335"/>
      <c r="BU87" s="335"/>
      <c r="BV87" s="335"/>
      <c r="BW87" s="335"/>
      <c r="BX87" s="335"/>
      <c r="BY87" s="335"/>
      <c r="BZ87" s="335"/>
      <c r="CA87" s="335"/>
      <c r="CB87" s="335"/>
      <c r="CC87" s="335"/>
      <c r="CD87" s="335"/>
      <c r="CE87" s="335"/>
      <c r="CF87" s="335"/>
      <c r="CG87" s="335"/>
      <c r="CH87" s="335"/>
      <c r="CI87" s="335"/>
      <c r="CJ87" s="335"/>
      <c r="CK87" s="335"/>
      <c r="CL87" s="335"/>
      <c r="CM87" s="335"/>
      <c r="CN87" s="335"/>
      <c r="CO87" s="335"/>
      <c r="CP87" s="335"/>
      <c r="CQ87" s="335"/>
      <c r="CR87" s="335"/>
      <c r="CS87" s="335"/>
      <c r="CT87" s="335"/>
    </row>
    <row r="88" spans="1:98" s="5" customFormat="1" x14ac:dyDescent="0.25">
      <c r="A88" s="455"/>
      <c r="B88" s="449" t="s">
        <v>19</v>
      </c>
      <c r="C88" s="449"/>
      <c r="D88" s="24"/>
      <c r="E88" s="24"/>
      <c r="F88" s="24"/>
      <c r="G88" s="62"/>
      <c r="H88" s="24"/>
      <c r="I88" s="77" t="e">
        <f t="shared" si="14"/>
        <v>#DIV/0!</v>
      </c>
      <c r="J88" s="77" t="e">
        <f t="shared" si="36"/>
        <v>#DIV/0!</v>
      </c>
      <c r="K88" s="24"/>
      <c r="L88" s="24"/>
      <c r="M88" s="115" t="e">
        <f t="shared" si="35"/>
        <v>#DIV/0!</v>
      </c>
      <c r="N88" s="627"/>
      <c r="O88" s="335"/>
      <c r="P88" s="335"/>
      <c r="Q88" s="335"/>
      <c r="R88" s="335"/>
      <c r="S88" s="335"/>
      <c r="T88" s="335"/>
      <c r="U88" s="335"/>
      <c r="V88" s="335"/>
      <c r="W88" s="335"/>
      <c r="X88" s="335"/>
      <c r="Y88" s="335"/>
      <c r="Z88" s="335"/>
      <c r="AA88" s="335"/>
      <c r="AB88" s="335"/>
      <c r="AC88" s="335"/>
      <c r="AD88" s="335"/>
      <c r="AE88" s="335"/>
      <c r="AF88" s="335"/>
      <c r="AG88" s="335"/>
      <c r="AH88" s="335"/>
      <c r="AI88" s="335"/>
      <c r="AJ88" s="335"/>
      <c r="AK88" s="335"/>
      <c r="AL88" s="335"/>
      <c r="AM88" s="335"/>
      <c r="AN88" s="335"/>
      <c r="AO88" s="335"/>
      <c r="AP88" s="335"/>
      <c r="AQ88" s="335"/>
      <c r="AR88" s="335"/>
      <c r="AS88" s="335"/>
      <c r="AT88" s="335"/>
      <c r="AU88" s="335"/>
      <c r="AV88" s="335"/>
      <c r="AW88" s="335"/>
      <c r="AX88" s="335"/>
      <c r="AY88" s="335"/>
      <c r="AZ88" s="335"/>
      <c r="BA88" s="335"/>
      <c r="BB88" s="335"/>
      <c r="BC88" s="335"/>
      <c r="BD88" s="335"/>
      <c r="BE88" s="335"/>
      <c r="BF88" s="335"/>
      <c r="BG88" s="335"/>
      <c r="BH88" s="335"/>
      <c r="BI88" s="335"/>
      <c r="BJ88" s="335"/>
      <c r="BK88" s="335"/>
      <c r="BL88" s="335"/>
      <c r="BM88" s="335"/>
      <c r="BN88" s="335"/>
      <c r="BO88" s="335"/>
      <c r="BP88" s="335"/>
      <c r="BQ88" s="335"/>
      <c r="BR88" s="335"/>
      <c r="BS88" s="335"/>
      <c r="BT88" s="335"/>
      <c r="BU88" s="335"/>
      <c r="BV88" s="335"/>
      <c r="BW88" s="335"/>
      <c r="BX88" s="335"/>
      <c r="BY88" s="335"/>
      <c r="BZ88" s="335"/>
      <c r="CA88" s="335"/>
      <c r="CB88" s="335"/>
      <c r="CC88" s="335"/>
      <c r="CD88" s="335"/>
      <c r="CE88" s="335"/>
      <c r="CF88" s="335"/>
      <c r="CG88" s="335"/>
      <c r="CH88" s="335"/>
      <c r="CI88" s="335"/>
      <c r="CJ88" s="335"/>
      <c r="CK88" s="335"/>
      <c r="CL88" s="335"/>
      <c r="CM88" s="335"/>
      <c r="CN88" s="335"/>
      <c r="CO88" s="335"/>
      <c r="CP88" s="335"/>
      <c r="CQ88" s="335"/>
      <c r="CR88" s="335"/>
      <c r="CS88" s="335"/>
      <c r="CT88" s="335"/>
    </row>
    <row r="89" spans="1:98" s="5" customFormat="1" x14ac:dyDescent="0.25">
      <c r="A89" s="455"/>
      <c r="B89" s="449" t="s">
        <v>18</v>
      </c>
      <c r="C89" s="449"/>
      <c r="D89" s="24"/>
      <c r="E89" s="24"/>
      <c r="F89" s="24"/>
      <c r="G89" s="62"/>
      <c r="H89" s="24"/>
      <c r="I89" s="77" t="e">
        <f t="shared" si="14"/>
        <v>#DIV/0!</v>
      </c>
      <c r="J89" s="77" t="e">
        <f t="shared" si="36"/>
        <v>#DIV/0!</v>
      </c>
      <c r="K89" s="24"/>
      <c r="L89" s="24"/>
      <c r="M89" s="115" t="e">
        <f t="shared" si="35"/>
        <v>#DIV/0!</v>
      </c>
      <c r="N89" s="627"/>
      <c r="O89" s="335"/>
      <c r="P89" s="335"/>
      <c r="Q89" s="335"/>
      <c r="R89" s="335"/>
      <c r="S89" s="335"/>
      <c r="T89" s="335"/>
      <c r="U89" s="335"/>
      <c r="V89" s="335"/>
      <c r="W89" s="335"/>
      <c r="X89" s="335"/>
      <c r="Y89" s="335"/>
      <c r="Z89" s="335"/>
      <c r="AA89" s="335"/>
      <c r="AB89" s="335"/>
      <c r="AC89" s="335"/>
      <c r="AD89" s="335"/>
      <c r="AE89" s="335"/>
      <c r="AF89" s="335"/>
      <c r="AG89" s="335"/>
      <c r="AH89" s="335"/>
      <c r="AI89" s="335"/>
      <c r="AJ89" s="335"/>
      <c r="AK89" s="335"/>
      <c r="AL89" s="335"/>
      <c r="AM89" s="335"/>
      <c r="AN89" s="335"/>
      <c r="AO89" s="335"/>
      <c r="AP89" s="335"/>
      <c r="AQ89" s="335"/>
      <c r="AR89" s="335"/>
      <c r="AS89" s="335"/>
      <c r="AT89" s="335"/>
      <c r="AU89" s="335"/>
      <c r="AV89" s="335"/>
      <c r="AW89" s="335"/>
      <c r="AX89" s="335"/>
      <c r="AY89" s="335"/>
      <c r="AZ89" s="335"/>
      <c r="BA89" s="335"/>
      <c r="BB89" s="335"/>
      <c r="BC89" s="335"/>
      <c r="BD89" s="335"/>
      <c r="BE89" s="335"/>
      <c r="BF89" s="335"/>
      <c r="BG89" s="335"/>
      <c r="BH89" s="335"/>
      <c r="BI89" s="335"/>
      <c r="BJ89" s="335"/>
      <c r="BK89" s="335"/>
      <c r="BL89" s="335"/>
      <c r="BM89" s="335"/>
      <c r="BN89" s="335"/>
      <c r="BO89" s="335"/>
      <c r="BP89" s="335"/>
      <c r="BQ89" s="335"/>
      <c r="BR89" s="335"/>
      <c r="BS89" s="335"/>
      <c r="BT89" s="335"/>
      <c r="BU89" s="335"/>
      <c r="BV89" s="335"/>
      <c r="BW89" s="335"/>
      <c r="BX89" s="335"/>
      <c r="BY89" s="335"/>
      <c r="BZ89" s="335"/>
      <c r="CA89" s="335"/>
      <c r="CB89" s="335"/>
      <c r="CC89" s="335"/>
      <c r="CD89" s="335"/>
      <c r="CE89" s="335"/>
      <c r="CF89" s="335"/>
      <c r="CG89" s="335"/>
      <c r="CH89" s="335"/>
      <c r="CI89" s="335"/>
      <c r="CJ89" s="335"/>
      <c r="CK89" s="335"/>
      <c r="CL89" s="335"/>
      <c r="CM89" s="335"/>
      <c r="CN89" s="335"/>
      <c r="CO89" s="335"/>
      <c r="CP89" s="335"/>
      <c r="CQ89" s="335"/>
      <c r="CR89" s="335"/>
      <c r="CS89" s="335"/>
      <c r="CT89" s="335"/>
    </row>
    <row r="90" spans="1:98" s="5" customFormat="1" x14ac:dyDescent="0.25">
      <c r="A90" s="455"/>
      <c r="B90" s="453" t="s">
        <v>38</v>
      </c>
      <c r="C90" s="449"/>
      <c r="D90" s="24">
        <v>43904.55</v>
      </c>
      <c r="E90" s="24">
        <v>43904.55</v>
      </c>
      <c r="F90" s="24">
        <v>3082.83</v>
      </c>
      <c r="G90" s="62">
        <f t="shared" si="33"/>
        <v>7.0000000000000007E-2</v>
      </c>
      <c r="H90" s="24">
        <v>3082.83</v>
      </c>
      <c r="I90" s="96">
        <f t="shared" si="14"/>
        <v>7.0000000000000007E-2</v>
      </c>
      <c r="J90" s="96">
        <f t="shared" si="36"/>
        <v>1</v>
      </c>
      <c r="K90" s="24">
        <v>43904.55</v>
      </c>
      <c r="L90" s="24"/>
      <c r="M90" s="47">
        <f t="shared" si="35"/>
        <v>1</v>
      </c>
      <c r="N90" s="627"/>
      <c r="O90" s="335"/>
      <c r="P90" s="335"/>
      <c r="Q90" s="335"/>
      <c r="R90" s="335"/>
      <c r="S90" s="335"/>
      <c r="T90" s="335"/>
      <c r="U90" s="335"/>
      <c r="V90" s="335"/>
      <c r="W90" s="335"/>
      <c r="X90" s="335"/>
      <c r="Y90" s="335"/>
      <c r="Z90" s="335"/>
      <c r="AA90" s="335"/>
      <c r="AB90" s="335"/>
      <c r="AC90" s="335"/>
      <c r="AD90" s="335"/>
      <c r="AE90" s="335"/>
      <c r="AF90" s="335"/>
      <c r="AG90" s="335"/>
      <c r="AH90" s="335"/>
      <c r="AI90" s="335"/>
      <c r="AJ90" s="335"/>
      <c r="AK90" s="335"/>
      <c r="AL90" s="335"/>
      <c r="AM90" s="335"/>
      <c r="AN90" s="335"/>
      <c r="AO90" s="335"/>
      <c r="AP90" s="335"/>
      <c r="AQ90" s="335"/>
      <c r="AR90" s="335"/>
      <c r="AS90" s="335"/>
      <c r="AT90" s="335"/>
      <c r="AU90" s="335"/>
      <c r="AV90" s="335"/>
      <c r="AW90" s="335"/>
      <c r="AX90" s="335"/>
      <c r="AY90" s="335"/>
      <c r="AZ90" s="335"/>
      <c r="BA90" s="335"/>
      <c r="BB90" s="335"/>
      <c r="BC90" s="335"/>
      <c r="BD90" s="335"/>
      <c r="BE90" s="335"/>
      <c r="BF90" s="335"/>
      <c r="BG90" s="335"/>
      <c r="BH90" s="335"/>
      <c r="BI90" s="335"/>
      <c r="BJ90" s="335"/>
      <c r="BK90" s="335"/>
      <c r="BL90" s="335"/>
      <c r="BM90" s="335"/>
      <c r="BN90" s="335"/>
      <c r="BO90" s="335"/>
      <c r="BP90" s="335"/>
      <c r="BQ90" s="335"/>
      <c r="BR90" s="335"/>
      <c r="BS90" s="335"/>
      <c r="BT90" s="335"/>
      <c r="BU90" s="335"/>
      <c r="BV90" s="335"/>
      <c r="BW90" s="335"/>
      <c r="BX90" s="335"/>
      <c r="BY90" s="335"/>
      <c r="BZ90" s="335"/>
      <c r="CA90" s="335"/>
      <c r="CB90" s="335"/>
      <c r="CC90" s="335"/>
      <c r="CD90" s="335"/>
      <c r="CE90" s="335"/>
      <c r="CF90" s="335"/>
      <c r="CG90" s="335"/>
      <c r="CH90" s="335"/>
      <c r="CI90" s="335"/>
      <c r="CJ90" s="335"/>
      <c r="CK90" s="335"/>
      <c r="CL90" s="335"/>
      <c r="CM90" s="335"/>
      <c r="CN90" s="335"/>
      <c r="CO90" s="335"/>
      <c r="CP90" s="335"/>
      <c r="CQ90" s="335"/>
      <c r="CR90" s="335"/>
      <c r="CS90" s="335"/>
      <c r="CT90" s="335"/>
    </row>
    <row r="91" spans="1:98" s="5" customFormat="1" x14ac:dyDescent="0.25">
      <c r="A91" s="456"/>
      <c r="B91" s="451" t="s">
        <v>20</v>
      </c>
      <c r="C91" s="449"/>
      <c r="D91" s="24"/>
      <c r="E91" s="24"/>
      <c r="F91" s="24"/>
      <c r="G91" s="62"/>
      <c r="H91" s="24"/>
      <c r="I91" s="77" t="e">
        <f t="shared" si="14"/>
        <v>#DIV/0!</v>
      </c>
      <c r="J91" s="77" t="e">
        <f t="shared" si="36"/>
        <v>#DIV/0!</v>
      </c>
      <c r="K91" s="24"/>
      <c r="L91" s="24"/>
      <c r="M91" s="115" t="e">
        <f t="shared" si="35"/>
        <v>#DIV/0!</v>
      </c>
      <c r="N91" s="628"/>
      <c r="O91" s="335"/>
      <c r="P91" s="335"/>
      <c r="Q91" s="335"/>
      <c r="R91" s="335"/>
      <c r="S91" s="335"/>
      <c r="T91" s="335"/>
      <c r="U91" s="335"/>
      <c r="V91" s="335"/>
      <c r="W91" s="335"/>
      <c r="X91" s="335"/>
      <c r="Y91" s="335"/>
      <c r="Z91" s="335"/>
      <c r="AA91" s="335"/>
      <c r="AB91" s="335"/>
      <c r="AC91" s="335"/>
      <c r="AD91" s="335"/>
      <c r="AE91" s="335"/>
      <c r="AF91" s="335"/>
      <c r="AG91" s="335"/>
      <c r="AH91" s="335"/>
      <c r="AI91" s="335"/>
      <c r="AJ91" s="335"/>
      <c r="AK91" s="335"/>
      <c r="AL91" s="335"/>
      <c r="AM91" s="335"/>
      <c r="AN91" s="335"/>
      <c r="AO91" s="335"/>
      <c r="AP91" s="335"/>
      <c r="AQ91" s="335"/>
      <c r="AR91" s="335"/>
      <c r="AS91" s="335"/>
      <c r="AT91" s="335"/>
      <c r="AU91" s="335"/>
      <c r="AV91" s="335"/>
      <c r="AW91" s="335"/>
      <c r="AX91" s="335"/>
      <c r="AY91" s="335"/>
      <c r="AZ91" s="335"/>
      <c r="BA91" s="335"/>
      <c r="BB91" s="335"/>
      <c r="BC91" s="335"/>
      <c r="BD91" s="335"/>
      <c r="BE91" s="335"/>
      <c r="BF91" s="335"/>
      <c r="BG91" s="335"/>
      <c r="BH91" s="335"/>
      <c r="BI91" s="335"/>
      <c r="BJ91" s="335"/>
      <c r="BK91" s="335"/>
      <c r="BL91" s="335"/>
      <c r="BM91" s="335"/>
      <c r="BN91" s="335"/>
      <c r="BO91" s="335"/>
      <c r="BP91" s="335"/>
      <c r="BQ91" s="335"/>
      <c r="BR91" s="335"/>
      <c r="BS91" s="335"/>
      <c r="BT91" s="335"/>
      <c r="BU91" s="335"/>
      <c r="BV91" s="335"/>
      <c r="BW91" s="335"/>
      <c r="BX91" s="335"/>
      <c r="BY91" s="335"/>
      <c r="BZ91" s="335"/>
      <c r="CA91" s="335"/>
      <c r="CB91" s="335"/>
      <c r="CC91" s="335"/>
      <c r="CD91" s="335"/>
      <c r="CE91" s="335"/>
      <c r="CF91" s="335"/>
      <c r="CG91" s="335"/>
      <c r="CH91" s="335"/>
      <c r="CI91" s="335"/>
      <c r="CJ91" s="335"/>
      <c r="CK91" s="335"/>
      <c r="CL91" s="335"/>
      <c r="CM91" s="335"/>
      <c r="CN91" s="335"/>
      <c r="CO91" s="335"/>
      <c r="CP91" s="335"/>
      <c r="CQ91" s="335"/>
      <c r="CR91" s="335"/>
      <c r="CS91" s="335"/>
      <c r="CT91" s="335"/>
    </row>
    <row r="92" spans="1:98" s="5" customFormat="1" ht="55.5" customHeight="1" x14ac:dyDescent="0.25">
      <c r="A92" s="723" t="s">
        <v>280</v>
      </c>
      <c r="B92" s="37" t="s">
        <v>456</v>
      </c>
      <c r="C92" s="37" t="s">
        <v>330</v>
      </c>
      <c r="D92" s="24">
        <f>SUM(D93:D96)</f>
        <v>421308.82</v>
      </c>
      <c r="E92" s="24">
        <f>SUM(E93:E96)</f>
        <v>421308.82</v>
      </c>
      <c r="F92" s="24">
        <f>SUM(F93:F96)</f>
        <v>59167.98</v>
      </c>
      <c r="G92" s="96">
        <f t="shared" si="33"/>
        <v>0.14000000000000001</v>
      </c>
      <c r="H92" s="24">
        <f>SUM(H93:H96)</f>
        <v>59167.98</v>
      </c>
      <c r="I92" s="96">
        <f t="shared" si="14"/>
        <v>0.14000000000000001</v>
      </c>
      <c r="J92" s="96">
        <f t="shared" si="36"/>
        <v>1</v>
      </c>
      <c r="K92" s="24">
        <f>SUM(K93:K96)</f>
        <v>421308.82</v>
      </c>
      <c r="L92" s="24">
        <f>SUM(L93:L96)</f>
        <v>0</v>
      </c>
      <c r="M92" s="47">
        <f t="shared" si="35"/>
        <v>1</v>
      </c>
      <c r="N92" s="94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c r="CQ92" s="6"/>
      <c r="CR92" s="6"/>
      <c r="CS92" s="6"/>
      <c r="CT92" s="6"/>
    </row>
    <row r="93" spans="1:98" s="5" customFormat="1" ht="33.75" customHeight="1" x14ac:dyDescent="0.25">
      <c r="A93" s="723"/>
      <c r="B93" s="377" t="s">
        <v>19</v>
      </c>
      <c r="C93" s="377"/>
      <c r="D93" s="24">
        <f>D98+D103+D108+D113</f>
        <v>0</v>
      </c>
      <c r="E93" s="24">
        <f t="shared" ref="E93:L93" si="38">E98+E103+E108+E113</f>
        <v>0</v>
      </c>
      <c r="F93" s="24">
        <f t="shared" si="38"/>
        <v>0</v>
      </c>
      <c r="G93" s="77" t="e">
        <f t="shared" si="33"/>
        <v>#DIV/0!</v>
      </c>
      <c r="H93" s="24">
        <f t="shared" si="38"/>
        <v>0</v>
      </c>
      <c r="I93" s="77" t="e">
        <f t="shared" si="14"/>
        <v>#DIV/0!</v>
      </c>
      <c r="J93" s="77" t="e">
        <f t="shared" si="36"/>
        <v>#DIV/0!</v>
      </c>
      <c r="K93" s="24">
        <f t="shared" si="38"/>
        <v>0</v>
      </c>
      <c r="L93" s="24">
        <f t="shared" si="38"/>
        <v>0</v>
      </c>
      <c r="M93" s="115" t="e">
        <f t="shared" si="35"/>
        <v>#DIV/0!</v>
      </c>
      <c r="N93" s="947"/>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c r="CB93" s="6"/>
      <c r="CC93" s="6"/>
      <c r="CD93" s="6"/>
      <c r="CE93" s="6"/>
      <c r="CF93" s="6"/>
      <c r="CG93" s="6"/>
      <c r="CH93" s="6"/>
      <c r="CI93" s="6"/>
      <c r="CJ93" s="6"/>
      <c r="CK93" s="6"/>
      <c r="CL93" s="6"/>
      <c r="CM93" s="6"/>
      <c r="CN93" s="6"/>
      <c r="CO93" s="6"/>
      <c r="CP93" s="6"/>
      <c r="CQ93" s="6"/>
      <c r="CR93" s="6"/>
      <c r="CS93" s="6"/>
      <c r="CT93" s="6"/>
    </row>
    <row r="94" spans="1:98" s="5" customFormat="1" ht="33.75" customHeight="1" x14ac:dyDescent="0.25">
      <c r="A94" s="723"/>
      <c r="B94" s="377" t="s">
        <v>18</v>
      </c>
      <c r="C94" s="377"/>
      <c r="D94" s="24">
        <f t="shared" ref="D94:F96" si="39">D99+D104+D109+D114</f>
        <v>191.6</v>
      </c>
      <c r="E94" s="24">
        <f t="shared" si="39"/>
        <v>191.6</v>
      </c>
      <c r="F94" s="24">
        <f t="shared" si="39"/>
        <v>0</v>
      </c>
      <c r="G94" s="96">
        <f t="shared" si="33"/>
        <v>0</v>
      </c>
      <c r="H94" s="24">
        <f t="shared" ref="H94" si="40">H99+H104+H109+H114</f>
        <v>0</v>
      </c>
      <c r="I94" s="77">
        <f t="shared" si="14"/>
        <v>0</v>
      </c>
      <c r="J94" s="77" t="e">
        <f t="shared" si="36"/>
        <v>#DIV/0!</v>
      </c>
      <c r="K94" s="24">
        <f t="shared" ref="K94:L94" si="41">K99+K104+K109+K114</f>
        <v>191.6</v>
      </c>
      <c r="L94" s="24">
        <f t="shared" si="41"/>
        <v>0</v>
      </c>
      <c r="M94" s="47">
        <f t="shared" si="35"/>
        <v>1</v>
      </c>
      <c r="N94" s="947"/>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c r="CQ94" s="6"/>
      <c r="CR94" s="6"/>
      <c r="CS94" s="6"/>
      <c r="CT94" s="6"/>
    </row>
    <row r="95" spans="1:98" s="5" customFormat="1" ht="29.25" customHeight="1" x14ac:dyDescent="0.25">
      <c r="A95" s="723"/>
      <c r="B95" s="377" t="s">
        <v>38</v>
      </c>
      <c r="C95" s="377"/>
      <c r="D95" s="24">
        <f t="shared" si="39"/>
        <v>421117.22</v>
      </c>
      <c r="E95" s="24">
        <f t="shared" si="39"/>
        <v>421117.22</v>
      </c>
      <c r="F95" s="24">
        <f t="shared" si="39"/>
        <v>59167.98</v>
      </c>
      <c r="G95" s="96">
        <f t="shared" si="33"/>
        <v>0.14099999999999999</v>
      </c>
      <c r="H95" s="24">
        <f t="shared" ref="H95" si="42">H100+H105+H110+H115</f>
        <v>59167.98</v>
      </c>
      <c r="I95" s="96">
        <f t="shared" si="14"/>
        <v>0.14099999999999999</v>
      </c>
      <c r="J95" s="96">
        <f t="shared" si="36"/>
        <v>1</v>
      </c>
      <c r="K95" s="24">
        <f t="shared" ref="K95:L95" si="43">K100+K105+K110+K115</f>
        <v>421117.22</v>
      </c>
      <c r="L95" s="24">
        <f t="shared" si="43"/>
        <v>0</v>
      </c>
      <c r="M95" s="47">
        <f t="shared" si="35"/>
        <v>1</v>
      </c>
      <c r="N95" s="947"/>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c r="CL95" s="6"/>
      <c r="CM95" s="6"/>
      <c r="CN95" s="6"/>
      <c r="CO95" s="6"/>
      <c r="CP95" s="6"/>
      <c r="CQ95" s="6"/>
      <c r="CR95" s="6"/>
      <c r="CS95" s="6"/>
      <c r="CT95" s="6"/>
    </row>
    <row r="96" spans="1:98" s="5" customFormat="1" ht="32.25" customHeight="1" x14ac:dyDescent="0.25">
      <c r="A96" s="723"/>
      <c r="B96" s="377" t="s">
        <v>20</v>
      </c>
      <c r="C96" s="377"/>
      <c r="D96" s="24">
        <f t="shared" si="39"/>
        <v>0</v>
      </c>
      <c r="E96" s="24">
        <f t="shared" si="39"/>
        <v>0</v>
      </c>
      <c r="F96" s="24">
        <f t="shared" si="39"/>
        <v>0</v>
      </c>
      <c r="G96" s="77" t="e">
        <f t="shared" si="33"/>
        <v>#DIV/0!</v>
      </c>
      <c r="H96" s="24">
        <f t="shared" ref="H96" si="44">H101+H106+H111+H116</f>
        <v>0</v>
      </c>
      <c r="I96" s="77" t="e">
        <f t="shared" si="14"/>
        <v>#DIV/0!</v>
      </c>
      <c r="J96" s="77" t="e">
        <f t="shared" si="36"/>
        <v>#DIV/0!</v>
      </c>
      <c r="K96" s="24">
        <f t="shared" ref="K96:L96" si="45">K101+K106+K111+K116</f>
        <v>0</v>
      </c>
      <c r="L96" s="24">
        <f t="shared" si="45"/>
        <v>0</v>
      </c>
      <c r="M96" s="115" t="e">
        <f t="shared" si="35"/>
        <v>#DIV/0!</v>
      </c>
      <c r="N96" s="948"/>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c r="CG96" s="6"/>
      <c r="CH96" s="6"/>
      <c r="CI96" s="6"/>
      <c r="CJ96" s="6"/>
      <c r="CK96" s="6"/>
      <c r="CL96" s="6"/>
      <c r="CM96" s="6"/>
      <c r="CN96" s="6"/>
      <c r="CO96" s="6"/>
      <c r="CP96" s="6"/>
      <c r="CQ96" s="6"/>
      <c r="CR96" s="6"/>
      <c r="CS96" s="6"/>
      <c r="CT96" s="6"/>
    </row>
    <row r="97" spans="1:98" s="5" customFormat="1" ht="76.5" customHeight="1" x14ac:dyDescent="0.25">
      <c r="A97" s="757" t="s">
        <v>457</v>
      </c>
      <c r="B97" s="37" t="s">
        <v>458</v>
      </c>
      <c r="C97" s="37" t="s">
        <v>139</v>
      </c>
      <c r="D97" s="50">
        <f>SUM(D98:D101)</f>
        <v>261363.55</v>
      </c>
      <c r="E97" s="50">
        <f>SUM(E98:E101)</f>
        <v>261363.55</v>
      </c>
      <c r="F97" s="50">
        <f>SUM(F98:F101)</f>
        <v>34711.29</v>
      </c>
      <c r="G97" s="96">
        <f t="shared" si="33"/>
        <v>0.13300000000000001</v>
      </c>
      <c r="H97" s="24">
        <f>SUM(H98:H101)</f>
        <v>34711.29</v>
      </c>
      <c r="I97" s="96">
        <f t="shared" si="14"/>
        <v>0.13300000000000001</v>
      </c>
      <c r="J97" s="96">
        <f t="shared" si="36"/>
        <v>1</v>
      </c>
      <c r="K97" s="24">
        <f>SUM(K98:K101)</f>
        <v>261363.55</v>
      </c>
      <c r="L97" s="24">
        <f>SUM(L98:L101)</f>
        <v>0</v>
      </c>
      <c r="M97" s="47">
        <f t="shared" si="35"/>
        <v>1</v>
      </c>
      <c r="N97" s="866" t="s">
        <v>637</v>
      </c>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c r="CG97" s="6"/>
      <c r="CH97" s="6"/>
      <c r="CI97" s="6"/>
      <c r="CJ97" s="6"/>
      <c r="CK97" s="6"/>
      <c r="CL97" s="6"/>
      <c r="CM97" s="6"/>
      <c r="CN97" s="6"/>
      <c r="CO97" s="6"/>
      <c r="CP97" s="6"/>
      <c r="CQ97" s="6"/>
      <c r="CR97" s="6"/>
      <c r="CS97" s="6"/>
      <c r="CT97" s="6"/>
    </row>
    <row r="98" spans="1:98" s="5" customFormat="1" x14ac:dyDescent="0.25">
      <c r="A98" s="758"/>
      <c r="B98" s="377" t="s">
        <v>19</v>
      </c>
      <c r="C98" s="377"/>
      <c r="D98" s="24"/>
      <c r="E98" s="24"/>
      <c r="F98" s="24"/>
      <c r="G98" s="77" t="e">
        <f t="shared" si="33"/>
        <v>#DIV/0!</v>
      </c>
      <c r="H98" s="24"/>
      <c r="I98" s="77" t="e">
        <f t="shared" si="14"/>
        <v>#DIV/0!</v>
      </c>
      <c r="J98" s="77" t="e">
        <f t="shared" si="36"/>
        <v>#DIV/0!</v>
      </c>
      <c r="K98" s="24"/>
      <c r="L98" s="24"/>
      <c r="M98" s="115" t="e">
        <f t="shared" si="35"/>
        <v>#DIV/0!</v>
      </c>
      <c r="N98" s="867"/>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c r="CB98" s="6"/>
      <c r="CC98" s="6"/>
      <c r="CD98" s="6"/>
      <c r="CE98" s="6"/>
      <c r="CF98" s="6"/>
      <c r="CG98" s="6"/>
      <c r="CH98" s="6"/>
      <c r="CI98" s="6"/>
      <c r="CJ98" s="6"/>
      <c r="CK98" s="6"/>
      <c r="CL98" s="6"/>
      <c r="CM98" s="6"/>
      <c r="CN98" s="6"/>
      <c r="CO98" s="6"/>
      <c r="CP98" s="6"/>
      <c r="CQ98" s="6"/>
      <c r="CR98" s="6"/>
      <c r="CS98" s="6"/>
      <c r="CT98" s="6"/>
    </row>
    <row r="99" spans="1:98" s="5" customFormat="1" x14ac:dyDescent="0.25">
      <c r="A99" s="758"/>
      <c r="B99" s="377" t="s">
        <v>18</v>
      </c>
      <c r="C99" s="377"/>
      <c r="D99" s="24"/>
      <c r="E99" s="24"/>
      <c r="F99" s="24"/>
      <c r="G99" s="77" t="e">
        <f t="shared" si="33"/>
        <v>#DIV/0!</v>
      </c>
      <c r="H99" s="24"/>
      <c r="I99" s="77" t="e">
        <f t="shared" si="14"/>
        <v>#DIV/0!</v>
      </c>
      <c r="J99" s="77" t="e">
        <f t="shared" si="36"/>
        <v>#DIV/0!</v>
      </c>
      <c r="K99" s="24"/>
      <c r="L99" s="24"/>
      <c r="M99" s="115" t="e">
        <f t="shared" si="35"/>
        <v>#DIV/0!</v>
      </c>
      <c r="N99" s="867"/>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c r="CN99" s="6"/>
      <c r="CO99" s="6"/>
      <c r="CP99" s="6"/>
      <c r="CQ99" s="6"/>
      <c r="CR99" s="6"/>
      <c r="CS99" s="6"/>
      <c r="CT99" s="6"/>
    </row>
    <row r="100" spans="1:98" s="5" customFormat="1" x14ac:dyDescent="0.25">
      <c r="A100" s="758"/>
      <c r="B100" s="377" t="s">
        <v>38</v>
      </c>
      <c r="C100" s="377"/>
      <c r="D100" s="24">
        <v>261363.55</v>
      </c>
      <c r="E100" s="24">
        <v>261363.55</v>
      </c>
      <c r="F100" s="24">
        <v>34711.29</v>
      </c>
      <c r="G100" s="96">
        <f t="shared" si="33"/>
        <v>0.13300000000000001</v>
      </c>
      <c r="H100" s="24">
        <f>F100</f>
        <v>34711.29</v>
      </c>
      <c r="I100" s="96">
        <f t="shared" si="14"/>
        <v>0.13300000000000001</v>
      </c>
      <c r="J100" s="96">
        <f t="shared" si="36"/>
        <v>1</v>
      </c>
      <c r="K100" s="24">
        <f>E100</f>
        <v>261363.55</v>
      </c>
      <c r="L100" s="24"/>
      <c r="M100" s="47">
        <f t="shared" si="35"/>
        <v>1</v>
      </c>
      <c r="N100" s="867"/>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c r="CM100" s="6"/>
      <c r="CN100" s="6"/>
      <c r="CO100" s="6"/>
      <c r="CP100" s="6"/>
      <c r="CQ100" s="6"/>
      <c r="CR100" s="6"/>
      <c r="CS100" s="6"/>
      <c r="CT100" s="6"/>
    </row>
    <row r="101" spans="1:98" s="5" customFormat="1" x14ac:dyDescent="0.25">
      <c r="A101" s="759"/>
      <c r="B101" s="377" t="s">
        <v>20</v>
      </c>
      <c r="C101" s="377"/>
      <c r="D101" s="24"/>
      <c r="E101" s="24"/>
      <c r="F101" s="24"/>
      <c r="G101" s="77" t="e">
        <f t="shared" si="33"/>
        <v>#DIV/0!</v>
      </c>
      <c r="H101" s="24"/>
      <c r="I101" s="77" t="e">
        <f t="shared" si="14"/>
        <v>#DIV/0!</v>
      </c>
      <c r="J101" s="77" t="e">
        <f t="shared" si="36"/>
        <v>#DIV/0!</v>
      </c>
      <c r="K101" s="24"/>
      <c r="L101" s="24"/>
      <c r="M101" s="115" t="e">
        <f t="shared" si="35"/>
        <v>#DIV/0!</v>
      </c>
      <c r="N101" s="868"/>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6"/>
      <c r="CC101" s="6"/>
      <c r="CD101" s="6"/>
      <c r="CE101" s="6"/>
      <c r="CF101" s="6"/>
      <c r="CG101" s="6"/>
      <c r="CH101" s="6"/>
      <c r="CI101" s="6"/>
      <c r="CJ101" s="6"/>
      <c r="CK101" s="6"/>
      <c r="CL101" s="6"/>
      <c r="CM101" s="6"/>
      <c r="CN101" s="6"/>
      <c r="CO101" s="6"/>
      <c r="CP101" s="6"/>
      <c r="CQ101" s="6"/>
      <c r="CR101" s="6"/>
      <c r="CS101" s="6"/>
      <c r="CT101" s="6"/>
    </row>
    <row r="102" spans="1:98" s="5" customFormat="1" ht="90" customHeight="1" x14ac:dyDescent="0.25">
      <c r="A102" s="757" t="s">
        <v>459</v>
      </c>
      <c r="B102" s="37" t="s">
        <v>644</v>
      </c>
      <c r="C102" s="37" t="s">
        <v>139</v>
      </c>
      <c r="D102" s="308">
        <f>SUM(D103:D106)</f>
        <v>189.9</v>
      </c>
      <c r="E102" s="308">
        <f>SUM(E103:E106)</f>
        <v>189.9</v>
      </c>
      <c r="F102" s="308">
        <f>SUM(F103:F106)</f>
        <v>0</v>
      </c>
      <c r="G102" s="96">
        <f t="shared" si="33"/>
        <v>0</v>
      </c>
      <c r="H102" s="24">
        <f>SUM(H103:H106)</f>
        <v>0</v>
      </c>
      <c r="I102" s="135">
        <f t="shared" si="14"/>
        <v>0</v>
      </c>
      <c r="J102" s="77" t="e">
        <f t="shared" si="36"/>
        <v>#DIV/0!</v>
      </c>
      <c r="K102" s="24">
        <f>SUM(K103:K106)</f>
        <v>189.9</v>
      </c>
      <c r="L102" s="24"/>
      <c r="M102" s="47">
        <f t="shared" si="35"/>
        <v>1</v>
      </c>
      <c r="N102" s="866" t="s">
        <v>646</v>
      </c>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c r="CQ102" s="6"/>
      <c r="CR102" s="6"/>
      <c r="CS102" s="6"/>
      <c r="CT102" s="6"/>
    </row>
    <row r="103" spans="1:98" s="5" customFormat="1" x14ac:dyDescent="0.25">
      <c r="A103" s="758"/>
      <c r="B103" s="377" t="s">
        <v>19</v>
      </c>
      <c r="C103" s="379"/>
      <c r="D103" s="308"/>
      <c r="E103" s="308"/>
      <c r="F103" s="308"/>
      <c r="G103" s="77" t="e">
        <f t="shared" si="33"/>
        <v>#DIV/0!</v>
      </c>
      <c r="H103" s="308"/>
      <c r="I103" s="77" t="e">
        <f t="shared" si="14"/>
        <v>#DIV/0!</v>
      </c>
      <c r="J103" s="77" t="e">
        <f t="shared" si="36"/>
        <v>#DIV/0!</v>
      </c>
      <c r="K103" s="308"/>
      <c r="L103" s="308"/>
      <c r="M103" s="115" t="e">
        <f t="shared" si="35"/>
        <v>#DIV/0!</v>
      </c>
      <c r="N103" s="867"/>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c r="CM103" s="6"/>
      <c r="CN103" s="6"/>
      <c r="CO103" s="6"/>
      <c r="CP103" s="6"/>
      <c r="CQ103" s="6"/>
      <c r="CR103" s="6"/>
      <c r="CS103" s="6"/>
      <c r="CT103" s="6"/>
    </row>
    <row r="104" spans="1:98" s="5" customFormat="1" x14ac:dyDescent="0.25">
      <c r="A104" s="758"/>
      <c r="B104" s="377" t="s">
        <v>18</v>
      </c>
      <c r="C104" s="379"/>
      <c r="D104" s="308">
        <v>189.9</v>
      </c>
      <c r="E104" s="308">
        <v>189.9</v>
      </c>
      <c r="F104" s="308"/>
      <c r="G104" s="96">
        <f t="shared" si="33"/>
        <v>0</v>
      </c>
      <c r="H104" s="308"/>
      <c r="I104" s="135">
        <f t="shared" si="14"/>
        <v>0</v>
      </c>
      <c r="J104" s="77" t="e">
        <f t="shared" si="36"/>
        <v>#DIV/0!</v>
      </c>
      <c r="K104" s="308">
        <v>189.9</v>
      </c>
      <c r="L104" s="308"/>
      <c r="M104" s="47">
        <f t="shared" si="35"/>
        <v>1</v>
      </c>
      <c r="N104" s="867"/>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c r="CM104" s="6"/>
      <c r="CN104" s="6"/>
      <c r="CO104" s="6"/>
      <c r="CP104" s="6"/>
      <c r="CQ104" s="6"/>
      <c r="CR104" s="6"/>
      <c r="CS104" s="6"/>
      <c r="CT104" s="6"/>
    </row>
    <row r="105" spans="1:98" s="5" customFormat="1" x14ac:dyDescent="0.25">
      <c r="A105" s="758"/>
      <c r="B105" s="377" t="s">
        <v>38</v>
      </c>
      <c r="C105" s="379"/>
      <c r="D105" s="308"/>
      <c r="E105" s="308"/>
      <c r="F105" s="308"/>
      <c r="G105" s="77" t="e">
        <f t="shared" si="33"/>
        <v>#DIV/0!</v>
      </c>
      <c r="H105" s="308"/>
      <c r="I105" s="77" t="e">
        <f t="shared" si="14"/>
        <v>#DIV/0!</v>
      </c>
      <c r="J105" s="77" t="e">
        <f t="shared" si="36"/>
        <v>#DIV/0!</v>
      </c>
      <c r="K105" s="308"/>
      <c r="L105" s="308"/>
      <c r="M105" s="115" t="e">
        <f t="shared" si="35"/>
        <v>#DIV/0!</v>
      </c>
      <c r="N105" s="867"/>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c r="CQ105" s="6"/>
      <c r="CR105" s="6"/>
      <c r="CS105" s="6"/>
      <c r="CT105" s="6"/>
    </row>
    <row r="106" spans="1:98" s="5" customFormat="1" x14ac:dyDescent="0.25">
      <c r="A106" s="759"/>
      <c r="B106" s="377" t="s">
        <v>20</v>
      </c>
      <c r="C106" s="379"/>
      <c r="D106" s="308"/>
      <c r="E106" s="308"/>
      <c r="F106" s="308"/>
      <c r="G106" s="77" t="e">
        <f t="shared" si="33"/>
        <v>#DIV/0!</v>
      </c>
      <c r="H106" s="308"/>
      <c r="I106" s="77" t="e">
        <f t="shared" si="14"/>
        <v>#DIV/0!</v>
      </c>
      <c r="J106" s="77" t="e">
        <f t="shared" si="36"/>
        <v>#DIV/0!</v>
      </c>
      <c r="K106" s="308"/>
      <c r="L106" s="308"/>
      <c r="M106" s="115" t="e">
        <f t="shared" si="35"/>
        <v>#DIV/0!</v>
      </c>
      <c r="N106" s="868"/>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c r="CQ106" s="6"/>
      <c r="CR106" s="6"/>
      <c r="CS106" s="6"/>
      <c r="CT106" s="6"/>
    </row>
    <row r="107" spans="1:98" s="12" customFormat="1" ht="199.5" customHeight="1" x14ac:dyDescent="0.25">
      <c r="A107" s="757" t="s">
        <v>460</v>
      </c>
      <c r="B107" s="37" t="s">
        <v>645</v>
      </c>
      <c r="C107" s="37" t="s">
        <v>139</v>
      </c>
      <c r="D107" s="308">
        <f>SUM(D108:D111)</f>
        <v>1.7</v>
      </c>
      <c r="E107" s="308">
        <f>SUM(E108:E111)</f>
        <v>1.7</v>
      </c>
      <c r="F107" s="308">
        <f>SUM(F108:F111)</f>
        <v>0</v>
      </c>
      <c r="G107" s="309">
        <f t="shared" ref="G107:G136" si="46">F107/E107</f>
        <v>0</v>
      </c>
      <c r="H107" s="308">
        <f>SUM(H108:H111)</f>
        <v>0</v>
      </c>
      <c r="I107" s="309">
        <f t="shared" si="14"/>
        <v>0</v>
      </c>
      <c r="J107" s="346" t="e">
        <f t="shared" si="36"/>
        <v>#DIV/0!</v>
      </c>
      <c r="K107" s="308">
        <f>SUM(K108:K111)</f>
        <v>1.7</v>
      </c>
      <c r="L107" s="308">
        <f>SUM(L108:L111)</f>
        <v>0</v>
      </c>
      <c r="M107" s="310">
        <f t="shared" si="35"/>
        <v>1</v>
      </c>
      <c r="N107" s="866" t="s">
        <v>646</v>
      </c>
    </row>
    <row r="108" spans="1:98" s="13" customFormat="1" x14ac:dyDescent="0.25">
      <c r="A108" s="758"/>
      <c r="B108" s="377" t="s">
        <v>19</v>
      </c>
      <c r="C108" s="379"/>
      <c r="D108" s="308"/>
      <c r="E108" s="24"/>
      <c r="F108" s="24"/>
      <c r="G108" s="77" t="e">
        <f t="shared" si="46"/>
        <v>#DIV/0!</v>
      </c>
      <c r="H108" s="24"/>
      <c r="I108" s="77" t="e">
        <f t="shared" si="14"/>
        <v>#DIV/0!</v>
      </c>
      <c r="J108" s="77" t="e">
        <f t="shared" si="36"/>
        <v>#DIV/0!</v>
      </c>
      <c r="K108" s="24"/>
      <c r="L108" s="24"/>
      <c r="M108" s="115" t="e">
        <f t="shared" si="35"/>
        <v>#DIV/0!</v>
      </c>
      <c r="N108" s="867"/>
    </row>
    <row r="109" spans="1:98" s="13" customFormat="1" x14ac:dyDescent="0.25">
      <c r="A109" s="758"/>
      <c r="B109" s="377" t="s">
        <v>18</v>
      </c>
      <c r="C109" s="379"/>
      <c r="D109" s="308">
        <v>1.7</v>
      </c>
      <c r="E109" s="308">
        <v>1.7</v>
      </c>
      <c r="F109" s="24"/>
      <c r="G109" s="96">
        <f t="shared" si="46"/>
        <v>0</v>
      </c>
      <c r="H109" s="24">
        <f>F109</f>
        <v>0</v>
      </c>
      <c r="I109" s="96">
        <f t="shared" si="14"/>
        <v>0</v>
      </c>
      <c r="J109" s="77" t="e">
        <f t="shared" si="36"/>
        <v>#DIV/0!</v>
      </c>
      <c r="K109" s="308">
        <f>E109</f>
        <v>1.7</v>
      </c>
      <c r="L109" s="24"/>
      <c r="M109" s="47">
        <f t="shared" si="35"/>
        <v>1</v>
      </c>
      <c r="N109" s="867"/>
    </row>
    <row r="110" spans="1:98" s="13" customFormat="1" x14ac:dyDescent="0.25">
      <c r="A110" s="758"/>
      <c r="B110" s="377" t="s">
        <v>38</v>
      </c>
      <c r="C110" s="379"/>
      <c r="D110" s="308"/>
      <c r="E110" s="24"/>
      <c r="F110" s="24"/>
      <c r="G110" s="77" t="e">
        <f t="shared" si="46"/>
        <v>#DIV/0!</v>
      </c>
      <c r="H110" s="24"/>
      <c r="I110" s="77" t="e">
        <f t="shared" si="14"/>
        <v>#DIV/0!</v>
      </c>
      <c r="J110" s="77" t="e">
        <f t="shared" si="36"/>
        <v>#DIV/0!</v>
      </c>
      <c r="K110" s="24"/>
      <c r="L110" s="24"/>
      <c r="M110" s="115" t="e">
        <f t="shared" si="35"/>
        <v>#DIV/0!</v>
      </c>
      <c r="N110" s="867"/>
    </row>
    <row r="111" spans="1:98" s="13" customFormat="1" collapsed="1" x14ac:dyDescent="0.25">
      <c r="A111" s="759"/>
      <c r="B111" s="377" t="s">
        <v>20</v>
      </c>
      <c r="C111" s="379"/>
      <c r="D111" s="308"/>
      <c r="E111" s="24"/>
      <c r="F111" s="24"/>
      <c r="G111" s="77" t="e">
        <f t="shared" si="46"/>
        <v>#DIV/0!</v>
      </c>
      <c r="H111" s="24"/>
      <c r="I111" s="77" t="e">
        <f t="shared" si="14"/>
        <v>#DIV/0!</v>
      </c>
      <c r="J111" s="77" t="e">
        <f t="shared" si="36"/>
        <v>#DIV/0!</v>
      </c>
      <c r="K111" s="24"/>
      <c r="L111" s="24"/>
      <c r="M111" s="115" t="e">
        <f t="shared" si="35"/>
        <v>#DIV/0!</v>
      </c>
      <c r="N111" s="868"/>
    </row>
    <row r="112" spans="1:98" s="52" customFormat="1" ht="62.25" customHeight="1" x14ac:dyDescent="0.25">
      <c r="A112" s="757" t="s">
        <v>461</v>
      </c>
      <c r="B112" s="37" t="s">
        <v>647</v>
      </c>
      <c r="C112" s="37" t="s">
        <v>139</v>
      </c>
      <c r="D112" s="308">
        <f>SUM(D113:D116)</f>
        <v>159753.67000000001</v>
      </c>
      <c r="E112" s="308">
        <f>SUM(E113:E116)</f>
        <v>159753.67000000001</v>
      </c>
      <c r="F112" s="308">
        <f>SUM(F113:F116)</f>
        <v>24456.69</v>
      </c>
      <c r="G112" s="96">
        <f t="shared" si="46"/>
        <v>0.153</v>
      </c>
      <c r="H112" s="24">
        <f>SUM(H113:H116)</f>
        <v>24456.69</v>
      </c>
      <c r="I112" s="96">
        <f t="shared" si="14"/>
        <v>0.153</v>
      </c>
      <c r="J112" s="96">
        <f t="shared" si="36"/>
        <v>1</v>
      </c>
      <c r="K112" s="24">
        <f>SUM(K113:K116)</f>
        <v>159753.67000000001</v>
      </c>
      <c r="L112" s="24">
        <f>SUM(L113:L116)</f>
        <v>0</v>
      </c>
      <c r="M112" s="47">
        <f t="shared" si="35"/>
        <v>1</v>
      </c>
      <c r="N112" s="866" t="s">
        <v>646</v>
      </c>
    </row>
    <row r="113" spans="1:14" s="4" customFormat="1" ht="18.75" customHeight="1" x14ac:dyDescent="0.25">
      <c r="A113" s="758"/>
      <c r="B113" s="377" t="s">
        <v>19</v>
      </c>
      <c r="C113" s="379"/>
      <c r="D113" s="308"/>
      <c r="E113" s="24"/>
      <c r="F113" s="24"/>
      <c r="G113" s="77" t="e">
        <f t="shared" si="46"/>
        <v>#DIV/0!</v>
      </c>
      <c r="H113" s="24"/>
      <c r="I113" s="77" t="e">
        <f t="shared" si="14"/>
        <v>#DIV/0!</v>
      </c>
      <c r="J113" s="77" t="e">
        <f t="shared" si="36"/>
        <v>#DIV/0!</v>
      </c>
      <c r="K113" s="24"/>
      <c r="L113" s="24"/>
      <c r="M113" s="115" t="e">
        <f t="shared" si="35"/>
        <v>#DIV/0!</v>
      </c>
      <c r="N113" s="867"/>
    </row>
    <row r="114" spans="1:14" s="4" customFormat="1" x14ac:dyDescent="0.25">
      <c r="A114" s="758"/>
      <c r="B114" s="377" t="s">
        <v>18</v>
      </c>
      <c r="C114" s="379"/>
      <c r="D114" s="308"/>
      <c r="E114" s="308"/>
      <c r="F114" s="24"/>
      <c r="G114" s="77" t="e">
        <f t="shared" si="46"/>
        <v>#DIV/0!</v>
      </c>
      <c r="H114" s="36">
        <f>F114</f>
        <v>0</v>
      </c>
      <c r="I114" s="77" t="e">
        <f t="shared" si="14"/>
        <v>#DIV/0!</v>
      </c>
      <c r="J114" s="77" t="e">
        <f t="shared" si="36"/>
        <v>#DIV/0!</v>
      </c>
      <c r="K114" s="308"/>
      <c r="L114" s="24"/>
      <c r="M114" s="115" t="e">
        <f t="shared" si="35"/>
        <v>#DIV/0!</v>
      </c>
      <c r="N114" s="867"/>
    </row>
    <row r="115" spans="1:14" s="4" customFormat="1" ht="18.75" customHeight="1" x14ac:dyDescent="0.25">
      <c r="A115" s="758"/>
      <c r="B115" s="377" t="s">
        <v>38</v>
      </c>
      <c r="C115" s="379"/>
      <c r="D115" s="308">
        <v>159753.67000000001</v>
      </c>
      <c r="E115" s="24">
        <v>159753.67000000001</v>
      </c>
      <c r="F115" s="24">
        <v>24456.69</v>
      </c>
      <c r="G115" s="96">
        <f t="shared" si="46"/>
        <v>0.153</v>
      </c>
      <c r="H115" s="24">
        <v>24456.69</v>
      </c>
      <c r="I115" s="96">
        <f t="shared" si="14"/>
        <v>0.153</v>
      </c>
      <c r="J115" s="96">
        <f t="shared" si="36"/>
        <v>1</v>
      </c>
      <c r="K115" s="24">
        <v>159753.67000000001</v>
      </c>
      <c r="L115" s="24"/>
      <c r="M115" s="47">
        <f t="shared" si="35"/>
        <v>1</v>
      </c>
      <c r="N115" s="867"/>
    </row>
    <row r="116" spans="1:14" s="4" customFormat="1" x14ac:dyDescent="0.25">
      <c r="A116" s="759"/>
      <c r="B116" s="377" t="s">
        <v>20</v>
      </c>
      <c r="C116" s="379"/>
      <c r="D116" s="308"/>
      <c r="E116" s="24"/>
      <c r="F116" s="24"/>
      <c r="G116" s="77" t="e">
        <f t="shared" si="46"/>
        <v>#DIV/0!</v>
      </c>
      <c r="H116" s="24"/>
      <c r="I116" s="77" t="e">
        <f t="shared" si="14"/>
        <v>#DIV/0!</v>
      </c>
      <c r="J116" s="77" t="e">
        <f t="shared" si="36"/>
        <v>#DIV/0!</v>
      </c>
      <c r="K116" s="24"/>
      <c r="L116" s="24"/>
      <c r="M116" s="115" t="e">
        <f t="shared" si="35"/>
        <v>#DIV/0!</v>
      </c>
      <c r="N116" s="868"/>
    </row>
    <row r="117" spans="1:14" s="55" customFormat="1" ht="75.75" customHeight="1" x14ac:dyDescent="0.25">
      <c r="A117" s="757" t="s">
        <v>281</v>
      </c>
      <c r="B117" s="37" t="s">
        <v>511</v>
      </c>
      <c r="C117" s="37" t="s">
        <v>330</v>
      </c>
      <c r="D117" s="308">
        <f>SUM(D118:D121)</f>
        <v>137695.16</v>
      </c>
      <c r="E117" s="308">
        <f>SUM(E118:E121)</f>
        <v>254386.23</v>
      </c>
      <c r="F117" s="308">
        <f>SUM(F118:F121)</f>
        <v>77890.179999999993</v>
      </c>
      <c r="G117" s="96">
        <f t="shared" si="46"/>
        <v>0.30599999999999999</v>
      </c>
      <c r="H117" s="24">
        <f>SUM(H118:H121)</f>
        <v>36706.79</v>
      </c>
      <c r="I117" s="96">
        <f t="shared" si="14"/>
        <v>0.14399999999999999</v>
      </c>
      <c r="J117" s="96">
        <f t="shared" si="36"/>
        <v>0.47099999999999997</v>
      </c>
      <c r="K117" s="24">
        <f>SUM(K118:K121)</f>
        <v>254386.23</v>
      </c>
      <c r="L117" s="24">
        <f>SUM(L118:L121)</f>
        <v>0</v>
      </c>
      <c r="M117" s="47">
        <f t="shared" si="35"/>
        <v>1</v>
      </c>
      <c r="N117" s="626"/>
    </row>
    <row r="118" spans="1:14" s="4" customFormat="1" x14ac:dyDescent="0.25">
      <c r="A118" s="758"/>
      <c r="B118" s="377" t="s">
        <v>19</v>
      </c>
      <c r="C118" s="379"/>
      <c r="D118" s="308">
        <f>D123+D128+D133</f>
        <v>0</v>
      </c>
      <c r="E118" s="308">
        <f t="shared" ref="E118:L118" si="47">E123+E128+E133</f>
        <v>0</v>
      </c>
      <c r="F118" s="308">
        <f t="shared" si="47"/>
        <v>0</v>
      </c>
      <c r="G118" s="77" t="e">
        <f t="shared" si="46"/>
        <v>#DIV/0!</v>
      </c>
      <c r="H118" s="308">
        <f t="shared" si="47"/>
        <v>0</v>
      </c>
      <c r="I118" s="77" t="e">
        <f t="shared" si="14"/>
        <v>#DIV/0!</v>
      </c>
      <c r="J118" s="77" t="e">
        <f t="shared" si="36"/>
        <v>#DIV/0!</v>
      </c>
      <c r="K118" s="308">
        <f t="shared" si="47"/>
        <v>0</v>
      </c>
      <c r="L118" s="308">
        <f t="shared" si="47"/>
        <v>0</v>
      </c>
      <c r="M118" s="115" t="e">
        <f t="shared" si="35"/>
        <v>#DIV/0!</v>
      </c>
      <c r="N118" s="627"/>
    </row>
    <row r="119" spans="1:14" s="4" customFormat="1" x14ac:dyDescent="0.25">
      <c r="A119" s="758"/>
      <c r="B119" s="377" t="s">
        <v>18</v>
      </c>
      <c r="C119" s="379"/>
      <c r="D119" s="308">
        <f t="shared" ref="D119:F121" si="48">D124+D129+D134</f>
        <v>0</v>
      </c>
      <c r="E119" s="308">
        <f t="shared" si="48"/>
        <v>116691.07</v>
      </c>
      <c r="F119" s="308">
        <f t="shared" si="48"/>
        <v>49817.7</v>
      </c>
      <c r="G119" s="96">
        <f t="shared" si="46"/>
        <v>0.42699999999999999</v>
      </c>
      <c r="H119" s="308">
        <f t="shared" ref="H119" si="49">H124+H129+H134</f>
        <v>8634.31</v>
      </c>
      <c r="I119" s="96">
        <f t="shared" si="14"/>
        <v>7.3999999999999996E-2</v>
      </c>
      <c r="J119" s="96">
        <f t="shared" si="36"/>
        <v>0.17299999999999999</v>
      </c>
      <c r="K119" s="308">
        <f t="shared" ref="K119:L119" si="50">K124+K129+K134</f>
        <v>116691.07</v>
      </c>
      <c r="L119" s="308">
        <f t="shared" si="50"/>
        <v>0</v>
      </c>
      <c r="M119" s="47">
        <f t="shared" si="35"/>
        <v>1</v>
      </c>
      <c r="N119" s="627"/>
    </row>
    <row r="120" spans="1:14" s="4" customFormat="1" x14ac:dyDescent="0.25">
      <c r="A120" s="758"/>
      <c r="B120" s="377" t="s">
        <v>38</v>
      </c>
      <c r="C120" s="379"/>
      <c r="D120" s="308">
        <f t="shared" si="48"/>
        <v>137695.16</v>
      </c>
      <c r="E120" s="308">
        <f t="shared" si="48"/>
        <v>137695.16</v>
      </c>
      <c r="F120" s="308">
        <f t="shared" si="48"/>
        <v>28072.48</v>
      </c>
      <c r="G120" s="96">
        <f t="shared" si="46"/>
        <v>0.20399999999999999</v>
      </c>
      <c r="H120" s="308">
        <f t="shared" ref="H120" si="51">H125+H130+H135</f>
        <v>28072.48</v>
      </c>
      <c r="I120" s="96">
        <f t="shared" si="14"/>
        <v>0.20399999999999999</v>
      </c>
      <c r="J120" s="96">
        <f t="shared" si="36"/>
        <v>1</v>
      </c>
      <c r="K120" s="308">
        <f t="shared" ref="K120:L120" si="52">K125+K130+K135</f>
        <v>137695.16</v>
      </c>
      <c r="L120" s="308">
        <f t="shared" si="52"/>
        <v>0</v>
      </c>
      <c r="M120" s="47">
        <f t="shared" si="35"/>
        <v>1</v>
      </c>
      <c r="N120" s="627"/>
    </row>
    <row r="121" spans="1:14" s="4" customFormat="1" x14ac:dyDescent="0.25">
      <c r="A121" s="759"/>
      <c r="B121" s="377" t="s">
        <v>20</v>
      </c>
      <c r="C121" s="379"/>
      <c r="D121" s="308">
        <f t="shared" si="48"/>
        <v>0</v>
      </c>
      <c r="E121" s="308">
        <f t="shared" si="48"/>
        <v>0</v>
      </c>
      <c r="F121" s="308">
        <f t="shared" si="48"/>
        <v>0</v>
      </c>
      <c r="G121" s="77" t="e">
        <f t="shared" si="46"/>
        <v>#DIV/0!</v>
      </c>
      <c r="H121" s="308">
        <f t="shared" ref="H121" si="53">H126+H131+H136</f>
        <v>0</v>
      </c>
      <c r="I121" s="77" t="e">
        <f t="shared" si="14"/>
        <v>#DIV/0!</v>
      </c>
      <c r="J121" s="77" t="e">
        <f t="shared" si="36"/>
        <v>#DIV/0!</v>
      </c>
      <c r="K121" s="308">
        <f t="shared" ref="K121:L121" si="54">K126+K131+K136</f>
        <v>0</v>
      </c>
      <c r="L121" s="308">
        <f t="shared" si="54"/>
        <v>0</v>
      </c>
      <c r="M121" s="115" t="e">
        <f t="shared" si="35"/>
        <v>#DIV/0!</v>
      </c>
      <c r="N121" s="627"/>
    </row>
    <row r="122" spans="1:14" s="55" customFormat="1" ht="93.75" x14ac:dyDescent="0.25">
      <c r="A122" s="757" t="s">
        <v>466</v>
      </c>
      <c r="B122" s="37" t="s">
        <v>467</v>
      </c>
      <c r="C122" s="37" t="s">
        <v>139</v>
      </c>
      <c r="D122" s="308">
        <f>SUM(D123:D126)</f>
        <v>135754.16</v>
      </c>
      <c r="E122" s="308">
        <f>SUM(E123:E126)</f>
        <v>135754.16</v>
      </c>
      <c r="F122" s="308">
        <f>SUM(F123:F126)</f>
        <v>28072.48</v>
      </c>
      <c r="G122" s="96">
        <f t="shared" si="46"/>
        <v>0.20699999999999999</v>
      </c>
      <c r="H122" s="24">
        <f>SUM(H123:H126)</f>
        <v>28072.48</v>
      </c>
      <c r="I122" s="96">
        <f t="shared" si="14"/>
        <v>0.20699999999999999</v>
      </c>
      <c r="J122" s="96">
        <f t="shared" si="36"/>
        <v>1</v>
      </c>
      <c r="K122" s="24">
        <f>SUM(K123:K126)</f>
        <v>135754.16</v>
      </c>
      <c r="L122" s="24">
        <f>SUM(L123:L126)</f>
        <v>0</v>
      </c>
      <c r="M122" s="47">
        <f t="shared" si="35"/>
        <v>1</v>
      </c>
      <c r="N122" s="626" t="s">
        <v>1317</v>
      </c>
    </row>
    <row r="123" spans="1:14" s="4" customFormat="1" ht="35.25" customHeight="1" x14ac:dyDescent="0.25">
      <c r="A123" s="758"/>
      <c r="B123" s="377" t="s">
        <v>19</v>
      </c>
      <c r="C123" s="379"/>
      <c r="D123" s="308"/>
      <c r="E123" s="24"/>
      <c r="F123" s="24"/>
      <c r="G123" s="77" t="e">
        <f t="shared" si="46"/>
        <v>#DIV/0!</v>
      </c>
      <c r="H123" s="24"/>
      <c r="I123" s="77" t="e">
        <f t="shared" si="14"/>
        <v>#DIV/0!</v>
      </c>
      <c r="J123" s="77" t="e">
        <f t="shared" si="36"/>
        <v>#DIV/0!</v>
      </c>
      <c r="K123" s="24"/>
      <c r="L123" s="24"/>
      <c r="M123" s="115" t="e">
        <f t="shared" si="35"/>
        <v>#DIV/0!</v>
      </c>
      <c r="N123" s="627"/>
    </row>
    <row r="124" spans="1:14" s="4" customFormat="1" ht="35.25" customHeight="1" x14ac:dyDescent="0.25">
      <c r="A124" s="758"/>
      <c r="B124" s="377" t="s">
        <v>18</v>
      </c>
      <c r="C124" s="379"/>
      <c r="D124" s="24"/>
      <c r="E124" s="24"/>
      <c r="F124" s="24"/>
      <c r="G124" s="77" t="e">
        <f t="shared" si="46"/>
        <v>#DIV/0!</v>
      </c>
      <c r="H124" s="36"/>
      <c r="I124" s="77" t="e">
        <f t="shared" si="14"/>
        <v>#DIV/0!</v>
      </c>
      <c r="J124" s="77" t="e">
        <f t="shared" si="36"/>
        <v>#DIV/0!</v>
      </c>
      <c r="K124" s="36"/>
      <c r="L124" s="36">
        <f>E124-K124</f>
        <v>0</v>
      </c>
      <c r="M124" s="115" t="e">
        <f t="shared" si="35"/>
        <v>#DIV/0!</v>
      </c>
      <c r="N124" s="627"/>
    </row>
    <row r="125" spans="1:14" s="4" customFormat="1" ht="35.25" customHeight="1" x14ac:dyDescent="0.25">
      <c r="A125" s="758"/>
      <c r="B125" s="377" t="s">
        <v>38</v>
      </c>
      <c r="C125" s="379"/>
      <c r="D125" s="308">
        <v>135754.16</v>
      </c>
      <c r="E125" s="308">
        <v>135754.16</v>
      </c>
      <c r="F125" s="24">
        <v>28072.48</v>
      </c>
      <c r="G125" s="96">
        <f t="shared" si="46"/>
        <v>0.20699999999999999</v>
      </c>
      <c r="H125" s="24">
        <f>F125</f>
        <v>28072.48</v>
      </c>
      <c r="I125" s="96">
        <f t="shared" si="14"/>
        <v>0.20699999999999999</v>
      </c>
      <c r="J125" s="96">
        <f t="shared" si="36"/>
        <v>1</v>
      </c>
      <c r="K125" s="24">
        <f>E125</f>
        <v>135754.16</v>
      </c>
      <c r="L125" s="24"/>
      <c r="M125" s="47">
        <f t="shared" si="35"/>
        <v>1</v>
      </c>
      <c r="N125" s="627"/>
    </row>
    <row r="126" spans="1:14" s="4" customFormat="1" ht="35.25" customHeight="1" x14ac:dyDescent="0.25">
      <c r="A126" s="758"/>
      <c r="B126" s="377" t="s">
        <v>20</v>
      </c>
      <c r="C126" s="379"/>
      <c r="D126" s="308"/>
      <c r="E126" s="24"/>
      <c r="F126" s="24"/>
      <c r="G126" s="77" t="e">
        <f t="shared" si="46"/>
        <v>#DIV/0!</v>
      </c>
      <c r="H126" s="24"/>
      <c r="I126" s="77" t="e">
        <f t="shared" si="14"/>
        <v>#DIV/0!</v>
      </c>
      <c r="J126" s="77" t="e">
        <f t="shared" si="36"/>
        <v>#DIV/0!</v>
      </c>
      <c r="K126" s="24"/>
      <c r="L126" s="24"/>
      <c r="M126" s="115" t="e">
        <f t="shared" si="35"/>
        <v>#DIV/0!</v>
      </c>
      <c r="N126" s="627"/>
    </row>
    <row r="127" spans="1:14" s="334" customFormat="1" ht="409.5" customHeight="1" x14ac:dyDescent="0.25">
      <c r="A127" s="454" t="s">
        <v>650</v>
      </c>
      <c r="B127" s="462" t="s">
        <v>648</v>
      </c>
      <c r="C127" s="37" t="s">
        <v>139</v>
      </c>
      <c r="D127" s="308">
        <f>SUM(D128:D131)</f>
        <v>1941</v>
      </c>
      <c r="E127" s="308">
        <f t="shared" ref="E127:F127" si="55">SUM(E128:E131)</f>
        <v>27803.27</v>
      </c>
      <c r="F127" s="308">
        <f t="shared" si="55"/>
        <v>5400</v>
      </c>
      <c r="G127" s="96">
        <f t="shared" si="46"/>
        <v>0.19400000000000001</v>
      </c>
      <c r="H127" s="24"/>
      <c r="I127" s="96">
        <f t="shared" si="14"/>
        <v>0</v>
      </c>
      <c r="J127" s="96">
        <f t="shared" si="36"/>
        <v>0</v>
      </c>
      <c r="K127" s="24">
        <f>SUM(K128:K131)</f>
        <v>27803.27</v>
      </c>
      <c r="L127" s="24"/>
      <c r="M127" s="465">
        <f t="shared" si="35"/>
        <v>1</v>
      </c>
      <c r="N127" s="933" t="s">
        <v>1318</v>
      </c>
    </row>
    <row r="128" spans="1:14" s="334" customFormat="1" ht="115.5" customHeight="1" x14ac:dyDescent="0.25">
      <c r="A128" s="455"/>
      <c r="B128" s="449" t="s">
        <v>19</v>
      </c>
      <c r="C128" s="452"/>
      <c r="D128" s="308"/>
      <c r="E128" s="24"/>
      <c r="F128" s="24"/>
      <c r="G128" s="77" t="e">
        <f t="shared" si="46"/>
        <v>#DIV/0!</v>
      </c>
      <c r="H128" s="24"/>
      <c r="I128" s="77" t="e">
        <f t="shared" si="14"/>
        <v>#DIV/0!</v>
      </c>
      <c r="J128" s="77" t="e">
        <f t="shared" si="36"/>
        <v>#DIV/0!</v>
      </c>
      <c r="K128" s="24"/>
      <c r="L128" s="24"/>
      <c r="M128" s="466" t="e">
        <f t="shared" si="35"/>
        <v>#DIV/0!</v>
      </c>
      <c r="N128" s="934"/>
    </row>
    <row r="129" spans="1:14" s="334" customFormat="1" ht="105" customHeight="1" x14ac:dyDescent="0.25">
      <c r="A129" s="455"/>
      <c r="B129" s="449" t="s">
        <v>18</v>
      </c>
      <c r="C129" s="452"/>
      <c r="D129" s="308"/>
      <c r="E129" s="24">
        <v>25862.27</v>
      </c>
      <c r="F129" s="24">
        <v>5400</v>
      </c>
      <c r="G129" s="96">
        <f t="shared" si="46"/>
        <v>0.20899999999999999</v>
      </c>
      <c r="H129" s="24"/>
      <c r="I129" s="77">
        <f t="shared" si="14"/>
        <v>0</v>
      </c>
      <c r="J129" s="77">
        <f t="shared" si="36"/>
        <v>0</v>
      </c>
      <c r="K129" s="24">
        <v>25862.27</v>
      </c>
      <c r="L129" s="24"/>
      <c r="M129" s="465">
        <f t="shared" si="35"/>
        <v>1</v>
      </c>
      <c r="N129" s="934"/>
    </row>
    <row r="130" spans="1:14" s="334" customFormat="1" ht="82.5" customHeight="1" x14ac:dyDescent="0.25">
      <c r="A130" s="455"/>
      <c r="B130" s="449" t="s">
        <v>38</v>
      </c>
      <c r="C130" s="452"/>
      <c r="D130" s="308">
        <v>1941</v>
      </c>
      <c r="E130" s="308">
        <v>1941</v>
      </c>
      <c r="F130" s="24"/>
      <c r="G130" s="77">
        <f t="shared" si="46"/>
        <v>0</v>
      </c>
      <c r="H130" s="24"/>
      <c r="I130" s="77">
        <f t="shared" si="14"/>
        <v>0</v>
      </c>
      <c r="J130" s="77" t="e">
        <f t="shared" si="36"/>
        <v>#DIV/0!</v>
      </c>
      <c r="K130" s="24">
        <v>1941</v>
      </c>
      <c r="L130" s="24"/>
      <c r="M130" s="465">
        <f t="shared" si="35"/>
        <v>1</v>
      </c>
      <c r="N130" s="934"/>
    </row>
    <row r="131" spans="1:14" s="334" customFormat="1" ht="81" customHeight="1" x14ac:dyDescent="0.25">
      <c r="A131" s="456"/>
      <c r="B131" s="449" t="s">
        <v>20</v>
      </c>
      <c r="C131" s="452"/>
      <c r="D131" s="308"/>
      <c r="E131" s="24"/>
      <c r="F131" s="24"/>
      <c r="G131" s="77" t="e">
        <f t="shared" si="46"/>
        <v>#DIV/0!</v>
      </c>
      <c r="H131" s="24"/>
      <c r="I131" s="77" t="e">
        <f t="shared" si="14"/>
        <v>#DIV/0!</v>
      </c>
      <c r="J131" s="77" t="e">
        <f t="shared" si="36"/>
        <v>#DIV/0!</v>
      </c>
      <c r="K131" s="24"/>
      <c r="L131" s="24"/>
      <c r="M131" s="466" t="e">
        <f t="shared" si="35"/>
        <v>#DIV/0!</v>
      </c>
      <c r="N131" s="935"/>
    </row>
    <row r="132" spans="1:14" s="334" customFormat="1" ht="88.5" customHeight="1" x14ac:dyDescent="0.25">
      <c r="A132" s="454" t="s">
        <v>651</v>
      </c>
      <c r="B132" s="462" t="s">
        <v>649</v>
      </c>
      <c r="C132" s="37" t="s">
        <v>139</v>
      </c>
      <c r="D132" s="308">
        <f>SUM(D133:D136)</f>
        <v>0</v>
      </c>
      <c r="E132" s="308">
        <f t="shared" ref="E132:F132" si="56">SUM(E133:E136)</f>
        <v>90828.800000000003</v>
      </c>
      <c r="F132" s="308">
        <f t="shared" si="56"/>
        <v>44417.7</v>
      </c>
      <c r="G132" s="96">
        <f t="shared" si="46"/>
        <v>0.48899999999999999</v>
      </c>
      <c r="H132" s="24">
        <f>SUM(H133:H136)</f>
        <v>8634.31</v>
      </c>
      <c r="I132" s="96">
        <f t="shared" si="14"/>
        <v>9.5000000000000001E-2</v>
      </c>
      <c r="J132" s="96">
        <f t="shared" si="36"/>
        <v>0.19400000000000001</v>
      </c>
      <c r="K132" s="24">
        <f>SUM(K133:K136)</f>
        <v>90828.800000000003</v>
      </c>
      <c r="L132" s="24"/>
      <c r="M132" s="465">
        <f t="shared" si="35"/>
        <v>1</v>
      </c>
      <c r="N132" s="933" t="s">
        <v>687</v>
      </c>
    </row>
    <row r="133" spans="1:14" s="334" customFormat="1" x14ac:dyDescent="0.25">
      <c r="A133" s="455"/>
      <c r="B133" s="269" t="s">
        <v>19</v>
      </c>
      <c r="C133" s="452"/>
      <c r="D133" s="308"/>
      <c r="E133" s="24"/>
      <c r="F133" s="24"/>
      <c r="G133" s="77" t="e">
        <f t="shared" si="46"/>
        <v>#DIV/0!</v>
      </c>
      <c r="H133" s="24"/>
      <c r="I133" s="77" t="e">
        <f t="shared" si="14"/>
        <v>#DIV/0!</v>
      </c>
      <c r="J133" s="77" t="e">
        <f t="shared" si="36"/>
        <v>#DIV/0!</v>
      </c>
      <c r="K133" s="24"/>
      <c r="L133" s="24"/>
      <c r="M133" s="466" t="e">
        <f t="shared" si="35"/>
        <v>#DIV/0!</v>
      </c>
      <c r="N133" s="934"/>
    </row>
    <row r="134" spans="1:14" s="334" customFormat="1" x14ac:dyDescent="0.25">
      <c r="A134" s="455"/>
      <c r="B134" s="269" t="s">
        <v>18</v>
      </c>
      <c r="C134" s="452"/>
      <c r="D134" s="308"/>
      <c r="E134" s="24">
        <v>90828.800000000003</v>
      </c>
      <c r="F134" s="24">
        <v>44417.7</v>
      </c>
      <c r="G134" s="96">
        <f t="shared" si="46"/>
        <v>0.48899999999999999</v>
      </c>
      <c r="H134" s="24">
        <v>8634.31</v>
      </c>
      <c r="I134" s="96">
        <f t="shared" si="14"/>
        <v>9.5000000000000001E-2</v>
      </c>
      <c r="J134" s="96">
        <f t="shared" si="36"/>
        <v>0.19400000000000001</v>
      </c>
      <c r="K134" s="24">
        <v>90828.800000000003</v>
      </c>
      <c r="L134" s="24"/>
      <c r="M134" s="465">
        <f t="shared" si="35"/>
        <v>1</v>
      </c>
      <c r="N134" s="934"/>
    </row>
    <row r="135" spans="1:14" s="334" customFormat="1" x14ac:dyDescent="0.25">
      <c r="A135" s="455"/>
      <c r="B135" s="269" t="s">
        <v>38</v>
      </c>
      <c r="C135" s="452"/>
      <c r="D135" s="308"/>
      <c r="E135" s="24"/>
      <c r="F135" s="24"/>
      <c r="G135" s="77" t="e">
        <f t="shared" si="46"/>
        <v>#DIV/0!</v>
      </c>
      <c r="H135" s="24"/>
      <c r="I135" s="77" t="e">
        <f t="shared" si="14"/>
        <v>#DIV/0!</v>
      </c>
      <c r="J135" s="77" t="e">
        <f t="shared" si="36"/>
        <v>#DIV/0!</v>
      </c>
      <c r="K135" s="24"/>
      <c r="L135" s="24"/>
      <c r="M135" s="466" t="e">
        <f t="shared" si="35"/>
        <v>#DIV/0!</v>
      </c>
      <c r="N135" s="934"/>
    </row>
    <row r="136" spans="1:14" s="334" customFormat="1" x14ac:dyDescent="0.25">
      <c r="A136" s="456"/>
      <c r="B136" s="269" t="s">
        <v>20</v>
      </c>
      <c r="C136" s="452"/>
      <c r="D136" s="308"/>
      <c r="E136" s="24"/>
      <c r="F136" s="24"/>
      <c r="G136" s="77" t="e">
        <f t="shared" si="46"/>
        <v>#DIV/0!</v>
      </c>
      <c r="H136" s="24"/>
      <c r="I136" s="77" t="e">
        <f t="shared" si="14"/>
        <v>#DIV/0!</v>
      </c>
      <c r="J136" s="77" t="e">
        <f t="shared" si="36"/>
        <v>#DIV/0!</v>
      </c>
      <c r="K136" s="24"/>
      <c r="L136" s="24"/>
      <c r="M136" s="466" t="e">
        <f t="shared" si="35"/>
        <v>#DIV/0!</v>
      </c>
      <c r="N136" s="935"/>
    </row>
    <row r="137" spans="1:14" s="11" customFormat="1" ht="62.25" customHeight="1" x14ac:dyDescent="0.25">
      <c r="A137" s="660" t="s">
        <v>27</v>
      </c>
      <c r="B137" s="142" t="s">
        <v>715</v>
      </c>
      <c r="C137" s="34" t="s">
        <v>95</v>
      </c>
      <c r="D137" s="31">
        <f>SUM(D138:D141)</f>
        <v>357560.55</v>
      </c>
      <c r="E137" s="31">
        <f>SUM(E138:E141)</f>
        <v>313609.03000000003</v>
      </c>
      <c r="F137" s="31">
        <f>SUM(F138:F141)</f>
        <v>28786.82</v>
      </c>
      <c r="G137" s="97">
        <f>F137/E137</f>
        <v>9.1999999999999998E-2</v>
      </c>
      <c r="H137" s="31">
        <f>SUM(H138:H141)</f>
        <v>28786.82</v>
      </c>
      <c r="I137" s="97">
        <f t="shared" ref="I137:I151" si="57">H137/E137</f>
        <v>9.1999999999999998E-2</v>
      </c>
      <c r="J137" s="97">
        <f>H137/F137</f>
        <v>1</v>
      </c>
      <c r="K137" s="31">
        <f>SUM(K138:K141)</f>
        <v>176485.79</v>
      </c>
      <c r="L137" s="31">
        <f>SUM(L138:L141)</f>
        <v>137123.24</v>
      </c>
      <c r="M137" s="32">
        <f>K137/E137</f>
        <v>0.56000000000000005</v>
      </c>
      <c r="N137" s="876"/>
    </row>
    <row r="138" spans="1:14" s="11" customFormat="1" x14ac:dyDescent="0.25">
      <c r="A138" s="660"/>
      <c r="B138" s="35" t="s">
        <v>19</v>
      </c>
      <c r="C138" s="317"/>
      <c r="D138" s="33">
        <f t="shared" ref="D138:F141" si="58">D143+D148+D163+D178</f>
        <v>2438.1</v>
      </c>
      <c r="E138" s="33">
        <f t="shared" si="58"/>
        <v>2438.1</v>
      </c>
      <c r="F138" s="33">
        <f t="shared" si="58"/>
        <v>0</v>
      </c>
      <c r="G138" s="99">
        <f>F138/E138</f>
        <v>0</v>
      </c>
      <c r="H138" s="33">
        <f>H143+H148+H163+H178</f>
        <v>0</v>
      </c>
      <c r="I138" s="99">
        <f t="shared" si="57"/>
        <v>0</v>
      </c>
      <c r="J138" s="100"/>
      <c r="K138" s="33">
        <f t="shared" ref="K138:L141" si="59">K143+K148+K163+K178</f>
        <v>2438.1</v>
      </c>
      <c r="L138" s="33">
        <f t="shared" si="59"/>
        <v>0</v>
      </c>
      <c r="M138" s="111">
        <f t="shared" ref="M138:M146" si="60">K138/E138</f>
        <v>1</v>
      </c>
      <c r="N138" s="876"/>
    </row>
    <row r="139" spans="1:14" s="11" customFormat="1" x14ac:dyDescent="0.25">
      <c r="A139" s="660"/>
      <c r="B139" s="35" t="s">
        <v>18</v>
      </c>
      <c r="C139" s="317"/>
      <c r="D139" s="33">
        <f t="shared" si="58"/>
        <v>634.70000000000005</v>
      </c>
      <c r="E139" s="33">
        <f t="shared" si="58"/>
        <v>0</v>
      </c>
      <c r="F139" s="33">
        <f t="shared" si="58"/>
        <v>0</v>
      </c>
      <c r="G139" s="99" t="e">
        <f>F139/E139</f>
        <v>#DIV/0!</v>
      </c>
      <c r="H139" s="33">
        <f>H144+H149+H164+H179</f>
        <v>0</v>
      </c>
      <c r="I139" s="99" t="e">
        <f t="shared" si="57"/>
        <v>#DIV/0!</v>
      </c>
      <c r="J139" s="99" t="e">
        <f t="shared" ref="J139:J191" si="61">H139/F139</f>
        <v>#DIV/0!</v>
      </c>
      <c r="K139" s="33">
        <f t="shared" si="59"/>
        <v>0</v>
      </c>
      <c r="L139" s="33">
        <f t="shared" si="59"/>
        <v>0</v>
      </c>
      <c r="M139" s="112" t="e">
        <f t="shared" si="60"/>
        <v>#DIV/0!</v>
      </c>
      <c r="N139" s="876"/>
    </row>
    <row r="140" spans="1:14" s="11" customFormat="1" x14ac:dyDescent="0.25">
      <c r="A140" s="660"/>
      <c r="B140" s="35" t="s">
        <v>38</v>
      </c>
      <c r="C140" s="317"/>
      <c r="D140" s="33">
        <f t="shared" si="58"/>
        <v>354487.75</v>
      </c>
      <c r="E140" s="33">
        <f t="shared" si="58"/>
        <v>311170.93</v>
      </c>
      <c r="F140" s="33">
        <f t="shared" si="58"/>
        <v>28786.82</v>
      </c>
      <c r="G140" s="100">
        <f>F140/E140</f>
        <v>9.2999999999999999E-2</v>
      </c>
      <c r="H140" s="33">
        <f>H145+H150+H165+H180</f>
        <v>28786.82</v>
      </c>
      <c r="I140" s="100">
        <f t="shared" si="57"/>
        <v>9.2999999999999999E-2</v>
      </c>
      <c r="J140" s="100">
        <f t="shared" si="61"/>
        <v>1</v>
      </c>
      <c r="K140" s="33">
        <f t="shared" si="59"/>
        <v>174047.69</v>
      </c>
      <c r="L140" s="33">
        <f t="shared" si="59"/>
        <v>137123.24</v>
      </c>
      <c r="M140" s="111">
        <f t="shared" si="60"/>
        <v>0.56000000000000005</v>
      </c>
      <c r="N140" s="876"/>
    </row>
    <row r="141" spans="1:14" s="11" customFormat="1" x14ac:dyDescent="0.25">
      <c r="A141" s="660"/>
      <c r="B141" s="35" t="s">
        <v>20</v>
      </c>
      <c r="C141" s="317"/>
      <c r="D141" s="33">
        <f t="shared" si="58"/>
        <v>0</v>
      </c>
      <c r="E141" s="33">
        <f t="shared" si="58"/>
        <v>0</v>
      </c>
      <c r="F141" s="33">
        <f t="shared" si="58"/>
        <v>0</v>
      </c>
      <c r="G141" s="100"/>
      <c r="H141" s="33"/>
      <c r="I141" s="99" t="e">
        <f t="shared" si="57"/>
        <v>#DIV/0!</v>
      </c>
      <c r="J141" s="143"/>
      <c r="K141" s="33">
        <f t="shared" si="59"/>
        <v>0</v>
      </c>
      <c r="L141" s="33">
        <f t="shared" si="59"/>
        <v>0</v>
      </c>
      <c r="M141" s="112" t="e">
        <f t="shared" si="60"/>
        <v>#DIV/0!</v>
      </c>
      <c r="N141" s="876"/>
    </row>
    <row r="142" spans="1:14" s="11" customFormat="1" ht="39" x14ac:dyDescent="0.25">
      <c r="A142" s="680" t="s">
        <v>86</v>
      </c>
      <c r="B142" s="144" t="s">
        <v>747</v>
      </c>
      <c r="C142" s="53" t="s">
        <v>139</v>
      </c>
      <c r="D142" s="58">
        <f>SUM(D143:D146)</f>
        <v>99479.46</v>
      </c>
      <c r="E142" s="58">
        <f>SUM(E143:E146)</f>
        <v>99479.46</v>
      </c>
      <c r="F142" s="58">
        <f>SUM(F143:F146)</f>
        <v>20514.53</v>
      </c>
      <c r="G142" s="92">
        <f>F142/E142</f>
        <v>0.20599999999999999</v>
      </c>
      <c r="H142" s="58">
        <f>SUM(H143:H146)</f>
        <v>20514.53</v>
      </c>
      <c r="I142" s="92">
        <f t="shared" si="57"/>
        <v>0.20599999999999999</v>
      </c>
      <c r="J142" s="92">
        <f t="shared" si="61"/>
        <v>1</v>
      </c>
      <c r="K142" s="58">
        <f t="shared" ref="K142:K181" si="62">E142</f>
        <v>99479.46</v>
      </c>
      <c r="L142" s="24">
        <f t="shared" ref="L142:L191" si="63">E142-K142</f>
        <v>0</v>
      </c>
      <c r="M142" s="56">
        <f t="shared" si="60"/>
        <v>1</v>
      </c>
      <c r="N142" s="940"/>
    </row>
    <row r="143" spans="1:14" s="11" customFormat="1" ht="18.75" customHeight="1" x14ac:dyDescent="0.25">
      <c r="A143" s="681"/>
      <c r="B143" s="418" t="s">
        <v>19</v>
      </c>
      <c r="C143" s="67"/>
      <c r="D143" s="25"/>
      <c r="E143" s="25"/>
      <c r="F143" s="25"/>
      <c r="G143" s="94"/>
      <c r="H143" s="25"/>
      <c r="I143" s="77" t="e">
        <f t="shared" si="57"/>
        <v>#DIV/0!</v>
      </c>
      <c r="J143" s="94"/>
      <c r="K143" s="24">
        <f t="shared" si="62"/>
        <v>0</v>
      </c>
      <c r="L143" s="24">
        <f t="shared" si="63"/>
        <v>0</v>
      </c>
      <c r="M143" s="115" t="e">
        <f t="shared" si="60"/>
        <v>#DIV/0!</v>
      </c>
      <c r="N143" s="941"/>
    </row>
    <row r="144" spans="1:14" s="11" customFormat="1" ht="18.75" customHeight="1" x14ac:dyDescent="0.25">
      <c r="A144" s="681"/>
      <c r="B144" s="418" t="s">
        <v>18</v>
      </c>
      <c r="C144" s="67"/>
      <c r="D144" s="25"/>
      <c r="E144" s="25"/>
      <c r="F144" s="25"/>
      <c r="G144" s="94">
        <v>0</v>
      </c>
      <c r="H144" s="25"/>
      <c r="I144" s="77" t="e">
        <f t="shared" si="57"/>
        <v>#DIV/0!</v>
      </c>
      <c r="J144" s="94">
        <v>0</v>
      </c>
      <c r="K144" s="24">
        <f t="shared" si="62"/>
        <v>0</v>
      </c>
      <c r="L144" s="24">
        <f t="shared" si="63"/>
        <v>0</v>
      </c>
      <c r="M144" s="115" t="e">
        <f t="shared" si="60"/>
        <v>#DIV/0!</v>
      </c>
      <c r="N144" s="941"/>
    </row>
    <row r="145" spans="1:14" s="11" customFormat="1" ht="18.75" customHeight="1" x14ac:dyDescent="0.25">
      <c r="A145" s="681"/>
      <c r="B145" s="418" t="s">
        <v>38</v>
      </c>
      <c r="C145" s="67" t="s">
        <v>412</v>
      </c>
      <c r="D145" s="24">
        <v>99479.46</v>
      </c>
      <c r="E145" s="24">
        <v>99479.46</v>
      </c>
      <c r="F145" s="24">
        <v>20514.53</v>
      </c>
      <c r="G145" s="96">
        <f>F145/E145</f>
        <v>0.20599999999999999</v>
      </c>
      <c r="H145" s="24">
        <v>20514.53</v>
      </c>
      <c r="I145" s="96">
        <f t="shared" si="57"/>
        <v>0.20599999999999999</v>
      </c>
      <c r="J145" s="96">
        <f t="shared" si="61"/>
        <v>1</v>
      </c>
      <c r="K145" s="24">
        <f t="shared" si="62"/>
        <v>99479.46</v>
      </c>
      <c r="L145" s="24">
        <f t="shared" si="63"/>
        <v>0</v>
      </c>
      <c r="M145" s="47">
        <f t="shared" si="60"/>
        <v>1</v>
      </c>
      <c r="N145" s="941"/>
    </row>
    <row r="146" spans="1:14" s="11" customFormat="1" ht="18.75" customHeight="1" x14ac:dyDescent="0.25">
      <c r="A146" s="682"/>
      <c r="B146" s="418" t="s">
        <v>20</v>
      </c>
      <c r="C146" s="67"/>
      <c r="D146" s="25"/>
      <c r="E146" s="25"/>
      <c r="F146" s="25"/>
      <c r="G146" s="94"/>
      <c r="H146" s="25"/>
      <c r="I146" s="77" t="e">
        <f t="shared" si="57"/>
        <v>#DIV/0!</v>
      </c>
      <c r="J146" s="94"/>
      <c r="K146" s="24">
        <f t="shared" si="62"/>
        <v>0</v>
      </c>
      <c r="L146" s="24">
        <f t="shared" si="63"/>
        <v>0</v>
      </c>
      <c r="M146" s="115" t="e">
        <f t="shared" si="60"/>
        <v>#DIV/0!</v>
      </c>
      <c r="N146" s="942"/>
    </row>
    <row r="147" spans="1:14" s="11" customFormat="1" ht="63.75" customHeight="1" x14ac:dyDescent="0.25">
      <c r="A147" s="680" t="s">
        <v>87</v>
      </c>
      <c r="B147" s="145" t="s">
        <v>748</v>
      </c>
      <c r="C147" s="420" t="s">
        <v>139</v>
      </c>
      <c r="D147" s="58">
        <f>SUM(D148:D151)</f>
        <v>72203.429999999993</v>
      </c>
      <c r="E147" s="58">
        <f>SUM(E148:E151)</f>
        <v>72203.429999999993</v>
      </c>
      <c r="F147" s="58">
        <f>SUM(F148:F151)</f>
        <v>8272.2900000000009</v>
      </c>
      <c r="G147" s="92">
        <f>F147/E147</f>
        <v>0.115</v>
      </c>
      <c r="H147" s="58">
        <f>SUM(H148:H151)</f>
        <v>8272.2900000000009</v>
      </c>
      <c r="I147" s="92">
        <f t="shared" si="57"/>
        <v>0.115</v>
      </c>
      <c r="J147" s="92">
        <f t="shared" si="61"/>
        <v>1</v>
      </c>
      <c r="K147" s="58">
        <f t="shared" si="62"/>
        <v>72203.429999999993</v>
      </c>
      <c r="L147" s="24">
        <f t="shared" si="63"/>
        <v>0</v>
      </c>
      <c r="M147" s="56">
        <f t="shared" ref="M147:M191" si="64">K147/E147</f>
        <v>1</v>
      </c>
      <c r="N147" s="943"/>
    </row>
    <row r="148" spans="1:14" s="11" customFormat="1" ht="82.5" customHeight="1" outlineLevel="1" x14ac:dyDescent="0.25">
      <c r="A148" s="681"/>
      <c r="B148" s="418" t="s">
        <v>19</v>
      </c>
      <c r="C148" s="67"/>
      <c r="D148" s="24">
        <f t="shared" ref="D148:F151" si="65">D153+D158</f>
        <v>0</v>
      </c>
      <c r="E148" s="24">
        <f t="shared" si="65"/>
        <v>0</v>
      </c>
      <c r="F148" s="24">
        <f t="shared" si="65"/>
        <v>0</v>
      </c>
      <c r="G148" s="77"/>
      <c r="H148" s="24">
        <f>H153+H158</f>
        <v>0</v>
      </c>
      <c r="I148" s="77" t="e">
        <f t="shared" si="57"/>
        <v>#DIV/0!</v>
      </c>
      <c r="J148" s="77"/>
      <c r="K148" s="24">
        <f t="shared" si="62"/>
        <v>0</v>
      </c>
      <c r="L148" s="24">
        <f t="shared" si="63"/>
        <v>0</v>
      </c>
      <c r="M148" s="115" t="e">
        <f t="shared" si="64"/>
        <v>#DIV/0!</v>
      </c>
      <c r="N148" s="944"/>
    </row>
    <row r="149" spans="1:14" s="11" customFormat="1" ht="24" customHeight="1" outlineLevel="1" x14ac:dyDescent="0.25">
      <c r="A149" s="681"/>
      <c r="B149" s="418" t="s">
        <v>18</v>
      </c>
      <c r="C149" s="67"/>
      <c r="D149" s="24">
        <f t="shared" si="65"/>
        <v>0</v>
      </c>
      <c r="E149" s="24">
        <f t="shared" si="65"/>
        <v>0</v>
      </c>
      <c r="F149" s="24">
        <f t="shared" si="65"/>
        <v>0</v>
      </c>
      <c r="G149" s="77"/>
      <c r="H149" s="24">
        <f>H154+H159</f>
        <v>0</v>
      </c>
      <c r="I149" s="77" t="e">
        <f t="shared" si="57"/>
        <v>#DIV/0!</v>
      </c>
      <c r="J149" s="77"/>
      <c r="K149" s="24">
        <f t="shared" si="62"/>
        <v>0</v>
      </c>
      <c r="L149" s="24">
        <f t="shared" si="63"/>
        <v>0</v>
      </c>
      <c r="M149" s="115" t="e">
        <f t="shared" si="64"/>
        <v>#DIV/0!</v>
      </c>
      <c r="N149" s="944"/>
    </row>
    <row r="150" spans="1:14" s="11" customFormat="1" ht="24" customHeight="1" outlineLevel="1" x14ac:dyDescent="0.25">
      <c r="A150" s="681"/>
      <c r="B150" s="418" t="s">
        <v>38</v>
      </c>
      <c r="C150" s="67"/>
      <c r="D150" s="24">
        <f t="shared" si="65"/>
        <v>72203.429999999993</v>
      </c>
      <c r="E150" s="24">
        <f t="shared" si="65"/>
        <v>72203.429999999993</v>
      </c>
      <c r="F150" s="24">
        <f t="shared" si="65"/>
        <v>8272.2900000000009</v>
      </c>
      <c r="G150" s="96">
        <f>F150/E150</f>
        <v>0.115</v>
      </c>
      <c r="H150" s="24">
        <f>H155+H160</f>
        <v>8272.2900000000009</v>
      </c>
      <c r="I150" s="96">
        <f t="shared" si="57"/>
        <v>0.115</v>
      </c>
      <c r="J150" s="96">
        <f t="shared" si="61"/>
        <v>1</v>
      </c>
      <c r="K150" s="24">
        <v>72203.429999999993</v>
      </c>
      <c r="L150" s="24"/>
      <c r="M150" s="47">
        <f t="shared" si="64"/>
        <v>1</v>
      </c>
      <c r="N150" s="944"/>
    </row>
    <row r="151" spans="1:14" s="11" customFormat="1" ht="24.75" customHeight="1" outlineLevel="1" x14ac:dyDescent="0.25">
      <c r="A151" s="682"/>
      <c r="B151" s="418" t="s">
        <v>20</v>
      </c>
      <c r="C151" s="67"/>
      <c r="D151" s="24">
        <f t="shared" si="65"/>
        <v>0</v>
      </c>
      <c r="E151" s="24">
        <f t="shared" si="65"/>
        <v>0</v>
      </c>
      <c r="F151" s="24">
        <f t="shared" si="65"/>
        <v>0</v>
      </c>
      <c r="G151" s="94"/>
      <c r="H151" s="24">
        <f>H156+H161</f>
        <v>0</v>
      </c>
      <c r="I151" s="77" t="e">
        <f t="shared" si="57"/>
        <v>#DIV/0!</v>
      </c>
      <c r="J151" s="94"/>
      <c r="K151" s="24">
        <f t="shared" si="62"/>
        <v>0</v>
      </c>
      <c r="L151" s="24">
        <f t="shared" si="63"/>
        <v>0</v>
      </c>
      <c r="M151" s="115" t="e">
        <f t="shared" si="64"/>
        <v>#DIV/0!</v>
      </c>
      <c r="N151" s="945"/>
    </row>
    <row r="152" spans="1:14" s="11" customFormat="1" ht="81" customHeight="1" x14ac:dyDescent="0.25">
      <c r="A152" s="639" t="s">
        <v>88</v>
      </c>
      <c r="B152" s="49" t="s">
        <v>749</v>
      </c>
      <c r="C152" s="421" t="s">
        <v>139</v>
      </c>
      <c r="D152" s="24">
        <f>SUM(D153:D156)</f>
        <v>34964.85</v>
      </c>
      <c r="E152" s="24">
        <f>SUM(E153:E156)</f>
        <v>34964.85</v>
      </c>
      <c r="F152" s="24">
        <f>SUM(F153:F156)</f>
        <v>8272.2900000000009</v>
      </c>
      <c r="G152" s="96">
        <f>F152/E152</f>
        <v>0.23699999999999999</v>
      </c>
      <c r="H152" s="24">
        <f>SUM(H153:H156)</f>
        <v>8272.2900000000009</v>
      </c>
      <c r="I152" s="96">
        <f t="shared" ref="I152:I156" si="66">H152/E152</f>
        <v>0.23699999999999999</v>
      </c>
      <c r="J152" s="96">
        <f>H152/F152</f>
        <v>1</v>
      </c>
      <c r="K152" s="24">
        <f t="shared" ref="K152:K156" si="67">E152</f>
        <v>34964.85</v>
      </c>
      <c r="L152" s="24">
        <f t="shared" ref="L152:L156" si="68">E152-K152</f>
        <v>0</v>
      </c>
      <c r="M152" s="47">
        <f t="shared" ref="M152:M156" si="69">K152/E152</f>
        <v>1</v>
      </c>
      <c r="N152" s="696" t="s">
        <v>750</v>
      </c>
    </row>
    <row r="153" spans="1:14" s="11" customFormat="1" outlineLevel="1" x14ac:dyDescent="0.25">
      <c r="A153" s="640"/>
      <c r="B153" s="418" t="s">
        <v>19</v>
      </c>
      <c r="C153" s="421"/>
      <c r="D153" s="24"/>
      <c r="E153" s="24"/>
      <c r="F153" s="24"/>
      <c r="G153" s="77"/>
      <c r="H153" s="24"/>
      <c r="I153" s="77" t="e">
        <f t="shared" si="66"/>
        <v>#DIV/0!</v>
      </c>
      <c r="J153" s="77"/>
      <c r="K153" s="24">
        <f t="shared" si="67"/>
        <v>0</v>
      </c>
      <c r="L153" s="24">
        <f t="shared" si="68"/>
        <v>0</v>
      </c>
      <c r="M153" s="115" t="e">
        <f t="shared" si="69"/>
        <v>#DIV/0!</v>
      </c>
      <c r="N153" s="696"/>
    </row>
    <row r="154" spans="1:14" s="11" customFormat="1" outlineLevel="1" x14ac:dyDescent="0.25">
      <c r="A154" s="640"/>
      <c r="B154" s="418" t="s">
        <v>18</v>
      </c>
      <c r="C154" s="421"/>
      <c r="D154" s="24"/>
      <c r="E154" s="24"/>
      <c r="F154" s="24"/>
      <c r="G154" s="77"/>
      <c r="H154" s="24"/>
      <c r="I154" s="77" t="e">
        <f t="shared" si="66"/>
        <v>#DIV/0!</v>
      </c>
      <c r="J154" s="77"/>
      <c r="K154" s="24">
        <f t="shared" si="67"/>
        <v>0</v>
      </c>
      <c r="L154" s="24">
        <f t="shared" si="68"/>
        <v>0</v>
      </c>
      <c r="M154" s="115" t="e">
        <f t="shared" si="69"/>
        <v>#DIV/0!</v>
      </c>
      <c r="N154" s="696"/>
    </row>
    <row r="155" spans="1:14" s="11" customFormat="1" outlineLevel="1" x14ac:dyDescent="0.25">
      <c r="A155" s="640"/>
      <c r="B155" s="418" t="s">
        <v>38</v>
      </c>
      <c r="C155" s="421"/>
      <c r="D155" s="24">
        <v>34964.85</v>
      </c>
      <c r="E155" s="24">
        <v>34964.85</v>
      </c>
      <c r="F155" s="24">
        <v>8272.2900000000009</v>
      </c>
      <c r="G155" s="96">
        <f>F155/E155</f>
        <v>0.23699999999999999</v>
      </c>
      <c r="H155" s="24">
        <f>F155</f>
        <v>8272.2900000000009</v>
      </c>
      <c r="I155" s="96">
        <f t="shared" si="66"/>
        <v>0.23699999999999999</v>
      </c>
      <c r="J155" s="96">
        <f>H155/F155</f>
        <v>1</v>
      </c>
      <c r="K155" s="24">
        <f t="shared" si="67"/>
        <v>34964.85</v>
      </c>
      <c r="L155" s="24">
        <f t="shared" si="68"/>
        <v>0</v>
      </c>
      <c r="M155" s="47">
        <f t="shared" si="69"/>
        <v>1</v>
      </c>
      <c r="N155" s="696"/>
    </row>
    <row r="156" spans="1:14" s="11" customFormat="1" outlineLevel="1" x14ac:dyDescent="0.25">
      <c r="A156" s="641"/>
      <c r="B156" s="418" t="s">
        <v>20</v>
      </c>
      <c r="C156" s="421"/>
      <c r="D156" s="24"/>
      <c r="E156" s="24"/>
      <c r="F156" s="146"/>
      <c r="G156" s="147"/>
      <c r="H156" s="146"/>
      <c r="I156" s="77" t="e">
        <f t="shared" si="66"/>
        <v>#DIV/0!</v>
      </c>
      <c r="J156" s="77" t="e">
        <f t="shared" ref="J156" si="70">H156/F156</f>
        <v>#DIV/0!</v>
      </c>
      <c r="K156" s="24">
        <f t="shared" si="67"/>
        <v>0</v>
      </c>
      <c r="L156" s="24">
        <f t="shared" si="68"/>
        <v>0</v>
      </c>
      <c r="M156" s="115" t="e">
        <f t="shared" si="69"/>
        <v>#DIV/0!</v>
      </c>
      <c r="N156" s="696"/>
    </row>
    <row r="157" spans="1:14" s="11" customFormat="1" ht="92.25" customHeight="1" x14ac:dyDescent="0.25">
      <c r="A157" s="639" t="s">
        <v>89</v>
      </c>
      <c r="B157" s="49" t="s">
        <v>1319</v>
      </c>
      <c r="C157" s="421" t="s">
        <v>139</v>
      </c>
      <c r="D157" s="24">
        <f>SUM(D158:D161)</f>
        <v>37238.58</v>
      </c>
      <c r="E157" s="24">
        <f>SUM(E158:E161)</f>
        <v>37238.58</v>
      </c>
      <c r="F157" s="24">
        <f>SUM(F158:F161)</f>
        <v>0</v>
      </c>
      <c r="G157" s="96">
        <f>F157/E157</f>
        <v>0</v>
      </c>
      <c r="H157" s="148">
        <f>SUM(H158:H161)</f>
        <v>0</v>
      </c>
      <c r="I157" s="96">
        <f t="shared" ref="I157:I191" si="71">H157/E157</f>
        <v>0</v>
      </c>
      <c r="J157" s="77" t="e">
        <f>H157/F157</f>
        <v>#DIV/0!</v>
      </c>
      <c r="K157" s="24">
        <f t="shared" ref="K157:K161" si="72">E157</f>
        <v>37238.58</v>
      </c>
      <c r="L157" s="24">
        <f t="shared" ref="L157:L161" si="73">E157-K157</f>
        <v>0</v>
      </c>
      <c r="M157" s="47">
        <f t="shared" ref="M157:M161" si="74">K157/E157</f>
        <v>1</v>
      </c>
      <c r="N157" s="696" t="s">
        <v>565</v>
      </c>
    </row>
    <row r="158" spans="1:14" s="11" customFormat="1" outlineLevel="1" x14ac:dyDescent="0.25">
      <c r="A158" s="640"/>
      <c r="B158" s="418" t="s">
        <v>19</v>
      </c>
      <c r="C158" s="421"/>
      <c r="D158" s="24"/>
      <c r="E158" s="24"/>
      <c r="F158" s="24"/>
      <c r="G158" s="77"/>
      <c r="H158" s="146"/>
      <c r="I158" s="77" t="e">
        <f t="shared" si="71"/>
        <v>#DIV/0!</v>
      </c>
      <c r="J158" s="77" t="e">
        <f>H158/F158</f>
        <v>#DIV/0!</v>
      </c>
      <c r="K158" s="24">
        <f t="shared" si="72"/>
        <v>0</v>
      </c>
      <c r="L158" s="24">
        <f t="shared" si="73"/>
        <v>0</v>
      </c>
      <c r="M158" s="115" t="e">
        <f t="shared" si="74"/>
        <v>#DIV/0!</v>
      </c>
      <c r="N158" s="696"/>
    </row>
    <row r="159" spans="1:14" s="11" customFormat="1" outlineLevel="1" x14ac:dyDescent="0.25">
      <c r="A159" s="640"/>
      <c r="B159" s="418" t="s">
        <v>18</v>
      </c>
      <c r="C159" s="421"/>
      <c r="D159" s="24"/>
      <c r="E159" s="24"/>
      <c r="F159" s="24"/>
      <c r="G159" s="77"/>
      <c r="H159" s="146"/>
      <c r="I159" s="77" t="e">
        <f t="shared" si="71"/>
        <v>#DIV/0!</v>
      </c>
      <c r="J159" s="77" t="e">
        <f t="shared" ref="J159:J161" si="75">H159/F159</f>
        <v>#DIV/0!</v>
      </c>
      <c r="K159" s="24">
        <f t="shared" si="72"/>
        <v>0</v>
      </c>
      <c r="L159" s="24">
        <f t="shared" si="73"/>
        <v>0</v>
      </c>
      <c r="M159" s="115" t="e">
        <f t="shared" si="74"/>
        <v>#DIV/0!</v>
      </c>
      <c r="N159" s="696"/>
    </row>
    <row r="160" spans="1:14" s="11" customFormat="1" outlineLevel="1" x14ac:dyDescent="0.25">
      <c r="A160" s="640"/>
      <c r="B160" s="418" t="s">
        <v>38</v>
      </c>
      <c r="C160" s="421"/>
      <c r="D160" s="24">
        <v>37238.58</v>
      </c>
      <c r="E160" s="24">
        <f>D160</f>
        <v>37238.58</v>
      </c>
      <c r="F160" s="318">
        <v>0</v>
      </c>
      <c r="G160" s="96">
        <f>F160/E160</f>
        <v>0</v>
      </c>
      <c r="H160" s="146">
        <v>0</v>
      </c>
      <c r="I160" s="96">
        <f t="shared" si="71"/>
        <v>0</v>
      </c>
      <c r="J160" s="96"/>
      <c r="K160" s="24">
        <f t="shared" si="72"/>
        <v>37238.58</v>
      </c>
      <c r="L160" s="24">
        <f t="shared" si="73"/>
        <v>0</v>
      </c>
      <c r="M160" s="47">
        <f t="shared" si="74"/>
        <v>1</v>
      </c>
      <c r="N160" s="696"/>
    </row>
    <row r="161" spans="1:14" s="11" customFormat="1" outlineLevel="1" x14ac:dyDescent="0.25">
      <c r="A161" s="641"/>
      <c r="B161" s="418" t="s">
        <v>20</v>
      </c>
      <c r="C161" s="421"/>
      <c r="D161" s="24"/>
      <c r="E161" s="24"/>
      <c r="F161" s="146"/>
      <c r="G161" s="147"/>
      <c r="H161" s="146"/>
      <c r="I161" s="77" t="e">
        <f t="shared" si="71"/>
        <v>#DIV/0!</v>
      </c>
      <c r="J161" s="77" t="e">
        <f t="shared" si="75"/>
        <v>#DIV/0!</v>
      </c>
      <c r="K161" s="24">
        <f t="shared" si="72"/>
        <v>0</v>
      </c>
      <c r="L161" s="24">
        <f t="shared" si="73"/>
        <v>0</v>
      </c>
      <c r="M161" s="115" t="e">
        <f t="shared" si="74"/>
        <v>#DIV/0!</v>
      </c>
      <c r="N161" s="696"/>
    </row>
    <row r="162" spans="1:14" s="11" customFormat="1" ht="102" customHeight="1" x14ac:dyDescent="0.25">
      <c r="A162" s="732" t="s">
        <v>90</v>
      </c>
      <c r="B162" s="145" t="s">
        <v>751</v>
      </c>
      <c r="C162" s="420" t="s">
        <v>139</v>
      </c>
      <c r="D162" s="58">
        <f>SUM(D163:D166)</f>
        <v>183512.86</v>
      </c>
      <c r="E162" s="58">
        <f>SUM(E163:E166)</f>
        <v>139561.34</v>
      </c>
      <c r="F162" s="25">
        <f>SUM(F163:F166)</f>
        <v>0</v>
      </c>
      <c r="G162" s="93">
        <f t="shared" ref="G162:G166" si="76">F162/E162</f>
        <v>0</v>
      </c>
      <c r="H162" s="25">
        <f>SUM(H163:H166)</f>
        <v>0</v>
      </c>
      <c r="I162" s="96">
        <f t="shared" si="71"/>
        <v>0</v>
      </c>
      <c r="J162" s="77" t="e">
        <f t="shared" si="61"/>
        <v>#DIV/0!</v>
      </c>
      <c r="K162" s="58">
        <f>SUM(K163:K166)</f>
        <v>2438.1</v>
      </c>
      <c r="L162" s="58">
        <f>SUM(L163:L166)</f>
        <v>137123.24</v>
      </c>
      <c r="M162" s="47">
        <f>K162/E162</f>
        <v>0.02</v>
      </c>
      <c r="N162" s="692"/>
    </row>
    <row r="163" spans="1:14" s="11" customFormat="1" outlineLevel="1" x14ac:dyDescent="0.25">
      <c r="A163" s="733"/>
      <c r="B163" s="418" t="s">
        <v>19</v>
      </c>
      <c r="C163" s="67"/>
      <c r="D163" s="24">
        <f>D168+D173</f>
        <v>2438.1</v>
      </c>
      <c r="E163" s="24">
        <f t="shared" ref="E163:F163" si="77">E168+E173</f>
        <v>2438.1</v>
      </c>
      <c r="F163" s="24">
        <f t="shared" si="77"/>
        <v>0</v>
      </c>
      <c r="G163" s="94">
        <f t="shared" si="76"/>
        <v>0</v>
      </c>
      <c r="H163" s="24">
        <f>H168+H173</f>
        <v>0</v>
      </c>
      <c r="I163" s="77">
        <f t="shared" si="71"/>
        <v>0</v>
      </c>
      <c r="J163" s="77" t="e">
        <f t="shared" si="61"/>
        <v>#DIV/0!</v>
      </c>
      <c r="K163" s="24">
        <f>K168+K173</f>
        <v>2438.1</v>
      </c>
      <c r="L163" s="24">
        <f>L168+L173</f>
        <v>0</v>
      </c>
      <c r="M163" s="47">
        <f>K163/E163</f>
        <v>1</v>
      </c>
      <c r="N163" s="693"/>
    </row>
    <row r="164" spans="1:14" s="11" customFormat="1" outlineLevel="1" x14ac:dyDescent="0.25">
      <c r="A164" s="733"/>
      <c r="B164" s="418" t="s">
        <v>18</v>
      </c>
      <c r="C164" s="67"/>
      <c r="D164" s="24">
        <f t="shared" ref="D164:F166" si="78">D169+D174</f>
        <v>634.70000000000005</v>
      </c>
      <c r="E164" s="24">
        <f t="shared" si="78"/>
        <v>0</v>
      </c>
      <c r="F164" s="24">
        <f t="shared" si="78"/>
        <v>0</v>
      </c>
      <c r="G164" s="77" t="e">
        <f t="shared" si="76"/>
        <v>#DIV/0!</v>
      </c>
      <c r="H164" s="24">
        <f t="shared" ref="H164:H166" si="79">H169+H174</f>
        <v>0</v>
      </c>
      <c r="I164" s="77" t="e">
        <f t="shared" si="71"/>
        <v>#DIV/0!</v>
      </c>
      <c r="J164" s="77" t="e">
        <f t="shared" si="61"/>
        <v>#DIV/0!</v>
      </c>
      <c r="K164" s="24">
        <f t="shared" ref="K164:L166" si="80">K169+K174</f>
        <v>0</v>
      </c>
      <c r="L164" s="24">
        <f t="shared" si="80"/>
        <v>0</v>
      </c>
      <c r="M164" s="115" t="e">
        <f t="shared" si="64"/>
        <v>#DIV/0!</v>
      </c>
      <c r="N164" s="693"/>
    </row>
    <row r="165" spans="1:14" s="11" customFormat="1" outlineLevel="1" x14ac:dyDescent="0.25">
      <c r="A165" s="733"/>
      <c r="B165" s="418" t="s">
        <v>38</v>
      </c>
      <c r="C165" s="67"/>
      <c r="D165" s="24">
        <f t="shared" si="78"/>
        <v>180440.06</v>
      </c>
      <c r="E165" s="24">
        <f t="shared" si="78"/>
        <v>137123.24</v>
      </c>
      <c r="F165" s="24">
        <f t="shared" si="78"/>
        <v>0</v>
      </c>
      <c r="G165" s="94">
        <f t="shared" si="76"/>
        <v>0</v>
      </c>
      <c r="H165" s="24">
        <f t="shared" si="79"/>
        <v>0</v>
      </c>
      <c r="I165" s="96">
        <f t="shared" si="71"/>
        <v>0</v>
      </c>
      <c r="J165" s="77" t="e">
        <f t="shared" si="61"/>
        <v>#DIV/0!</v>
      </c>
      <c r="K165" s="24">
        <f t="shared" si="80"/>
        <v>0</v>
      </c>
      <c r="L165" s="24">
        <f t="shared" si="80"/>
        <v>137123.24</v>
      </c>
      <c r="M165" s="47">
        <f t="shared" si="64"/>
        <v>0</v>
      </c>
      <c r="N165" s="693"/>
    </row>
    <row r="166" spans="1:14" s="11" customFormat="1" ht="27" customHeight="1" outlineLevel="1" x14ac:dyDescent="0.25">
      <c r="A166" s="734"/>
      <c r="B166" s="418" t="s">
        <v>20</v>
      </c>
      <c r="C166" s="67"/>
      <c r="D166" s="24">
        <f t="shared" si="78"/>
        <v>0</v>
      </c>
      <c r="E166" s="24">
        <f t="shared" si="78"/>
        <v>0</v>
      </c>
      <c r="F166" s="24">
        <f t="shared" si="78"/>
        <v>0</v>
      </c>
      <c r="G166" s="94" t="e">
        <f t="shared" si="76"/>
        <v>#DIV/0!</v>
      </c>
      <c r="H166" s="24">
        <f t="shared" si="79"/>
        <v>0</v>
      </c>
      <c r="I166" s="77" t="e">
        <f t="shared" si="71"/>
        <v>#DIV/0!</v>
      </c>
      <c r="J166" s="77" t="e">
        <f t="shared" si="61"/>
        <v>#DIV/0!</v>
      </c>
      <c r="K166" s="24">
        <f t="shared" si="80"/>
        <v>0</v>
      </c>
      <c r="L166" s="24">
        <f t="shared" si="80"/>
        <v>0</v>
      </c>
      <c r="M166" s="115" t="e">
        <f t="shared" si="64"/>
        <v>#DIV/0!</v>
      </c>
      <c r="N166" s="694"/>
    </row>
    <row r="167" spans="1:14" s="11" customFormat="1" ht="117.75" customHeight="1" x14ac:dyDescent="0.25">
      <c r="A167" s="735" t="s">
        <v>91</v>
      </c>
      <c r="B167" s="49" t="s">
        <v>427</v>
      </c>
      <c r="C167" s="421" t="s">
        <v>139</v>
      </c>
      <c r="D167" s="24">
        <f>SUM(D168:D171)</f>
        <v>25103.599999999999</v>
      </c>
      <c r="E167" s="24">
        <f>SUM(E168:E171)</f>
        <v>24895.439999999999</v>
      </c>
      <c r="F167" s="50">
        <f>SUM(F168:F171)</f>
        <v>0</v>
      </c>
      <c r="G167" s="77">
        <f t="shared" ref="G167:G170" si="81">F167/E167</f>
        <v>0</v>
      </c>
      <c r="H167" s="222">
        <f>SUM(H168:H171)</f>
        <v>0</v>
      </c>
      <c r="I167" s="77">
        <f t="shared" ref="I167:I171" si="82">H167/E167</f>
        <v>0</v>
      </c>
      <c r="J167" s="77" t="e">
        <f t="shared" ref="J167:J171" si="83">H167/F167</f>
        <v>#DIV/0!</v>
      </c>
      <c r="K167" s="24">
        <f>SUM(K168:K171)</f>
        <v>0</v>
      </c>
      <c r="L167" s="24">
        <f>SUM(L168:L171)</f>
        <v>24895.439999999999</v>
      </c>
      <c r="M167" s="115">
        <f t="shared" ref="M167:M171" si="84">K167/E167</f>
        <v>0</v>
      </c>
      <c r="N167" s="692" t="s">
        <v>1022</v>
      </c>
    </row>
    <row r="168" spans="1:14" s="11" customFormat="1" outlineLevel="1" x14ac:dyDescent="0.25">
      <c r="A168" s="736"/>
      <c r="B168" s="418" t="s">
        <v>19</v>
      </c>
      <c r="C168" s="421"/>
      <c r="D168" s="24"/>
      <c r="E168" s="24"/>
      <c r="F168" s="24"/>
      <c r="G168" s="77"/>
      <c r="H168" s="36"/>
      <c r="I168" s="77" t="e">
        <f t="shared" si="82"/>
        <v>#DIV/0!</v>
      </c>
      <c r="J168" s="77" t="e">
        <f t="shared" si="83"/>
        <v>#DIV/0!</v>
      </c>
      <c r="K168" s="24">
        <f>E168</f>
        <v>0</v>
      </c>
      <c r="L168" s="24">
        <f>E168-K168</f>
        <v>0</v>
      </c>
      <c r="M168" s="115" t="e">
        <f t="shared" si="84"/>
        <v>#DIV/0!</v>
      </c>
      <c r="N168" s="693"/>
    </row>
    <row r="169" spans="1:14" s="11" customFormat="1" outlineLevel="1" x14ac:dyDescent="0.25">
      <c r="A169" s="736"/>
      <c r="B169" s="418" t="s">
        <v>18</v>
      </c>
      <c r="C169" s="421"/>
      <c r="D169" s="24"/>
      <c r="E169" s="24"/>
      <c r="F169" s="24"/>
      <c r="G169" s="77"/>
      <c r="H169" s="36"/>
      <c r="I169" s="77" t="e">
        <f t="shared" si="82"/>
        <v>#DIV/0!</v>
      </c>
      <c r="J169" s="77" t="e">
        <f t="shared" si="83"/>
        <v>#DIV/0!</v>
      </c>
      <c r="K169" s="24">
        <f t="shared" ref="K169:K171" si="85">E169</f>
        <v>0</v>
      </c>
      <c r="L169" s="24">
        <f t="shared" ref="L169:L171" si="86">E169-K169</f>
        <v>0</v>
      </c>
      <c r="M169" s="115" t="e">
        <f t="shared" si="84"/>
        <v>#DIV/0!</v>
      </c>
      <c r="N169" s="693"/>
    </row>
    <row r="170" spans="1:14" s="11" customFormat="1" outlineLevel="1" x14ac:dyDescent="0.25">
      <c r="A170" s="736"/>
      <c r="B170" s="418" t="s">
        <v>38</v>
      </c>
      <c r="C170" s="421"/>
      <c r="D170" s="24">
        <v>25103.599999999999</v>
      </c>
      <c r="E170" s="24">
        <v>24895.439999999999</v>
      </c>
      <c r="F170" s="24">
        <v>0</v>
      </c>
      <c r="G170" s="77">
        <f t="shared" si="81"/>
        <v>0</v>
      </c>
      <c r="H170" s="36">
        <v>0</v>
      </c>
      <c r="I170" s="77">
        <f t="shared" si="82"/>
        <v>0</v>
      </c>
      <c r="J170" s="77" t="e">
        <f t="shared" si="83"/>
        <v>#DIV/0!</v>
      </c>
      <c r="K170" s="24">
        <v>0</v>
      </c>
      <c r="L170" s="24">
        <f t="shared" si="86"/>
        <v>24895.439999999999</v>
      </c>
      <c r="M170" s="115">
        <f t="shared" si="84"/>
        <v>0</v>
      </c>
      <c r="N170" s="693"/>
    </row>
    <row r="171" spans="1:14" s="11" customFormat="1" outlineLevel="1" x14ac:dyDescent="0.25">
      <c r="A171" s="737"/>
      <c r="B171" s="418" t="s">
        <v>20</v>
      </c>
      <c r="C171" s="421"/>
      <c r="D171" s="24"/>
      <c r="E171" s="25"/>
      <c r="F171" s="24"/>
      <c r="G171" s="77"/>
      <c r="H171" s="36"/>
      <c r="I171" s="77" t="e">
        <f t="shared" si="82"/>
        <v>#DIV/0!</v>
      </c>
      <c r="J171" s="77" t="e">
        <f t="shared" si="83"/>
        <v>#DIV/0!</v>
      </c>
      <c r="K171" s="24">
        <f t="shared" si="85"/>
        <v>0</v>
      </c>
      <c r="L171" s="24">
        <f t="shared" si="86"/>
        <v>0</v>
      </c>
      <c r="M171" s="115" t="e">
        <f t="shared" si="84"/>
        <v>#DIV/0!</v>
      </c>
      <c r="N171" s="694"/>
    </row>
    <row r="172" spans="1:14" s="11" customFormat="1" ht="164.25" customHeight="1" outlineLevel="1" x14ac:dyDescent="0.25">
      <c r="A172" s="459" t="s">
        <v>92</v>
      </c>
      <c r="B172" s="49" t="s">
        <v>752</v>
      </c>
      <c r="C172" s="515" t="s">
        <v>139</v>
      </c>
      <c r="D172" s="24">
        <f>SUM(D173:D176)</f>
        <v>158409.26</v>
      </c>
      <c r="E172" s="24">
        <f>SUM(E173:E176)</f>
        <v>114665.9</v>
      </c>
      <c r="F172" s="50">
        <f>SUM(F173:F176)</f>
        <v>0</v>
      </c>
      <c r="G172" s="77">
        <f>F172/E172</f>
        <v>0</v>
      </c>
      <c r="H172" s="222">
        <f>SUM(H173:H176)</f>
        <v>0</v>
      </c>
      <c r="I172" s="77">
        <f>H172/E172</f>
        <v>0</v>
      </c>
      <c r="J172" s="77" t="e">
        <f>H172/F172</f>
        <v>#DIV/0!</v>
      </c>
      <c r="K172" s="24">
        <f>SUM(K173:K176)</f>
        <v>2438.1</v>
      </c>
      <c r="L172" s="24">
        <f>SUM(L173:L176)</f>
        <v>112227.8</v>
      </c>
      <c r="M172" s="47">
        <f>K172/E172</f>
        <v>0.02</v>
      </c>
      <c r="N172" s="866" t="s">
        <v>1097</v>
      </c>
    </row>
    <row r="173" spans="1:14" s="11" customFormat="1" ht="41.25" customHeight="1" outlineLevel="1" x14ac:dyDescent="0.25">
      <c r="A173" s="494"/>
      <c r="B173" s="458" t="s">
        <v>19</v>
      </c>
      <c r="C173" s="460"/>
      <c r="D173" s="24">
        <v>2438.1</v>
      </c>
      <c r="E173" s="24">
        <v>2438.1</v>
      </c>
      <c r="F173" s="24"/>
      <c r="G173" s="77">
        <f>F173/E173</f>
        <v>0</v>
      </c>
      <c r="H173" s="36"/>
      <c r="I173" s="77">
        <f>H173/E173</f>
        <v>0</v>
      </c>
      <c r="J173" s="77" t="e">
        <f>H173/F173</f>
        <v>#DIV/0!</v>
      </c>
      <c r="K173" s="24">
        <v>2438.1</v>
      </c>
      <c r="L173" s="24"/>
      <c r="M173" s="47">
        <f>K173/E173</f>
        <v>1</v>
      </c>
      <c r="N173" s="867"/>
    </row>
    <row r="174" spans="1:14" s="11" customFormat="1" ht="41.25" customHeight="1" outlineLevel="1" x14ac:dyDescent="0.25">
      <c r="A174" s="494"/>
      <c r="B174" s="458" t="s">
        <v>18</v>
      </c>
      <c r="C174" s="460"/>
      <c r="D174" s="24">
        <v>634.70000000000005</v>
      </c>
      <c r="E174" s="24">
        <v>0</v>
      </c>
      <c r="F174" s="24"/>
      <c r="G174" s="77" t="e">
        <f>F174/E174</f>
        <v>#DIV/0!</v>
      </c>
      <c r="H174" s="36">
        <v>0</v>
      </c>
      <c r="I174" s="77" t="e">
        <f>H174/E174</f>
        <v>#DIV/0!</v>
      </c>
      <c r="J174" s="77" t="e">
        <f>H174/F174</f>
        <v>#DIV/0!</v>
      </c>
      <c r="K174" s="36">
        <f>E174</f>
        <v>0</v>
      </c>
      <c r="L174" s="24">
        <f>E174-K174</f>
        <v>0</v>
      </c>
      <c r="M174" s="115" t="e">
        <f>K174/E174</f>
        <v>#DIV/0!</v>
      </c>
      <c r="N174" s="867"/>
    </row>
    <row r="175" spans="1:14" s="11" customFormat="1" ht="41.25" customHeight="1" outlineLevel="1" x14ac:dyDescent="0.25">
      <c r="A175" s="494"/>
      <c r="B175" s="458" t="s">
        <v>38</v>
      </c>
      <c r="C175" s="460"/>
      <c r="D175" s="24">
        <v>155336.46</v>
      </c>
      <c r="E175" s="24">
        <v>112227.8</v>
      </c>
      <c r="F175" s="24">
        <v>0</v>
      </c>
      <c r="G175" s="77">
        <f>F175/E175</f>
        <v>0</v>
      </c>
      <c r="H175" s="36">
        <v>0</v>
      </c>
      <c r="I175" s="77">
        <f>H175/E175</f>
        <v>0</v>
      </c>
      <c r="J175" s="77" t="e">
        <f>H175/F175</f>
        <v>#DIV/0!</v>
      </c>
      <c r="K175" s="36">
        <v>0</v>
      </c>
      <c r="L175" s="24">
        <f>E175-K175</f>
        <v>112227.8</v>
      </c>
      <c r="M175" s="115">
        <f>K175/E175</f>
        <v>0</v>
      </c>
      <c r="N175" s="867"/>
    </row>
    <row r="176" spans="1:14" s="11" customFormat="1" ht="41.25" customHeight="1" outlineLevel="1" x14ac:dyDescent="0.25">
      <c r="A176" s="494"/>
      <c r="B176" s="458" t="s">
        <v>20</v>
      </c>
      <c r="C176" s="460"/>
      <c r="D176" s="24"/>
      <c r="E176" s="25"/>
      <c r="F176" s="24"/>
      <c r="G176" s="94"/>
      <c r="H176" s="36"/>
      <c r="I176" s="77" t="e">
        <f>H176/E176</f>
        <v>#DIV/0!</v>
      </c>
      <c r="J176" s="77" t="e">
        <f>H176/F176</f>
        <v>#DIV/0!</v>
      </c>
      <c r="K176" s="36">
        <f>E176</f>
        <v>0</v>
      </c>
      <c r="L176" s="24">
        <f>E176-K176</f>
        <v>0</v>
      </c>
      <c r="M176" s="115" t="e">
        <f>K176/E176</f>
        <v>#DIV/0!</v>
      </c>
      <c r="N176" s="868"/>
    </row>
    <row r="177" spans="1:14" s="6" customFormat="1" ht="58.5" x14ac:dyDescent="0.25">
      <c r="A177" s="645" t="s">
        <v>93</v>
      </c>
      <c r="B177" s="60" t="s">
        <v>753</v>
      </c>
      <c r="C177" s="516" t="s">
        <v>139</v>
      </c>
      <c r="D177" s="57">
        <f>SUM(D178:D181)</f>
        <v>2364.8000000000002</v>
      </c>
      <c r="E177" s="57">
        <f>SUM(E178:E181)</f>
        <v>2364.8000000000002</v>
      </c>
      <c r="F177" s="57">
        <f>SUM(F178:F181)</f>
        <v>0</v>
      </c>
      <c r="G177" s="88">
        <f>F177/E177</f>
        <v>0</v>
      </c>
      <c r="H177" s="57">
        <f>SUM(H178:H181)</f>
        <v>0</v>
      </c>
      <c r="I177" s="88">
        <f t="shared" si="71"/>
        <v>0</v>
      </c>
      <c r="J177" s="88"/>
      <c r="K177" s="57">
        <f>SUM(K178:K181)</f>
        <v>2364.8000000000002</v>
      </c>
      <c r="L177" s="57">
        <f>SUM(L178:L181)</f>
        <v>0</v>
      </c>
      <c r="M177" s="54">
        <f t="shared" si="64"/>
        <v>1</v>
      </c>
      <c r="N177" s="873"/>
    </row>
    <row r="178" spans="1:14" s="6" customFormat="1" ht="18.75" customHeight="1" outlineLevel="1" x14ac:dyDescent="0.25">
      <c r="A178" s="646"/>
      <c r="B178" s="419" t="s">
        <v>19</v>
      </c>
      <c r="C178" s="201"/>
      <c r="D178" s="18"/>
      <c r="E178" s="18"/>
      <c r="F178" s="18"/>
      <c r="G178" s="89"/>
      <c r="H178" s="18"/>
      <c r="I178" s="65" t="e">
        <f t="shared" si="71"/>
        <v>#DIV/0!</v>
      </c>
      <c r="J178" s="65" t="e">
        <f t="shared" si="61"/>
        <v>#DIV/0!</v>
      </c>
      <c r="K178" s="39">
        <f t="shared" si="62"/>
        <v>0</v>
      </c>
      <c r="L178" s="39">
        <f t="shared" si="63"/>
        <v>0</v>
      </c>
      <c r="M178" s="29" t="e">
        <f t="shared" si="64"/>
        <v>#DIV/0!</v>
      </c>
      <c r="N178" s="874"/>
    </row>
    <row r="179" spans="1:14" s="6" customFormat="1" ht="18.75" customHeight="1" outlineLevel="1" x14ac:dyDescent="0.25">
      <c r="A179" s="646"/>
      <c r="B179" s="419" t="s">
        <v>18</v>
      </c>
      <c r="C179" s="201"/>
      <c r="D179" s="18"/>
      <c r="E179" s="18"/>
      <c r="F179" s="18"/>
      <c r="G179" s="89"/>
      <c r="H179" s="18"/>
      <c r="I179" s="65" t="e">
        <f t="shared" si="71"/>
        <v>#DIV/0!</v>
      </c>
      <c r="J179" s="65" t="e">
        <f t="shared" si="61"/>
        <v>#DIV/0!</v>
      </c>
      <c r="K179" s="39">
        <f t="shared" si="62"/>
        <v>0</v>
      </c>
      <c r="L179" s="39">
        <f t="shared" si="63"/>
        <v>0</v>
      </c>
      <c r="M179" s="29" t="e">
        <f t="shared" si="64"/>
        <v>#DIV/0!</v>
      </c>
      <c r="N179" s="874"/>
    </row>
    <row r="180" spans="1:14" s="6" customFormat="1" ht="18.75" customHeight="1" outlineLevel="1" x14ac:dyDescent="0.25">
      <c r="A180" s="646"/>
      <c r="B180" s="419" t="s">
        <v>38</v>
      </c>
      <c r="C180" s="201"/>
      <c r="D180" s="39">
        <f>D185+D190</f>
        <v>2364.8000000000002</v>
      </c>
      <c r="E180" s="39">
        <f>E185+E190</f>
        <v>2364.8000000000002</v>
      </c>
      <c r="F180" s="39">
        <f>F185+F190</f>
        <v>0</v>
      </c>
      <c r="G180" s="62">
        <f>F180/E180</f>
        <v>0</v>
      </c>
      <c r="H180" s="39">
        <f>H185+H190</f>
        <v>0</v>
      </c>
      <c r="I180" s="62">
        <f t="shared" si="71"/>
        <v>0</v>
      </c>
      <c r="J180" s="62"/>
      <c r="K180" s="39">
        <f>K185+K190</f>
        <v>2364.8000000000002</v>
      </c>
      <c r="L180" s="39">
        <f>E180-K180</f>
        <v>0</v>
      </c>
      <c r="M180" s="28">
        <f t="shared" si="64"/>
        <v>1</v>
      </c>
      <c r="N180" s="874"/>
    </row>
    <row r="181" spans="1:14" s="6" customFormat="1" ht="18.75" customHeight="1" outlineLevel="1" x14ac:dyDescent="0.25">
      <c r="A181" s="647"/>
      <c r="B181" s="419" t="s">
        <v>20</v>
      </c>
      <c r="C181" s="201"/>
      <c r="D181" s="18"/>
      <c r="E181" s="18"/>
      <c r="F181" s="18"/>
      <c r="G181" s="89"/>
      <c r="H181" s="18"/>
      <c r="I181" s="65" t="e">
        <f t="shared" si="71"/>
        <v>#DIV/0!</v>
      </c>
      <c r="J181" s="65" t="e">
        <f t="shared" si="61"/>
        <v>#DIV/0!</v>
      </c>
      <c r="K181" s="39">
        <f t="shared" si="62"/>
        <v>0</v>
      </c>
      <c r="L181" s="39">
        <f t="shared" si="63"/>
        <v>0</v>
      </c>
      <c r="M181" s="29" t="e">
        <f t="shared" si="64"/>
        <v>#DIV/0!</v>
      </c>
      <c r="N181" s="875"/>
    </row>
    <row r="182" spans="1:14" s="6" customFormat="1" ht="120" customHeight="1" x14ac:dyDescent="0.25">
      <c r="A182" s="724" t="s">
        <v>94</v>
      </c>
      <c r="B182" s="22" t="s">
        <v>754</v>
      </c>
      <c r="C182" s="515" t="s">
        <v>139</v>
      </c>
      <c r="D182" s="39">
        <f>SUM(D183:D186)</f>
        <v>1764.8</v>
      </c>
      <c r="E182" s="39">
        <f>SUM(E183:E186)</f>
        <v>1764.8</v>
      </c>
      <c r="F182" s="39">
        <f>SUM(F183:F186)</f>
        <v>0</v>
      </c>
      <c r="G182" s="62">
        <f>F182/E182</f>
        <v>0</v>
      </c>
      <c r="H182" s="39">
        <f>SUM(H183:H186)</f>
        <v>0</v>
      </c>
      <c r="I182" s="62">
        <f t="shared" si="71"/>
        <v>0</v>
      </c>
      <c r="J182" s="96"/>
      <c r="K182" s="39">
        <f>SUM(K183:K186)</f>
        <v>1764.8</v>
      </c>
      <c r="L182" s="39">
        <f>SUM(L183:L186)</f>
        <v>0</v>
      </c>
      <c r="M182" s="28">
        <f t="shared" si="64"/>
        <v>1</v>
      </c>
      <c r="N182" s="688"/>
    </row>
    <row r="183" spans="1:14" s="6" customFormat="1" ht="24" customHeight="1" outlineLevel="1" x14ac:dyDescent="0.25">
      <c r="A183" s="725"/>
      <c r="B183" s="419" t="s">
        <v>19</v>
      </c>
      <c r="C183" s="183"/>
      <c r="D183" s="39"/>
      <c r="E183" s="39"/>
      <c r="F183" s="39"/>
      <c r="G183" s="65"/>
      <c r="H183" s="39"/>
      <c r="I183" s="65" t="e">
        <f t="shared" si="71"/>
        <v>#DIV/0!</v>
      </c>
      <c r="J183" s="77" t="e">
        <f t="shared" si="61"/>
        <v>#DIV/0!</v>
      </c>
      <c r="K183" s="39">
        <f t="shared" ref="K183:K186" si="87">E183</f>
        <v>0</v>
      </c>
      <c r="L183" s="39">
        <f t="shared" si="63"/>
        <v>0</v>
      </c>
      <c r="M183" s="29" t="e">
        <f t="shared" si="64"/>
        <v>#DIV/0!</v>
      </c>
      <c r="N183" s="689"/>
    </row>
    <row r="184" spans="1:14" s="6" customFormat="1" ht="24" customHeight="1" outlineLevel="1" x14ac:dyDescent="0.25">
      <c r="A184" s="725"/>
      <c r="B184" s="419" t="s">
        <v>18</v>
      </c>
      <c r="C184" s="183"/>
      <c r="D184" s="39"/>
      <c r="E184" s="39"/>
      <c r="F184" s="39"/>
      <c r="G184" s="65"/>
      <c r="H184" s="39"/>
      <c r="I184" s="65" t="e">
        <f t="shared" si="71"/>
        <v>#DIV/0!</v>
      </c>
      <c r="J184" s="77" t="e">
        <f t="shared" si="61"/>
        <v>#DIV/0!</v>
      </c>
      <c r="K184" s="39">
        <f t="shared" si="87"/>
        <v>0</v>
      </c>
      <c r="L184" s="39">
        <f t="shared" si="63"/>
        <v>0</v>
      </c>
      <c r="M184" s="29" t="e">
        <f t="shared" si="64"/>
        <v>#DIV/0!</v>
      </c>
      <c r="N184" s="689"/>
    </row>
    <row r="185" spans="1:14" s="6" customFormat="1" ht="24.75" customHeight="1" outlineLevel="1" x14ac:dyDescent="0.25">
      <c r="A185" s="725"/>
      <c r="B185" s="419" t="s">
        <v>38</v>
      </c>
      <c r="C185" s="183"/>
      <c r="D185" s="39">
        <v>1764.8</v>
      </c>
      <c r="E185" s="39">
        <v>1764.8</v>
      </c>
      <c r="F185" s="39"/>
      <c r="G185" s="62">
        <f>F185/E185</f>
        <v>0</v>
      </c>
      <c r="H185" s="39">
        <f>F185</f>
        <v>0</v>
      </c>
      <c r="I185" s="62">
        <f t="shared" si="71"/>
        <v>0</v>
      </c>
      <c r="J185" s="96"/>
      <c r="K185" s="39">
        <v>1764.8</v>
      </c>
      <c r="L185" s="39">
        <f t="shared" si="63"/>
        <v>0</v>
      </c>
      <c r="M185" s="28">
        <f t="shared" si="64"/>
        <v>1</v>
      </c>
      <c r="N185" s="689"/>
    </row>
    <row r="186" spans="1:14" s="6" customFormat="1" ht="28.5" customHeight="1" outlineLevel="1" x14ac:dyDescent="0.25">
      <c r="A186" s="726"/>
      <c r="B186" s="419" t="s">
        <v>20</v>
      </c>
      <c r="C186" s="183"/>
      <c r="D186" s="39"/>
      <c r="E186" s="18"/>
      <c r="F186" s="39"/>
      <c r="G186" s="89"/>
      <c r="H186" s="21"/>
      <c r="I186" s="65" t="e">
        <f t="shared" si="71"/>
        <v>#DIV/0!</v>
      </c>
      <c r="J186" s="77" t="e">
        <f t="shared" si="61"/>
        <v>#DIV/0!</v>
      </c>
      <c r="K186" s="39">
        <f t="shared" si="87"/>
        <v>0</v>
      </c>
      <c r="L186" s="39">
        <f t="shared" si="63"/>
        <v>0</v>
      </c>
      <c r="M186" s="29" t="e">
        <f t="shared" si="64"/>
        <v>#DIV/0!</v>
      </c>
      <c r="N186" s="689"/>
    </row>
    <row r="187" spans="1:14" s="6" customFormat="1" ht="144" customHeight="1" x14ac:dyDescent="0.25">
      <c r="A187" s="746" t="s">
        <v>428</v>
      </c>
      <c r="B187" s="22" t="s">
        <v>755</v>
      </c>
      <c r="C187" s="515" t="s">
        <v>139</v>
      </c>
      <c r="D187" s="39">
        <f>SUM(D188:D191)</f>
        <v>600</v>
      </c>
      <c r="E187" s="39">
        <f>SUM(E188:E191)</f>
        <v>600</v>
      </c>
      <c r="F187" s="39">
        <f>SUM(F188:F191)</f>
        <v>0</v>
      </c>
      <c r="G187" s="62">
        <f>F187/E187</f>
        <v>0</v>
      </c>
      <c r="H187" s="39">
        <f>SUM(H188:H191)</f>
        <v>0</v>
      </c>
      <c r="I187" s="62">
        <f t="shared" si="71"/>
        <v>0</v>
      </c>
      <c r="J187" s="96"/>
      <c r="K187" s="39">
        <f>SUM(K188:K191)</f>
        <v>600</v>
      </c>
      <c r="L187" s="39">
        <f t="shared" si="63"/>
        <v>0</v>
      </c>
      <c r="M187" s="28">
        <f t="shared" si="64"/>
        <v>1</v>
      </c>
      <c r="N187" s="688"/>
    </row>
    <row r="188" spans="1:14" s="6" customFormat="1" ht="24" customHeight="1" outlineLevel="1" x14ac:dyDescent="0.25">
      <c r="A188" s="746"/>
      <c r="B188" s="419" t="s">
        <v>19</v>
      </c>
      <c r="C188" s="183"/>
      <c r="D188" s="39"/>
      <c r="E188" s="39"/>
      <c r="F188" s="39"/>
      <c r="G188" s="65"/>
      <c r="H188" s="39"/>
      <c r="I188" s="65" t="e">
        <f t="shared" si="71"/>
        <v>#DIV/0!</v>
      </c>
      <c r="J188" s="77" t="e">
        <f t="shared" si="61"/>
        <v>#DIV/0!</v>
      </c>
      <c r="K188" s="39">
        <f t="shared" ref="K188:K189" si="88">E188</f>
        <v>0</v>
      </c>
      <c r="L188" s="39">
        <f t="shared" si="63"/>
        <v>0</v>
      </c>
      <c r="M188" s="29" t="e">
        <f t="shared" si="64"/>
        <v>#DIV/0!</v>
      </c>
      <c r="N188" s="689"/>
    </row>
    <row r="189" spans="1:14" s="6" customFormat="1" ht="24" customHeight="1" outlineLevel="1" x14ac:dyDescent="0.25">
      <c r="A189" s="746"/>
      <c r="B189" s="419" t="s">
        <v>18</v>
      </c>
      <c r="C189" s="183"/>
      <c r="D189" s="39"/>
      <c r="E189" s="39"/>
      <c r="F189" s="39"/>
      <c r="G189" s="65"/>
      <c r="H189" s="39"/>
      <c r="I189" s="65" t="e">
        <f t="shared" si="71"/>
        <v>#DIV/0!</v>
      </c>
      <c r="J189" s="77" t="e">
        <f t="shared" si="61"/>
        <v>#DIV/0!</v>
      </c>
      <c r="K189" s="39">
        <f t="shared" si="88"/>
        <v>0</v>
      </c>
      <c r="L189" s="39">
        <f t="shared" si="63"/>
        <v>0</v>
      </c>
      <c r="M189" s="29" t="e">
        <f t="shared" si="64"/>
        <v>#DIV/0!</v>
      </c>
      <c r="N189" s="689"/>
    </row>
    <row r="190" spans="1:14" s="6" customFormat="1" ht="24.75" customHeight="1" outlineLevel="1" x14ac:dyDescent="0.25">
      <c r="A190" s="746"/>
      <c r="B190" s="419" t="s">
        <v>38</v>
      </c>
      <c r="C190" s="183"/>
      <c r="D190" s="39">
        <v>600</v>
      </c>
      <c r="E190" s="39">
        <v>600</v>
      </c>
      <c r="F190" s="39"/>
      <c r="G190" s="62">
        <f>F190/E190</f>
        <v>0</v>
      </c>
      <c r="H190" s="39">
        <f>F190</f>
        <v>0</v>
      </c>
      <c r="I190" s="62">
        <f t="shared" si="71"/>
        <v>0</v>
      </c>
      <c r="J190" s="96"/>
      <c r="K190" s="39">
        <v>600</v>
      </c>
      <c r="L190" s="39">
        <f t="shared" si="63"/>
        <v>0</v>
      </c>
      <c r="M190" s="28">
        <f t="shared" si="64"/>
        <v>1</v>
      </c>
      <c r="N190" s="689"/>
    </row>
    <row r="191" spans="1:14" s="6" customFormat="1" ht="28.5" customHeight="1" outlineLevel="1" x14ac:dyDescent="0.25">
      <c r="A191" s="746"/>
      <c r="B191" s="419" t="s">
        <v>20</v>
      </c>
      <c r="C191" s="183"/>
      <c r="D191" s="39"/>
      <c r="E191" s="18"/>
      <c r="F191" s="39"/>
      <c r="G191" s="89"/>
      <c r="H191" s="21"/>
      <c r="I191" s="65" t="e">
        <f t="shared" si="71"/>
        <v>#DIV/0!</v>
      </c>
      <c r="J191" s="77" t="e">
        <f t="shared" si="61"/>
        <v>#DIV/0!</v>
      </c>
      <c r="K191" s="39">
        <f t="shared" ref="K191" si="89">E191</f>
        <v>0</v>
      </c>
      <c r="L191" s="39">
        <f t="shared" si="63"/>
        <v>0</v>
      </c>
      <c r="M191" s="29" t="e">
        <f t="shared" si="64"/>
        <v>#DIV/0!</v>
      </c>
      <c r="N191" s="689"/>
    </row>
    <row r="192" spans="1:14" s="6" customFormat="1" ht="56.25" outlineLevel="1" x14ac:dyDescent="0.25">
      <c r="A192" s="660" t="s">
        <v>28</v>
      </c>
      <c r="B192" s="585" t="s">
        <v>1305</v>
      </c>
      <c r="C192" s="34" t="s">
        <v>95</v>
      </c>
      <c r="D192" s="31">
        <f>SUM(D193:D196)</f>
        <v>11666915.07</v>
      </c>
      <c r="E192" s="31">
        <f>SUM(E193:E196)</f>
        <v>11714979.060000001</v>
      </c>
      <c r="F192" s="31">
        <f>SUM(F193:F196)</f>
        <v>2230740.7799999998</v>
      </c>
      <c r="G192" s="97">
        <f t="shared" ref="G192:G290" si="90">F192/E192</f>
        <v>0.19</v>
      </c>
      <c r="H192" s="31">
        <f>SUM(H193:H196)</f>
        <v>2124239.27</v>
      </c>
      <c r="I192" s="97">
        <f t="shared" ref="I192:I251" si="91">H192/E192</f>
        <v>0.18099999999999999</v>
      </c>
      <c r="J192" s="97">
        <f t="shared" ref="J192:J288" si="92">H192/F192</f>
        <v>0.95199999999999996</v>
      </c>
      <c r="K192" s="31">
        <f>SUM(K193:K196)</f>
        <v>11702509.449999999</v>
      </c>
      <c r="L192" s="31">
        <f>SUM(L193:L196)</f>
        <v>12469.61</v>
      </c>
      <c r="M192" s="109">
        <f t="shared" ref="M192:M251" si="93">K192/E192</f>
        <v>0.999</v>
      </c>
      <c r="N192" s="949"/>
    </row>
    <row r="193" spans="1:14" s="6" customFormat="1" outlineLevel="1" x14ac:dyDescent="0.25">
      <c r="A193" s="660"/>
      <c r="B193" s="35" t="s">
        <v>19</v>
      </c>
      <c r="C193" s="286"/>
      <c r="D193" s="33">
        <f t="shared" ref="D193:F196" si="94">D198+D253+D318+D333+D343</f>
        <v>0</v>
      </c>
      <c r="E193" s="33">
        <f t="shared" si="94"/>
        <v>0</v>
      </c>
      <c r="F193" s="33">
        <f t="shared" si="94"/>
        <v>0</v>
      </c>
      <c r="G193" s="99" t="e">
        <f t="shared" ref="G193" si="95">F193/E193</f>
        <v>#DIV/0!</v>
      </c>
      <c r="H193" s="108">
        <f>H198+H253+H318+H333+H343</f>
        <v>0</v>
      </c>
      <c r="I193" s="99" t="e">
        <f t="shared" si="91"/>
        <v>#DIV/0!</v>
      </c>
      <c r="J193" s="99" t="e">
        <f t="shared" ref="J193" si="96">H193/F193</f>
        <v>#DIV/0!</v>
      </c>
      <c r="K193" s="108">
        <f t="shared" ref="K193:L196" si="97">K198+K253+K318+K333+K343</f>
        <v>0</v>
      </c>
      <c r="L193" s="108">
        <f t="shared" si="97"/>
        <v>0</v>
      </c>
      <c r="M193" s="195" t="e">
        <f t="shared" si="93"/>
        <v>#DIV/0!</v>
      </c>
      <c r="N193" s="865"/>
    </row>
    <row r="194" spans="1:14" s="6" customFormat="1" outlineLevel="1" x14ac:dyDescent="0.25">
      <c r="A194" s="660"/>
      <c r="B194" s="35" t="s">
        <v>18</v>
      </c>
      <c r="C194" s="286"/>
      <c r="D194" s="33">
        <f t="shared" si="94"/>
        <v>8430650.8399999999</v>
      </c>
      <c r="E194" s="33">
        <f t="shared" si="94"/>
        <v>8431806.9100000001</v>
      </c>
      <c r="F194" s="33">
        <f t="shared" si="94"/>
        <v>1474805.33</v>
      </c>
      <c r="G194" s="100">
        <f t="shared" si="90"/>
        <v>0.17499999999999999</v>
      </c>
      <c r="H194" s="33">
        <f>H199+H254+H319+H334+H344</f>
        <v>1383127.74</v>
      </c>
      <c r="I194" s="100">
        <f t="shared" si="91"/>
        <v>0.16400000000000001</v>
      </c>
      <c r="J194" s="100">
        <f t="shared" si="92"/>
        <v>0.93799999999999994</v>
      </c>
      <c r="K194" s="33">
        <f t="shared" si="97"/>
        <v>8431782.5999999996</v>
      </c>
      <c r="L194" s="33">
        <f t="shared" si="97"/>
        <v>24.31</v>
      </c>
      <c r="M194" s="192">
        <f t="shared" si="93"/>
        <v>1</v>
      </c>
      <c r="N194" s="865"/>
    </row>
    <row r="195" spans="1:14" s="6" customFormat="1" outlineLevel="1" x14ac:dyDescent="0.25">
      <c r="A195" s="660"/>
      <c r="B195" s="35" t="s">
        <v>38</v>
      </c>
      <c r="C195" s="34"/>
      <c r="D195" s="33">
        <f t="shared" si="94"/>
        <v>2477235.83</v>
      </c>
      <c r="E195" s="33">
        <f t="shared" si="94"/>
        <v>2524143.75</v>
      </c>
      <c r="F195" s="33">
        <f t="shared" si="94"/>
        <v>622040.53</v>
      </c>
      <c r="G195" s="100">
        <f t="shared" si="90"/>
        <v>0.246</v>
      </c>
      <c r="H195" s="33">
        <f>H200+H255+H320+H335+H345</f>
        <v>622040.53</v>
      </c>
      <c r="I195" s="100">
        <f t="shared" si="91"/>
        <v>0.246</v>
      </c>
      <c r="J195" s="100">
        <f t="shared" si="92"/>
        <v>1</v>
      </c>
      <c r="K195" s="33">
        <f t="shared" si="97"/>
        <v>2511698.4500000002</v>
      </c>
      <c r="L195" s="33">
        <f t="shared" si="97"/>
        <v>12445.3</v>
      </c>
      <c r="M195" s="192">
        <f t="shared" si="93"/>
        <v>1</v>
      </c>
      <c r="N195" s="865"/>
    </row>
    <row r="196" spans="1:14" s="6" customFormat="1" outlineLevel="1" x14ac:dyDescent="0.25">
      <c r="A196" s="660"/>
      <c r="B196" s="35" t="s">
        <v>20</v>
      </c>
      <c r="C196" s="34"/>
      <c r="D196" s="33">
        <f t="shared" si="94"/>
        <v>759028.4</v>
      </c>
      <c r="E196" s="33">
        <f t="shared" si="94"/>
        <v>759028.4</v>
      </c>
      <c r="F196" s="33">
        <f t="shared" si="94"/>
        <v>133894.92000000001</v>
      </c>
      <c r="G196" s="100">
        <f t="shared" si="90"/>
        <v>0.17599999999999999</v>
      </c>
      <c r="H196" s="33">
        <f>H201+H256+H321+H336+H346</f>
        <v>119071</v>
      </c>
      <c r="I196" s="100">
        <f t="shared" si="91"/>
        <v>0.157</v>
      </c>
      <c r="J196" s="100">
        <f t="shared" si="92"/>
        <v>0.88900000000000001</v>
      </c>
      <c r="K196" s="33">
        <f t="shared" si="97"/>
        <v>759028.4</v>
      </c>
      <c r="L196" s="33">
        <f t="shared" si="97"/>
        <v>0</v>
      </c>
      <c r="M196" s="111">
        <f t="shared" si="93"/>
        <v>1</v>
      </c>
      <c r="N196" s="865"/>
    </row>
    <row r="197" spans="1:14" s="6" customFormat="1" ht="58.5" x14ac:dyDescent="0.25">
      <c r="A197" s="638" t="s">
        <v>134</v>
      </c>
      <c r="B197" s="80" t="s">
        <v>132</v>
      </c>
      <c r="C197" s="80" t="s">
        <v>97</v>
      </c>
      <c r="D197" s="57">
        <f>SUM(D198:D201)</f>
        <v>4914792.96</v>
      </c>
      <c r="E197" s="57">
        <f>SUM(E198:E201)</f>
        <v>4924542.1100000003</v>
      </c>
      <c r="F197" s="57">
        <f>SUM(F198:F201)</f>
        <v>833606.91</v>
      </c>
      <c r="G197" s="88">
        <f t="shared" si="90"/>
        <v>0.16900000000000001</v>
      </c>
      <c r="H197" s="57">
        <f>SUM(H198:H201)</f>
        <v>813212.97</v>
      </c>
      <c r="I197" s="88">
        <f t="shared" si="91"/>
        <v>0.16500000000000001</v>
      </c>
      <c r="J197" s="88">
        <f t="shared" si="92"/>
        <v>0.97599999999999998</v>
      </c>
      <c r="K197" s="57">
        <f>SUM(K198:K201)</f>
        <v>4912272.6900000004</v>
      </c>
      <c r="L197" s="57">
        <f>SUM(L198:L201)</f>
        <v>12269.42</v>
      </c>
      <c r="M197" s="54">
        <f t="shared" si="93"/>
        <v>1</v>
      </c>
      <c r="N197" s="904"/>
    </row>
    <row r="198" spans="1:14" s="6" customFormat="1" ht="18.75" customHeight="1" outlineLevel="1" x14ac:dyDescent="0.25">
      <c r="A198" s="638"/>
      <c r="B198" s="337" t="s">
        <v>19</v>
      </c>
      <c r="C198" s="15"/>
      <c r="D198" s="39">
        <f>D203+D223+D213+D218+D208</f>
        <v>0</v>
      </c>
      <c r="E198" s="39">
        <f t="shared" ref="E198:K198" si="98">E203+E223+E213+E218+E208</f>
        <v>0</v>
      </c>
      <c r="F198" s="39">
        <f t="shared" si="98"/>
        <v>0</v>
      </c>
      <c r="G198" s="65" t="e">
        <f t="shared" si="90"/>
        <v>#DIV/0!</v>
      </c>
      <c r="H198" s="39">
        <f t="shared" si="98"/>
        <v>0</v>
      </c>
      <c r="I198" s="65" t="e">
        <f t="shared" si="91"/>
        <v>#DIV/0!</v>
      </c>
      <c r="J198" s="65" t="e">
        <f t="shared" si="92"/>
        <v>#DIV/0!</v>
      </c>
      <c r="K198" s="39">
        <f t="shared" si="98"/>
        <v>0</v>
      </c>
      <c r="L198" s="21">
        <f>L203+L223+L213+L208</f>
        <v>0</v>
      </c>
      <c r="M198" s="29" t="e">
        <f t="shared" si="93"/>
        <v>#DIV/0!</v>
      </c>
      <c r="N198" s="905"/>
    </row>
    <row r="199" spans="1:14" s="6" customFormat="1" ht="18.75" customHeight="1" outlineLevel="1" x14ac:dyDescent="0.25">
      <c r="A199" s="638"/>
      <c r="B199" s="337" t="s">
        <v>18</v>
      </c>
      <c r="C199" s="15"/>
      <c r="D199" s="39">
        <f>D204+D224+D214+D219+D209</f>
        <v>3358956.62</v>
      </c>
      <c r="E199" s="39">
        <f t="shared" ref="D199:F201" si="99">E204+E224+E214+E219+E209</f>
        <v>3359720.38</v>
      </c>
      <c r="F199" s="39">
        <f t="shared" si="99"/>
        <v>582272.19999999995</v>
      </c>
      <c r="G199" s="62">
        <f t="shared" si="90"/>
        <v>0.17299999999999999</v>
      </c>
      <c r="H199" s="39">
        <f t="shared" ref="H199" si="100">H204+H224+H214+H219+H209</f>
        <v>576702.18000000005</v>
      </c>
      <c r="I199" s="62">
        <f t="shared" si="91"/>
        <v>0.17199999999999999</v>
      </c>
      <c r="J199" s="62">
        <f t="shared" si="92"/>
        <v>0.99</v>
      </c>
      <c r="K199" s="39">
        <f t="shared" ref="K199" si="101">K204+K224+K214+K219+K209</f>
        <v>3359720.38</v>
      </c>
      <c r="L199" s="39">
        <f>L204+L224+L214+L209</f>
        <v>0</v>
      </c>
      <c r="M199" s="125">
        <f t="shared" si="93"/>
        <v>1</v>
      </c>
      <c r="N199" s="905"/>
    </row>
    <row r="200" spans="1:14" s="6" customFormat="1" ht="18.75" customHeight="1" outlineLevel="1" x14ac:dyDescent="0.25">
      <c r="A200" s="638"/>
      <c r="B200" s="337" t="s">
        <v>38</v>
      </c>
      <c r="C200" s="15"/>
      <c r="D200" s="39">
        <f t="shared" si="99"/>
        <v>796807.94</v>
      </c>
      <c r="E200" s="39">
        <f t="shared" si="99"/>
        <v>805793.33</v>
      </c>
      <c r="F200" s="39">
        <f t="shared" si="99"/>
        <v>117439.79</v>
      </c>
      <c r="G200" s="62">
        <f t="shared" si="90"/>
        <v>0.14599999999999999</v>
      </c>
      <c r="H200" s="39">
        <f t="shared" ref="H200" si="102">H205+H225+H215+H220+H210</f>
        <v>117439.79</v>
      </c>
      <c r="I200" s="62">
        <f t="shared" si="91"/>
        <v>0.14599999999999999</v>
      </c>
      <c r="J200" s="253">
        <f t="shared" si="92"/>
        <v>1</v>
      </c>
      <c r="K200" s="39">
        <f t="shared" ref="K200" si="103">K205+K225+K215+K220+K210</f>
        <v>793523.91</v>
      </c>
      <c r="L200" s="39">
        <f>L205+L225+L215+L210</f>
        <v>12269.42</v>
      </c>
      <c r="M200" s="28">
        <f t="shared" si="93"/>
        <v>0.98</v>
      </c>
      <c r="N200" s="905"/>
    </row>
    <row r="201" spans="1:14" s="6" customFormat="1" ht="24.75" customHeight="1" outlineLevel="1" x14ac:dyDescent="0.25">
      <c r="A201" s="638"/>
      <c r="B201" s="337" t="s">
        <v>20</v>
      </c>
      <c r="C201" s="15"/>
      <c r="D201" s="39">
        <f t="shared" si="99"/>
        <v>759028.4</v>
      </c>
      <c r="E201" s="39">
        <f t="shared" si="99"/>
        <v>759028.4</v>
      </c>
      <c r="F201" s="39">
        <f t="shared" si="99"/>
        <v>133894.92000000001</v>
      </c>
      <c r="G201" s="62">
        <f t="shared" si="90"/>
        <v>0.17599999999999999</v>
      </c>
      <c r="H201" s="39">
        <f t="shared" ref="H201" si="104">H206+H226+H216+H221+H211</f>
        <v>119071</v>
      </c>
      <c r="I201" s="62">
        <f t="shared" si="91"/>
        <v>0.157</v>
      </c>
      <c r="J201" s="253">
        <f t="shared" si="92"/>
        <v>0.89</v>
      </c>
      <c r="K201" s="39">
        <f t="shared" ref="K201" si="105">K206+K226+K216+K221+K211</f>
        <v>759028.4</v>
      </c>
      <c r="L201" s="39">
        <f>L206+L226+L216+L211</f>
        <v>0</v>
      </c>
      <c r="M201" s="28">
        <f t="shared" si="93"/>
        <v>1</v>
      </c>
      <c r="N201" s="905"/>
    </row>
    <row r="202" spans="1:14" s="6" customFormat="1" ht="302.25" customHeight="1" outlineLevel="1" x14ac:dyDescent="0.25">
      <c r="A202" s="668" t="s">
        <v>135</v>
      </c>
      <c r="B202" s="16" t="s">
        <v>1016</v>
      </c>
      <c r="C202" s="16" t="s">
        <v>139</v>
      </c>
      <c r="D202" s="19">
        <f>SUM(D203:D206)</f>
        <v>4420821.16</v>
      </c>
      <c r="E202" s="19">
        <f>SUM(E203:E206)</f>
        <v>4430570.3099999996</v>
      </c>
      <c r="F202" s="19">
        <f>SUM(F203:F206)</f>
        <v>751758.7</v>
      </c>
      <c r="G202" s="87">
        <f t="shared" si="90"/>
        <v>0.17</v>
      </c>
      <c r="H202" s="19">
        <f>SUM(H203:H206)</f>
        <v>736170.76</v>
      </c>
      <c r="I202" s="62">
        <f t="shared" si="91"/>
        <v>0.16600000000000001</v>
      </c>
      <c r="J202" s="87">
        <f t="shared" si="92"/>
        <v>0.97899999999999998</v>
      </c>
      <c r="K202" s="19">
        <f>SUM(K203:K206)</f>
        <v>4430570.3099999996</v>
      </c>
      <c r="L202" s="39">
        <f>E202-K202</f>
        <v>0</v>
      </c>
      <c r="M202" s="51">
        <f t="shared" si="93"/>
        <v>1</v>
      </c>
      <c r="N202" s="688" t="s">
        <v>1023</v>
      </c>
    </row>
    <row r="203" spans="1:14" s="6" customFormat="1" outlineLevel="1" x14ac:dyDescent="0.25">
      <c r="A203" s="668"/>
      <c r="B203" s="337" t="s">
        <v>19</v>
      </c>
      <c r="C203" s="337"/>
      <c r="D203" s="338"/>
      <c r="E203" s="331"/>
      <c r="F203" s="338"/>
      <c r="G203" s="65" t="e">
        <f t="shared" si="90"/>
        <v>#DIV/0!</v>
      </c>
      <c r="H203" s="18"/>
      <c r="I203" s="65" t="e">
        <f t="shared" si="91"/>
        <v>#DIV/0!</v>
      </c>
      <c r="J203" s="65" t="e">
        <f t="shared" si="92"/>
        <v>#DIV/0!</v>
      </c>
      <c r="K203" s="39">
        <f>E203</f>
        <v>0</v>
      </c>
      <c r="L203" s="39">
        <f>E203-K203</f>
        <v>0</v>
      </c>
      <c r="M203" s="29" t="e">
        <f t="shared" si="93"/>
        <v>#DIV/0!</v>
      </c>
      <c r="N203" s="689"/>
    </row>
    <row r="204" spans="1:14" s="6" customFormat="1" outlineLevel="1" x14ac:dyDescent="0.25">
      <c r="A204" s="668"/>
      <c r="B204" s="337" t="s">
        <v>18</v>
      </c>
      <c r="C204" s="202"/>
      <c r="D204" s="114">
        <v>3258060.21</v>
      </c>
      <c r="E204" s="294">
        <v>3258823.97</v>
      </c>
      <c r="F204" s="294">
        <v>553412.03</v>
      </c>
      <c r="G204" s="62">
        <v>0.112</v>
      </c>
      <c r="H204" s="294">
        <v>552648.01</v>
      </c>
      <c r="I204" s="62">
        <f t="shared" si="91"/>
        <v>0.17</v>
      </c>
      <c r="J204" s="62">
        <f t="shared" si="92"/>
        <v>0.999</v>
      </c>
      <c r="K204" s="353">
        <f>E204</f>
        <v>3258823.97</v>
      </c>
      <c r="L204" s="39">
        <f>E204-K204</f>
        <v>0</v>
      </c>
      <c r="M204" s="28">
        <f t="shared" si="93"/>
        <v>1</v>
      </c>
      <c r="N204" s="689"/>
    </row>
    <row r="205" spans="1:14" s="6" customFormat="1" outlineLevel="1" x14ac:dyDescent="0.25">
      <c r="A205" s="668"/>
      <c r="B205" s="337" t="s">
        <v>38</v>
      </c>
      <c r="C205" s="337"/>
      <c r="D205" s="114">
        <v>403732.55</v>
      </c>
      <c r="E205" s="294">
        <v>412717.94</v>
      </c>
      <c r="F205" s="294">
        <v>64451.75</v>
      </c>
      <c r="G205" s="62">
        <v>0.113</v>
      </c>
      <c r="H205" s="294">
        <v>64451.75</v>
      </c>
      <c r="I205" s="62">
        <f t="shared" si="91"/>
        <v>0.156</v>
      </c>
      <c r="J205" s="62">
        <f t="shared" si="92"/>
        <v>1</v>
      </c>
      <c r="K205" s="353">
        <f>E205</f>
        <v>412717.94</v>
      </c>
      <c r="L205" s="39">
        <f>E205-K205</f>
        <v>0</v>
      </c>
      <c r="M205" s="28">
        <f t="shared" si="93"/>
        <v>1</v>
      </c>
      <c r="N205" s="689"/>
    </row>
    <row r="206" spans="1:14" s="428" customFormat="1" outlineLevel="1" x14ac:dyDescent="0.25">
      <c r="A206" s="668"/>
      <c r="B206" s="430" t="s">
        <v>20</v>
      </c>
      <c r="C206" s="430"/>
      <c r="D206" s="294">
        <v>759028.4</v>
      </c>
      <c r="E206" s="294">
        <v>759028.4</v>
      </c>
      <c r="F206" s="294">
        <v>133894.92000000001</v>
      </c>
      <c r="G206" s="62">
        <f t="shared" si="90"/>
        <v>0.17599999999999999</v>
      </c>
      <c r="H206" s="294">
        <v>119071</v>
      </c>
      <c r="I206" s="62">
        <f t="shared" si="91"/>
        <v>0.157</v>
      </c>
      <c r="J206" s="62">
        <f t="shared" si="92"/>
        <v>0.88900000000000001</v>
      </c>
      <c r="K206" s="294">
        <v>759028.4</v>
      </c>
      <c r="L206" s="39">
        <f>E206-K206</f>
        <v>0</v>
      </c>
      <c r="M206" s="28">
        <f t="shared" si="93"/>
        <v>1</v>
      </c>
      <c r="N206" s="690"/>
    </row>
    <row r="207" spans="1:14" s="6" customFormat="1" ht="192.75" customHeight="1" outlineLevel="1" x14ac:dyDescent="0.25">
      <c r="A207" s="668" t="s">
        <v>217</v>
      </c>
      <c r="B207" s="16" t="s">
        <v>362</v>
      </c>
      <c r="C207" s="16" t="s">
        <v>139</v>
      </c>
      <c r="D207" s="19">
        <f>SUM(D208:D211)</f>
        <v>378894.2</v>
      </c>
      <c r="E207" s="19">
        <f>SUM(E208:E211)</f>
        <v>378894.2</v>
      </c>
      <c r="F207" s="19">
        <f>SUM(F208:F211)</f>
        <v>52988.04</v>
      </c>
      <c r="G207" s="87">
        <f t="shared" si="90"/>
        <v>0.14000000000000001</v>
      </c>
      <c r="H207" s="19">
        <f>SUM(H208:H211)</f>
        <v>52988.04</v>
      </c>
      <c r="I207" s="87">
        <f t="shared" si="91"/>
        <v>0.14000000000000001</v>
      </c>
      <c r="J207" s="87">
        <f t="shared" si="92"/>
        <v>1</v>
      </c>
      <c r="K207" s="19">
        <f>SUM(K208:K211)</f>
        <v>366624.78</v>
      </c>
      <c r="L207" s="19">
        <f>SUM(L208:L211)</f>
        <v>12269.42</v>
      </c>
      <c r="M207" s="51">
        <f t="shared" si="93"/>
        <v>0.97</v>
      </c>
      <c r="N207" s="952" t="s">
        <v>997</v>
      </c>
    </row>
    <row r="208" spans="1:14" s="6" customFormat="1" outlineLevel="1" x14ac:dyDescent="0.25">
      <c r="A208" s="668"/>
      <c r="B208" s="337" t="s">
        <v>19</v>
      </c>
      <c r="C208" s="337"/>
      <c r="D208" s="39"/>
      <c r="E208" s="39"/>
      <c r="F208" s="39"/>
      <c r="G208" s="65" t="e">
        <f t="shared" si="90"/>
        <v>#DIV/0!</v>
      </c>
      <c r="H208" s="39"/>
      <c r="I208" s="65" t="e">
        <f t="shared" si="91"/>
        <v>#DIV/0!</v>
      </c>
      <c r="J208" s="65" t="e">
        <f t="shared" si="92"/>
        <v>#DIV/0!</v>
      </c>
      <c r="K208" s="39">
        <f>E208</f>
        <v>0</v>
      </c>
      <c r="L208" s="39">
        <f>E208-K208</f>
        <v>0</v>
      </c>
      <c r="M208" s="29" t="e">
        <f t="shared" si="93"/>
        <v>#DIV/0!</v>
      </c>
      <c r="N208" s="952"/>
    </row>
    <row r="209" spans="1:14" s="6" customFormat="1" outlineLevel="1" x14ac:dyDescent="0.25">
      <c r="A209" s="668"/>
      <c r="B209" s="337" t="s">
        <v>18</v>
      </c>
      <c r="C209" s="337"/>
      <c r="D209" s="39"/>
      <c r="E209" s="39"/>
      <c r="F209" s="39"/>
      <c r="G209" s="65" t="e">
        <f t="shared" si="90"/>
        <v>#DIV/0!</v>
      </c>
      <c r="H209" s="39"/>
      <c r="I209" s="65" t="e">
        <f t="shared" si="91"/>
        <v>#DIV/0!</v>
      </c>
      <c r="J209" s="65" t="e">
        <f t="shared" si="92"/>
        <v>#DIV/0!</v>
      </c>
      <c r="K209" s="39">
        <f>E209</f>
        <v>0</v>
      </c>
      <c r="L209" s="39">
        <f>E209-K209</f>
        <v>0</v>
      </c>
      <c r="M209" s="29" t="e">
        <f t="shared" si="93"/>
        <v>#DIV/0!</v>
      </c>
      <c r="N209" s="952"/>
    </row>
    <row r="210" spans="1:14" s="6" customFormat="1" ht="29.25" customHeight="1" outlineLevel="1" x14ac:dyDescent="0.25">
      <c r="A210" s="668"/>
      <c r="B210" s="337" t="s">
        <v>38</v>
      </c>
      <c r="C210" s="337"/>
      <c r="D210" s="39">
        <v>378894.2</v>
      </c>
      <c r="E210" s="39">
        <v>378894.2</v>
      </c>
      <c r="F210" s="39">
        <v>52988.04</v>
      </c>
      <c r="G210" s="62">
        <f t="shared" si="90"/>
        <v>0.14000000000000001</v>
      </c>
      <c r="H210" s="24">
        <f>F210</f>
        <v>52988.04</v>
      </c>
      <c r="I210" s="62">
        <f t="shared" si="91"/>
        <v>0.14000000000000001</v>
      </c>
      <c r="J210" s="62">
        <f t="shared" si="92"/>
        <v>1</v>
      </c>
      <c r="K210" s="39">
        <f>D210-12269.41877</f>
        <v>366624.78</v>
      </c>
      <c r="L210" s="39">
        <f>E210-K210</f>
        <v>12269.42</v>
      </c>
      <c r="M210" s="28">
        <f t="shared" si="93"/>
        <v>0.97</v>
      </c>
      <c r="N210" s="952"/>
    </row>
    <row r="211" spans="1:14" s="6" customFormat="1" outlineLevel="1" x14ac:dyDescent="0.25">
      <c r="A211" s="668"/>
      <c r="B211" s="337" t="s">
        <v>20</v>
      </c>
      <c r="C211" s="337"/>
      <c r="D211" s="39"/>
      <c r="E211" s="39"/>
      <c r="F211" s="39"/>
      <c r="G211" s="65" t="e">
        <f t="shared" si="90"/>
        <v>#DIV/0!</v>
      </c>
      <c r="H211" s="39"/>
      <c r="I211" s="65" t="e">
        <f t="shared" si="91"/>
        <v>#DIV/0!</v>
      </c>
      <c r="J211" s="65" t="e">
        <f t="shared" si="92"/>
        <v>#DIV/0!</v>
      </c>
      <c r="K211" s="39">
        <f>E211</f>
        <v>0</v>
      </c>
      <c r="L211" s="39">
        <f>E211-K211</f>
        <v>0</v>
      </c>
      <c r="M211" s="29" t="e">
        <f t="shared" si="93"/>
        <v>#DIV/0!</v>
      </c>
      <c r="N211" s="952"/>
    </row>
    <row r="212" spans="1:14" s="6" customFormat="1" ht="106.5" customHeight="1" outlineLevel="1" x14ac:dyDescent="0.25">
      <c r="A212" s="665" t="s">
        <v>218</v>
      </c>
      <c r="B212" s="339" t="s">
        <v>535</v>
      </c>
      <c r="C212" s="16" t="s">
        <v>139</v>
      </c>
      <c r="D212" s="39">
        <f>SUM(D213:D216)</f>
        <v>78900.41</v>
      </c>
      <c r="E212" s="39">
        <f t="shared" ref="E212:F212" si="106">SUM(E213:E216)</f>
        <v>78900.41</v>
      </c>
      <c r="F212" s="39">
        <f t="shared" si="106"/>
        <v>22428.17</v>
      </c>
      <c r="G212" s="62">
        <f t="shared" si="90"/>
        <v>0.28399999999999997</v>
      </c>
      <c r="H212" s="39">
        <f>SUM(H213:H216)</f>
        <v>22428.17</v>
      </c>
      <c r="I212" s="62">
        <f t="shared" si="91"/>
        <v>0.28399999999999997</v>
      </c>
      <c r="J212" s="62">
        <f t="shared" si="92"/>
        <v>1</v>
      </c>
      <c r="K212" s="39">
        <f>SUM(K213:K216)</f>
        <v>78900.41</v>
      </c>
      <c r="L212" s="39">
        <f>SUM(L213:L216)</f>
        <v>0</v>
      </c>
      <c r="M212" s="28">
        <f t="shared" si="93"/>
        <v>1</v>
      </c>
      <c r="N212" s="937" t="s">
        <v>996</v>
      </c>
    </row>
    <row r="213" spans="1:14" s="6" customFormat="1" outlineLevel="1" x14ac:dyDescent="0.25">
      <c r="A213" s="666"/>
      <c r="B213" s="358" t="s">
        <v>19</v>
      </c>
      <c r="C213" s="358"/>
      <c r="D213" s="39"/>
      <c r="E213" s="39"/>
      <c r="F213" s="39"/>
      <c r="G213" s="65" t="e">
        <f t="shared" si="90"/>
        <v>#DIV/0!</v>
      </c>
      <c r="H213" s="39"/>
      <c r="I213" s="65" t="e">
        <f t="shared" si="91"/>
        <v>#DIV/0!</v>
      </c>
      <c r="J213" s="65" t="e">
        <f t="shared" si="92"/>
        <v>#DIV/0!</v>
      </c>
      <c r="K213" s="39"/>
      <c r="L213" s="39">
        <f>E213-K213</f>
        <v>0</v>
      </c>
      <c r="M213" s="29" t="e">
        <f t="shared" si="93"/>
        <v>#DIV/0!</v>
      </c>
      <c r="N213" s="938"/>
    </row>
    <row r="214" spans="1:14" s="6" customFormat="1" outlineLevel="1" x14ac:dyDescent="0.25">
      <c r="A214" s="666"/>
      <c r="B214" s="358" t="s">
        <v>18</v>
      </c>
      <c r="C214" s="358"/>
      <c r="D214" s="39">
        <v>78900.41</v>
      </c>
      <c r="E214" s="39">
        <v>78900.41</v>
      </c>
      <c r="F214" s="39">
        <v>22428.17</v>
      </c>
      <c r="G214" s="62">
        <f t="shared" si="90"/>
        <v>0.28399999999999997</v>
      </c>
      <c r="H214" s="39">
        <f>F214</f>
        <v>22428.17</v>
      </c>
      <c r="I214" s="62">
        <f t="shared" si="91"/>
        <v>0.28399999999999997</v>
      </c>
      <c r="J214" s="62">
        <f t="shared" si="92"/>
        <v>1</v>
      </c>
      <c r="K214" s="39">
        <f>E214</f>
        <v>78900.41</v>
      </c>
      <c r="L214" s="39">
        <f t="shared" ref="L214:L216" si="107">E214-K214</f>
        <v>0</v>
      </c>
      <c r="M214" s="28">
        <f t="shared" si="93"/>
        <v>1</v>
      </c>
      <c r="N214" s="938"/>
    </row>
    <row r="215" spans="1:14" s="6" customFormat="1" outlineLevel="1" x14ac:dyDescent="0.25">
      <c r="A215" s="666"/>
      <c r="B215" s="358" t="s">
        <v>38</v>
      </c>
      <c r="C215" s="358"/>
      <c r="D215" s="39"/>
      <c r="E215" s="39"/>
      <c r="F215" s="39"/>
      <c r="G215" s="65" t="e">
        <f t="shared" si="90"/>
        <v>#DIV/0!</v>
      </c>
      <c r="H215" s="39"/>
      <c r="I215" s="65" t="e">
        <f t="shared" si="91"/>
        <v>#DIV/0!</v>
      </c>
      <c r="J215" s="65" t="e">
        <f t="shared" si="92"/>
        <v>#DIV/0!</v>
      </c>
      <c r="K215" s="39"/>
      <c r="L215" s="39">
        <f t="shared" si="107"/>
        <v>0</v>
      </c>
      <c r="M215" s="29" t="e">
        <f t="shared" si="93"/>
        <v>#DIV/0!</v>
      </c>
      <c r="N215" s="938"/>
    </row>
    <row r="216" spans="1:14" s="6" customFormat="1" ht="24.75" customHeight="1" outlineLevel="1" x14ac:dyDescent="0.25">
      <c r="A216" s="667"/>
      <c r="B216" s="358" t="s">
        <v>20</v>
      </c>
      <c r="C216" s="358"/>
      <c r="D216" s="39"/>
      <c r="E216" s="39"/>
      <c r="F216" s="39"/>
      <c r="G216" s="65" t="e">
        <f t="shared" si="90"/>
        <v>#DIV/0!</v>
      </c>
      <c r="H216" s="39"/>
      <c r="I216" s="65" t="e">
        <f t="shared" si="91"/>
        <v>#DIV/0!</v>
      </c>
      <c r="J216" s="65" t="e">
        <f t="shared" si="92"/>
        <v>#DIV/0!</v>
      </c>
      <c r="K216" s="39"/>
      <c r="L216" s="39">
        <f t="shared" si="107"/>
        <v>0</v>
      </c>
      <c r="M216" s="29" t="e">
        <f t="shared" si="93"/>
        <v>#DIV/0!</v>
      </c>
      <c r="N216" s="939"/>
    </row>
    <row r="217" spans="1:14" s="335" customFormat="1" ht="127.5" customHeight="1" outlineLevel="1" x14ac:dyDescent="0.25">
      <c r="A217" s="620" t="s">
        <v>536</v>
      </c>
      <c r="B217" s="16" t="s">
        <v>1017</v>
      </c>
      <c r="C217" s="16" t="s">
        <v>139</v>
      </c>
      <c r="D217" s="39">
        <f>SUM(D218:D221)</f>
        <v>21996</v>
      </c>
      <c r="E217" s="39">
        <f t="shared" ref="E217:F217" si="108">SUM(E218:E221)</f>
        <v>21996</v>
      </c>
      <c r="F217" s="39">
        <f t="shared" si="108"/>
        <v>6432</v>
      </c>
      <c r="G217" s="62">
        <f t="shared" si="90"/>
        <v>0.29199999999999998</v>
      </c>
      <c r="H217" s="39">
        <f>SUM(H218:H221)</f>
        <v>1626</v>
      </c>
      <c r="I217" s="62">
        <f t="shared" si="91"/>
        <v>7.3999999999999996E-2</v>
      </c>
      <c r="J217" s="62">
        <f t="shared" si="92"/>
        <v>0.253</v>
      </c>
      <c r="K217" s="39">
        <f>SUM(K218:K221)</f>
        <v>21996</v>
      </c>
      <c r="L217" s="39"/>
      <c r="M217" s="28">
        <f t="shared" si="93"/>
        <v>1</v>
      </c>
      <c r="N217" s="892" t="s">
        <v>1320</v>
      </c>
    </row>
    <row r="218" spans="1:14" s="335" customFormat="1" ht="24.75" customHeight="1" outlineLevel="1" x14ac:dyDescent="0.25">
      <c r="A218" s="621"/>
      <c r="B218" s="517" t="s">
        <v>19</v>
      </c>
      <c r="C218" s="517"/>
      <c r="D218" s="39"/>
      <c r="E218" s="39"/>
      <c r="F218" s="39"/>
      <c r="G218" s="65" t="e">
        <f t="shared" si="90"/>
        <v>#DIV/0!</v>
      </c>
      <c r="H218" s="39"/>
      <c r="I218" s="65" t="e">
        <f t="shared" si="91"/>
        <v>#DIV/0!</v>
      </c>
      <c r="J218" s="65" t="e">
        <f t="shared" si="92"/>
        <v>#DIV/0!</v>
      </c>
      <c r="K218" s="39"/>
      <c r="L218" s="39"/>
      <c r="M218" s="29" t="e">
        <f t="shared" si="93"/>
        <v>#DIV/0!</v>
      </c>
      <c r="N218" s="893"/>
    </row>
    <row r="219" spans="1:14" s="335" customFormat="1" ht="24.75" customHeight="1" outlineLevel="1" x14ac:dyDescent="0.25">
      <c r="A219" s="621"/>
      <c r="B219" s="517" t="s">
        <v>18</v>
      </c>
      <c r="C219" s="517"/>
      <c r="D219" s="39">
        <v>21996</v>
      </c>
      <c r="E219" s="39">
        <v>21996</v>
      </c>
      <c r="F219" s="39">
        <v>6432</v>
      </c>
      <c r="G219" s="62">
        <f t="shared" si="90"/>
        <v>0.29199999999999998</v>
      </c>
      <c r="H219" s="39">
        <v>1626</v>
      </c>
      <c r="I219" s="62">
        <f t="shared" si="91"/>
        <v>7.3999999999999996E-2</v>
      </c>
      <c r="J219" s="62">
        <f t="shared" si="92"/>
        <v>0.253</v>
      </c>
      <c r="K219" s="39">
        <v>21996</v>
      </c>
      <c r="L219" s="39"/>
      <c r="M219" s="28">
        <f t="shared" si="93"/>
        <v>1</v>
      </c>
      <c r="N219" s="893"/>
    </row>
    <row r="220" spans="1:14" s="335" customFormat="1" ht="24.75" customHeight="1" outlineLevel="1" x14ac:dyDescent="0.25">
      <c r="A220" s="621"/>
      <c r="B220" s="517" t="s">
        <v>38</v>
      </c>
      <c r="C220" s="517"/>
      <c r="D220" s="39"/>
      <c r="E220" s="39"/>
      <c r="F220" s="39"/>
      <c r="G220" s="65" t="e">
        <f t="shared" si="90"/>
        <v>#DIV/0!</v>
      </c>
      <c r="H220" s="39"/>
      <c r="I220" s="65" t="e">
        <f t="shared" si="91"/>
        <v>#DIV/0!</v>
      </c>
      <c r="J220" s="65" t="e">
        <f t="shared" si="92"/>
        <v>#DIV/0!</v>
      </c>
      <c r="K220" s="39"/>
      <c r="L220" s="39"/>
      <c r="M220" s="29" t="e">
        <f t="shared" si="93"/>
        <v>#DIV/0!</v>
      </c>
      <c r="N220" s="893"/>
    </row>
    <row r="221" spans="1:14" s="335" customFormat="1" ht="24.75" customHeight="1" outlineLevel="1" x14ac:dyDescent="0.25">
      <c r="A221" s="622"/>
      <c r="B221" s="517" t="s">
        <v>20</v>
      </c>
      <c r="C221" s="517"/>
      <c r="D221" s="39"/>
      <c r="E221" s="39"/>
      <c r="F221" s="39"/>
      <c r="G221" s="65" t="e">
        <f t="shared" si="90"/>
        <v>#DIV/0!</v>
      </c>
      <c r="H221" s="39"/>
      <c r="I221" s="65" t="e">
        <f t="shared" si="91"/>
        <v>#DIV/0!</v>
      </c>
      <c r="J221" s="65" t="e">
        <f t="shared" si="92"/>
        <v>#DIV/0!</v>
      </c>
      <c r="K221" s="39"/>
      <c r="L221" s="39"/>
      <c r="M221" s="29" t="e">
        <f t="shared" si="93"/>
        <v>#DIV/0!</v>
      </c>
      <c r="N221" s="894"/>
    </row>
    <row r="222" spans="1:14" s="6" customFormat="1" ht="68.25" customHeight="1" outlineLevel="1" x14ac:dyDescent="0.25">
      <c r="A222" s="727"/>
      <c r="B222" s="337" t="s">
        <v>219</v>
      </c>
      <c r="C222" s="337" t="s">
        <v>330</v>
      </c>
      <c r="D222" s="39">
        <f>SUM(D223:D226)</f>
        <v>14181.19</v>
      </c>
      <c r="E222" s="39">
        <f>SUM(E223:E226)</f>
        <v>14181.19</v>
      </c>
      <c r="F222" s="39">
        <f>SUM(F223:F226)</f>
        <v>0</v>
      </c>
      <c r="G222" s="62">
        <f t="shared" si="90"/>
        <v>0</v>
      </c>
      <c r="H222" s="39">
        <f>SUM(H223:H226)</f>
        <v>0</v>
      </c>
      <c r="I222" s="62">
        <f t="shared" si="91"/>
        <v>0</v>
      </c>
      <c r="J222" s="65" t="e">
        <f t="shared" si="92"/>
        <v>#DIV/0!</v>
      </c>
      <c r="K222" s="39">
        <f>SUM(K223:K226)</f>
        <v>14181.19</v>
      </c>
      <c r="L222" s="39">
        <f>SUM(L223:L226)</f>
        <v>0</v>
      </c>
      <c r="M222" s="28">
        <f t="shared" si="93"/>
        <v>1</v>
      </c>
      <c r="N222" s="905"/>
    </row>
    <row r="223" spans="1:14" s="6" customFormat="1" outlineLevel="1" x14ac:dyDescent="0.25">
      <c r="A223" s="728"/>
      <c r="B223" s="337" t="s">
        <v>19</v>
      </c>
      <c r="C223" s="15"/>
      <c r="D223" s="39">
        <f>D228+D238</f>
        <v>0</v>
      </c>
      <c r="E223" s="39">
        <f t="shared" ref="E223:L223" si="109">E228+E238</f>
        <v>0</v>
      </c>
      <c r="F223" s="39">
        <f t="shared" si="109"/>
        <v>0</v>
      </c>
      <c r="G223" s="65" t="e">
        <f t="shared" si="90"/>
        <v>#DIV/0!</v>
      </c>
      <c r="H223" s="39">
        <f t="shared" si="109"/>
        <v>0</v>
      </c>
      <c r="I223" s="65" t="e">
        <f t="shared" si="91"/>
        <v>#DIV/0!</v>
      </c>
      <c r="J223" s="65" t="e">
        <f t="shared" si="92"/>
        <v>#DIV/0!</v>
      </c>
      <c r="K223" s="39">
        <f t="shared" si="109"/>
        <v>0</v>
      </c>
      <c r="L223" s="39">
        <f t="shared" si="109"/>
        <v>0</v>
      </c>
      <c r="M223" s="29" t="e">
        <f t="shared" si="93"/>
        <v>#DIV/0!</v>
      </c>
      <c r="N223" s="905"/>
    </row>
    <row r="224" spans="1:14" s="6" customFormat="1" outlineLevel="1" x14ac:dyDescent="0.25">
      <c r="A224" s="728"/>
      <c r="B224" s="337" t="s">
        <v>18</v>
      </c>
      <c r="C224" s="15"/>
      <c r="D224" s="39">
        <f t="shared" ref="D224:F226" si="110">D229+D239</f>
        <v>0</v>
      </c>
      <c r="E224" s="39">
        <f t="shared" si="110"/>
        <v>0</v>
      </c>
      <c r="F224" s="39">
        <f t="shared" si="110"/>
        <v>0</v>
      </c>
      <c r="G224" s="65" t="e">
        <f t="shared" si="90"/>
        <v>#DIV/0!</v>
      </c>
      <c r="H224" s="39">
        <f t="shared" ref="H224" si="111">H229+H239</f>
        <v>0</v>
      </c>
      <c r="I224" s="65" t="e">
        <f t="shared" si="91"/>
        <v>#DIV/0!</v>
      </c>
      <c r="J224" s="65" t="e">
        <f t="shared" si="92"/>
        <v>#DIV/0!</v>
      </c>
      <c r="K224" s="39">
        <f t="shared" ref="K224:L224" si="112">K229+K239</f>
        <v>0</v>
      </c>
      <c r="L224" s="39">
        <f t="shared" si="112"/>
        <v>0</v>
      </c>
      <c r="M224" s="29" t="e">
        <f t="shared" si="93"/>
        <v>#DIV/0!</v>
      </c>
      <c r="N224" s="905"/>
    </row>
    <row r="225" spans="1:14" s="6" customFormat="1" outlineLevel="1" x14ac:dyDescent="0.25">
      <c r="A225" s="728"/>
      <c r="B225" s="337" t="s">
        <v>38</v>
      </c>
      <c r="C225" s="15"/>
      <c r="D225" s="39">
        <f t="shared" si="110"/>
        <v>14181.19</v>
      </c>
      <c r="E225" s="39">
        <f t="shared" si="110"/>
        <v>14181.19</v>
      </c>
      <c r="F225" s="39">
        <f t="shared" si="110"/>
        <v>0</v>
      </c>
      <c r="G225" s="65">
        <f t="shared" si="90"/>
        <v>0</v>
      </c>
      <c r="H225" s="39">
        <f t="shared" ref="H225" si="113">H230+H240</f>
        <v>0</v>
      </c>
      <c r="I225" s="65">
        <f t="shared" si="91"/>
        <v>0</v>
      </c>
      <c r="J225" s="65" t="e">
        <f t="shared" si="92"/>
        <v>#DIV/0!</v>
      </c>
      <c r="K225" s="39">
        <f t="shared" ref="K225:L225" si="114">K230+K240</f>
        <v>14181.19</v>
      </c>
      <c r="L225" s="39">
        <f t="shared" si="114"/>
        <v>0</v>
      </c>
      <c r="M225" s="28">
        <f t="shared" si="93"/>
        <v>1</v>
      </c>
      <c r="N225" s="905"/>
    </row>
    <row r="226" spans="1:14" s="6" customFormat="1" outlineLevel="1" x14ac:dyDescent="0.25">
      <c r="A226" s="729"/>
      <c r="B226" s="337" t="s">
        <v>20</v>
      </c>
      <c r="C226" s="15"/>
      <c r="D226" s="39">
        <f t="shared" si="110"/>
        <v>0</v>
      </c>
      <c r="E226" s="39">
        <f t="shared" si="110"/>
        <v>0</v>
      </c>
      <c r="F226" s="39">
        <f t="shared" si="110"/>
        <v>0</v>
      </c>
      <c r="G226" s="65" t="e">
        <f t="shared" si="90"/>
        <v>#DIV/0!</v>
      </c>
      <c r="H226" s="39">
        <f t="shared" ref="H226" si="115">H231+H241</f>
        <v>0</v>
      </c>
      <c r="I226" s="65" t="e">
        <f t="shared" si="91"/>
        <v>#DIV/0!</v>
      </c>
      <c r="J226" s="65" t="e">
        <f t="shared" si="92"/>
        <v>#DIV/0!</v>
      </c>
      <c r="K226" s="39">
        <f t="shared" ref="K226:L226" si="116">K231+K241</f>
        <v>0</v>
      </c>
      <c r="L226" s="39">
        <f t="shared" si="116"/>
        <v>0</v>
      </c>
      <c r="M226" s="29" t="e">
        <f t="shared" si="93"/>
        <v>#DIV/0!</v>
      </c>
      <c r="N226" s="905"/>
    </row>
    <row r="227" spans="1:14" s="335" customFormat="1" ht="61.5" customHeight="1" outlineLevel="1" x14ac:dyDescent="0.25">
      <c r="A227" s="639" t="s">
        <v>1300</v>
      </c>
      <c r="B227" s="16" t="s">
        <v>995</v>
      </c>
      <c r="C227" s="16" t="s">
        <v>139</v>
      </c>
      <c r="D227" s="39">
        <f>SUM(D228:D231)</f>
        <v>3142.43</v>
      </c>
      <c r="E227" s="39">
        <f t="shared" ref="E227:F227" si="117">SUM(E228:E231)</f>
        <v>3142.43</v>
      </c>
      <c r="F227" s="39">
        <f t="shared" si="117"/>
        <v>0</v>
      </c>
      <c r="G227" s="65">
        <f t="shared" si="90"/>
        <v>0</v>
      </c>
      <c r="H227" s="18"/>
      <c r="I227" s="65">
        <f t="shared" si="91"/>
        <v>0</v>
      </c>
      <c r="J227" s="65" t="e">
        <f t="shared" si="92"/>
        <v>#DIV/0!</v>
      </c>
      <c r="K227" s="39">
        <f>SUM(K228:K231)</f>
        <v>3142.43</v>
      </c>
      <c r="L227" s="39"/>
      <c r="M227" s="28">
        <f t="shared" si="93"/>
        <v>1</v>
      </c>
      <c r="N227" s="1017"/>
    </row>
    <row r="228" spans="1:14" s="335" customFormat="1" outlineLevel="1" x14ac:dyDescent="0.25">
      <c r="A228" s="640"/>
      <c r="B228" s="517" t="s">
        <v>19</v>
      </c>
      <c r="C228" s="15"/>
      <c r="D228" s="39">
        <f>D233</f>
        <v>0</v>
      </c>
      <c r="E228" s="39">
        <f t="shared" ref="E228:F228" si="118">E233</f>
        <v>0</v>
      </c>
      <c r="F228" s="39">
        <f t="shared" si="118"/>
        <v>0</v>
      </c>
      <c r="G228" s="65" t="e">
        <f t="shared" si="90"/>
        <v>#DIV/0!</v>
      </c>
      <c r="H228" s="18"/>
      <c r="I228" s="65" t="e">
        <f t="shared" si="91"/>
        <v>#DIV/0!</v>
      </c>
      <c r="J228" s="65" t="e">
        <f t="shared" si="92"/>
        <v>#DIV/0!</v>
      </c>
      <c r="K228" s="39">
        <f>K233</f>
        <v>0</v>
      </c>
      <c r="L228" s="39"/>
      <c r="M228" s="29" t="e">
        <f t="shared" si="93"/>
        <v>#DIV/0!</v>
      </c>
      <c r="N228" s="1018"/>
    </row>
    <row r="229" spans="1:14" s="335" customFormat="1" outlineLevel="1" x14ac:dyDescent="0.25">
      <c r="A229" s="640"/>
      <c r="B229" s="517" t="s">
        <v>18</v>
      </c>
      <c r="C229" s="15"/>
      <c r="D229" s="39">
        <f t="shared" ref="D229:F231" si="119">D234</f>
        <v>0</v>
      </c>
      <c r="E229" s="39">
        <f t="shared" si="119"/>
        <v>0</v>
      </c>
      <c r="F229" s="39">
        <f t="shared" si="119"/>
        <v>0</v>
      </c>
      <c r="G229" s="65" t="e">
        <f t="shared" si="90"/>
        <v>#DIV/0!</v>
      </c>
      <c r="H229" s="18"/>
      <c r="I229" s="65" t="e">
        <f t="shared" si="91"/>
        <v>#DIV/0!</v>
      </c>
      <c r="J229" s="65" t="e">
        <f t="shared" si="92"/>
        <v>#DIV/0!</v>
      </c>
      <c r="K229" s="39">
        <f t="shared" ref="K229:K231" si="120">K234</f>
        <v>0</v>
      </c>
      <c r="L229" s="39"/>
      <c r="M229" s="29" t="e">
        <f t="shared" si="93"/>
        <v>#DIV/0!</v>
      </c>
      <c r="N229" s="1018"/>
    </row>
    <row r="230" spans="1:14" s="335" customFormat="1" outlineLevel="1" x14ac:dyDescent="0.25">
      <c r="A230" s="640"/>
      <c r="B230" s="517" t="s">
        <v>38</v>
      </c>
      <c r="C230" s="15"/>
      <c r="D230" s="39">
        <f t="shared" si="119"/>
        <v>3142.43</v>
      </c>
      <c r="E230" s="39">
        <f t="shared" si="119"/>
        <v>3142.43</v>
      </c>
      <c r="F230" s="39">
        <f t="shared" si="119"/>
        <v>0</v>
      </c>
      <c r="G230" s="65">
        <f t="shared" si="90"/>
        <v>0</v>
      </c>
      <c r="H230" s="18"/>
      <c r="I230" s="65">
        <f t="shared" si="91"/>
        <v>0</v>
      </c>
      <c r="J230" s="65" t="e">
        <f t="shared" si="92"/>
        <v>#DIV/0!</v>
      </c>
      <c r="K230" s="39">
        <f t="shared" si="120"/>
        <v>3142.43</v>
      </c>
      <c r="L230" s="39"/>
      <c r="M230" s="28">
        <f t="shared" si="93"/>
        <v>1</v>
      </c>
      <c r="N230" s="1018"/>
    </row>
    <row r="231" spans="1:14" s="335" customFormat="1" outlineLevel="1" x14ac:dyDescent="0.25">
      <c r="A231" s="641"/>
      <c r="B231" s="517" t="s">
        <v>20</v>
      </c>
      <c r="C231" s="15"/>
      <c r="D231" s="39">
        <f t="shared" si="119"/>
        <v>0</v>
      </c>
      <c r="E231" s="39">
        <f t="shared" si="119"/>
        <v>0</v>
      </c>
      <c r="F231" s="39">
        <f t="shared" si="119"/>
        <v>0</v>
      </c>
      <c r="G231" s="65" t="e">
        <f t="shared" si="90"/>
        <v>#DIV/0!</v>
      </c>
      <c r="H231" s="18"/>
      <c r="I231" s="65" t="e">
        <f t="shared" si="91"/>
        <v>#DIV/0!</v>
      </c>
      <c r="J231" s="65" t="e">
        <f t="shared" si="92"/>
        <v>#DIV/0!</v>
      </c>
      <c r="K231" s="39">
        <f t="shared" si="120"/>
        <v>0</v>
      </c>
      <c r="L231" s="39"/>
      <c r="M231" s="29" t="e">
        <f t="shared" si="93"/>
        <v>#DIV/0!</v>
      </c>
      <c r="N231" s="872"/>
    </row>
    <row r="232" spans="1:14" s="6" customFormat="1" ht="47.25" customHeight="1" outlineLevel="1" x14ac:dyDescent="0.25">
      <c r="A232" s="745" t="s">
        <v>1301</v>
      </c>
      <c r="B232" s="16" t="s">
        <v>1321</v>
      </c>
      <c r="C232" s="16" t="s">
        <v>331</v>
      </c>
      <c r="D232" s="19">
        <f>SUM(D233:D236)</f>
        <v>3142.43</v>
      </c>
      <c r="E232" s="19">
        <f>SUM(E233:E236)</f>
        <v>3142.43</v>
      </c>
      <c r="F232" s="19">
        <f>SUM(F233:F236)</f>
        <v>0</v>
      </c>
      <c r="G232" s="87">
        <f t="shared" si="90"/>
        <v>0</v>
      </c>
      <c r="H232" s="19">
        <f>SUM(H233:H236)</f>
        <v>0</v>
      </c>
      <c r="I232" s="87">
        <f t="shared" si="91"/>
        <v>0</v>
      </c>
      <c r="J232" s="204" t="e">
        <f t="shared" si="92"/>
        <v>#DIV/0!</v>
      </c>
      <c r="K232" s="19">
        <f>SUM(K233:K236)</f>
        <v>3142.43</v>
      </c>
      <c r="L232" s="19">
        <f>SUM(L233:L236)</f>
        <v>0</v>
      </c>
      <c r="M232" s="51">
        <f t="shared" si="93"/>
        <v>1</v>
      </c>
      <c r="N232" s="877" t="s">
        <v>992</v>
      </c>
    </row>
    <row r="233" spans="1:14" s="6" customFormat="1" outlineLevel="1" x14ac:dyDescent="0.25">
      <c r="A233" s="745"/>
      <c r="B233" s="337" t="s">
        <v>19</v>
      </c>
      <c r="C233" s="15"/>
      <c r="D233" s="39"/>
      <c r="E233" s="39"/>
      <c r="F233" s="39"/>
      <c r="G233" s="65" t="e">
        <f t="shared" si="90"/>
        <v>#DIV/0!</v>
      </c>
      <c r="H233" s="21">
        <f>F233</f>
        <v>0</v>
      </c>
      <c r="I233" s="65" t="e">
        <f t="shared" si="91"/>
        <v>#DIV/0!</v>
      </c>
      <c r="J233" s="65" t="e">
        <f t="shared" si="92"/>
        <v>#DIV/0!</v>
      </c>
      <c r="K233" s="39">
        <f>E233</f>
        <v>0</v>
      </c>
      <c r="L233" s="39">
        <f>E233-K233</f>
        <v>0</v>
      </c>
      <c r="M233" s="29" t="e">
        <f t="shared" si="93"/>
        <v>#DIV/0!</v>
      </c>
      <c r="N233" s="877"/>
    </row>
    <row r="234" spans="1:14" s="6" customFormat="1" outlineLevel="1" x14ac:dyDescent="0.25">
      <c r="A234" s="745"/>
      <c r="B234" s="337" t="s">
        <v>18</v>
      </c>
      <c r="C234" s="15"/>
      <c r="D234" s="39"/>
      <c r="E234" s="39"/>
      <c r="F234" s="39"/>
      <c r="G234" s="65" t="e">
        <f t="shared" si="90"/>
        <v>#DIV/0!</v>
      </c>
      <c r="H234" s="21">
        <f t="shared" ref="H234:H235" si="121">F234</f>
        <v>0</v>
      </c>
      <c r="I234" s="65" t="e">
        <f t="shared" si="91"/>
        <v>#DIV/0!</v>
      </c>
      <c r="J234" s="65" t="e">
        <f t="shared" si="92"/>
        <v>#DIV/0!</v>
      </c>
      <c r="K234" s="39">
        <f t="shared" ref="K234:K235" si="122">E234</f>
        <v>0</v>
      </c>
      <c r="L234" s="39">
        <f t="shared" ref="L234:L235" si="123">E234-K234</f>
        <v>0</v>
      </c>
      <c r="M234" s="29" t="e">
        <f>K234/E234</f>
        <v>#DIV/0!</v>
      </c>
      <c r="N234" s="877"/>
    </row>
    <row r="235" spans="1:14" s="6" customFormat="1" outlineLevel="1" x14ac:dyDescent="0.25">
      <c r="A235" s="745"/>
      <c r="B235" s="337" t="s">
        <v>38</v>
      </c>
      <c r="C235" s="15"/>
      <c r="D235" s="39">
        <v>3142.43</v>
      </c>
      <c r="E235" s="39">
        <v>3142.43</v>
      </c>
      <c r="F235" s="39"/>
      <c r="G235" s="62">
        <f t="shared" si="90"/>
        <v>0</v>
      </c>
      <c r="H235" s="39">
        <f t="shared" si="121"/>
        <v>0</v>
      </c>
      <c r="I235" s="62">
        <f t="shared" si="91"/>
        <v>0</v>
      </c>
      <c r="J235" s="65" t="e">
        <f t="shared" si="92"/>
        <v>#DIV/0!</v>
      </c>
      <c r="K235" s="39">
        <f t="shared" si="122"/>
        <v>3142.43</v>
      </c>
      <c r="L235" s="39">
        <f t="shared" si="123"/>
        <v>0</v>
      </c>
      <c r="M235" s="28">
        <f t="shared" si="93"/>
        <v>1</v>
      </c>
      <c r="N235" s="877"/>
    </row>
    <row r="236" spans="1:14" s="6" customFormat="1" outlineLevel="1" x14ac:dyDescent="0.25">
      <c r="A236" s="745"/>
      <c r="B236" s="337" t="s">
        <v>20</v>
      </c>
      <c r="C236" s="215"/>
      <c r="D236" s="39"/>
      <c r="E236" s="39"/>
      <c r="F236" s="39"/>
      <c r="G236" s="65" t="e">
        <f t="shared" si="90"/>
        <v>#DIV/0!</v>
      </c>
      <c r="H236" s="39"/>
      <c r="I236" s="65" t="e">
        <f t="shared" si="91"/>
        <v>#DIV/0!</v>
      </c>
      <c r="J236" s="65" t="e">
        <f t="shared" si="92"/>
        <v>#DIV/0!</v>
      </c>
      <c r="K236" s="39"/>
      <c r="L236" s="39"/>
      <c r="M236" s="29" t="e">
        <f t="shared" si="93"/>
        <v>#DIV/0!</v>
      </c>
      <c r="N236" s="877"/>
    </row>
    <row r="237" spans="1:14" s="6" customFormat="1" ht="48.75" customHeight="1" outlineLevel="1" x14ac:dyDescent="0.25">
      <c r="A237" s="727" t="s">
        <v>1302</v>
      </c>
      <c r="B237" s="16" t="s">
        <v>518</v>
      </c>
      <c r="C237" s="16" t="s">
        <v>139</v>
      </c>
      <c r="D237" s="19">
        <f>SUM(D238:D241)</f>
        <v>11038.76</v>
      </c>
      <c r="E237" s="19">
        <f>SUM(E238:E241)</f>
        <v>11038.76</v>
      </c>
      <c r="F237" s="19">
        <f>SUM(F238:F241)</f>
        <v>0</v>
      </c>
      <c r="G237" s="87">
        <f t="shared" si="90"/>
        <v>0</v>
      </c>
      <c r="H237" s="19">
        <f>SUM(H238:H241)</f>
        <v>0</v>
      </c>
      <c r="I237" s="87">
        <f t="shared" si="91"/>
        <v>0</v>
      </c>
      <c r="J237" s="204" t="e">
        <f t="shared" si="92"/>
        <v>#DIV/0!</v>
      </c>
      <c r="K237" s="19">
        <f>SUM(K238:K241)</f>
        <v>11038.76</v>
      </c>
      <c r="L237" s="19">
        <f>SUM(L238:L241)</f>
        <v>0</v>
      </c>
      <c r="M237" s="51">
        <f>K237/E237</f>
        <v>1</v>
      </c>
      <c r="N237" s="688"/>
    </row>
    <row r="238" spans="1:14" s="6" customFormat="1" ht="18.75" customHeight="1" outlineLevel="1" x14ac:dyDescent="0.25">
      <c r="A238" s="728"/>
      <c r="B238" s="59" t="s">
        <v>19</v>
      </c>
      <c r="C238" s="215"/>
      <c r="D238" s="39">
        <f>D243+D248</f>
        <v>0</v>
      </c>
      <c r="E238" s="39">
        <f t="shared" ref="E238:F238" si="124">E243+E248</f>
        <v>0</v>
      </c>
      <c r="F238" s="39">
        <f t="shared" si="124"/>
        <v>0</v>
      </c>
      <c r="G238" s="65" t="e">
        <f t="shared" si="90"/>
        <v>#DIV/0!</v>
      </c>
      <c r="H238" s="21">
        <f>H243+H248</f>
        <v>0</v>
      </c>
      <c r="I238" s="65" t="e">
        <f t="shared" si="91"/>
        <v>#DIV/0!</v>
      </c>
      <c r="J238" s="65" t="e">
        <f t="shared" si="92"/>
        <v>#DIV/0!</v>
      </c>
      <c r="K238" s="39">
        <f>K243+K248</f>
        <v>0</v>
      </c>
      <c r="L238" s="39">
        <f>L243+L248</f>
        <v>0</v>
      </c>
      <c r="M238" s="29" t="e">
        <f t="shared" si="93"/>
        <v>#DIV/0!</v>
      </c>
      <c r="N238" s="689"/>
    </row>
    <row r="239" spans="1:14" s="6" customFormat="1" ht="18.75" customHeight="1" outlineLevel="1" x14ac:dyDescent="0.25">
      <c r="A239" s="728"/>
      <c r="B239" s="59" t="s">
        <v>18</v>
      </c>
      <c r="C239" s="215"/>
      <c r="D239" s="39">
        <f t="shared" ref="D239:F241" si="125">D244+D249</f>
        <v>0</v>
      </c>
      <c r="E239" s="39">
        <f t="shared" si="125"/>
        <v>0</v>
      </c>
      <c r="F239" s="39">
        <f t="shared" si="125"/>
        <v>0</v>
      </c>
      <c r="G239" s="65" t="e">
        <f t="shared" si="90"/>
        <v>#DIV/0!</v>
      </c>
      <c r="H239" s="21">
        <f t="shared" ref="H239:H241" si="126">H244+H249</f>
        <v>0</v>
      </c>
      <c r="I239" s="65" t="e">
        <f t="shared" si="91"/>
        <v>#DIV/0!</v>
      </c>
      <c r="J239" s="65" t="e">
        <f t="shared" si="92"/>
        <v>#DIV/0!</v>
      </c>
      <c r="K239" s="39">
        <f t="shared" ref="K239:L241" si="127">K244+K249</f>
        <v>0</v>
      </c>
      <c r="L239" s="39">
        <f t="shared" si="127"/>
        <v>0</v>
      </c>
      <c r="M239" s="29" t="e">
        <f t="shared" si="93"/>
        <v>#DIV/0!</v>
      </c>
      <c r="N239" s="689"/>
    </row>
    <row r="240" spans="1:14" s="6" customFormat="1" ht="18.75" customHeight="1" outlineLevel="1" x14ac:dyDescent="0.25">
      <c r="A240" s="728"/>
      <c r="B240" s="59" t="s">
        <v>38</v>
      </c>
      <c r="C240" s="215"/>
      <c r="D240" s="39">
        <f t="shared" si="125"/>
        <v>11038.76</v>
      </c>
      <c r="E240" s="39">
        <f t="shared" si="125"/>
        <v>11038.76</v>
      </c>
      <c r="F240" s="39">
        <f t="shared" si="125"/>
        <v>0</v>
      </c>
      <c r="G240" s="62">
        <f t="shared" si="90"/>
        <v>0</v>
      </c>
      <c r="H240" s="39">
        <f t="shared" si="126"/>
        <v>0</v>
      </c>
      <c r="I240" s="62">
        <f t="shared" si="91"/>
        <v>0</v>
      </c>
      <c r="J240" s="65" t="e">
        <f t="shared" si="92"/>
        <v>#DIV/0!</v>
      </c>
      <c r="K240" s="39">
        <f t="shared" si="127"/>
        <v>11038.76</v>
      </c>
      <c r="L240" s="39">
        <f t="shared" si="127"/>
        <v>0</v>
      </c>
      <c r="M240" s="28">
        <f t="shared" si="93"/>
        <v>1</v>
      </c>
      <c r="N240" s="689"/>
    </row>
    <row r="241" spans="1:14" s="6" customFormat="1" ht="18.75" customHeight="1" outlineLevel="1" x14ac:dyDescent="0.25">
      <c r="A241" s="729"/>
      <c r="B241" s="337" t="s">
        <v>20</v>
      </c>
      <c r="C241" s="215"/>
      <c r="D241" s="39">
        <f t="shared" si="125"/>
        <v>0</v>
      </c>
      <c r="E241" s="39">
        <f t="shared" si="125"/>
        <v>0</v>
      </c>
      <c r="F241" s="39">
        <f t="shared" si="125"/>
        <v>0</v>
      </c>
      <c r="G241" s="65" t="e">
        <f t="shared" si="90"/>
        <v>#DIV/0!</v>
      </c>
      <c r="H241" s="21">
        <f t="shared" si="126"/>
        <v>0</v>
      </c>
      <c r="I241" s="65" t="e">
        <f t="shared" si="91"/>
        <v>#DIV/0!</v>
      </c>
      <c r="J241" s="65" t="e">
        <f t="shared" si="92"/>
        <v>#DIV/0!</v>
      </c>
      <c r="K241" s="39">
        <f t="shared" si="127"/>
        <v>0</v>
      </c>
      <c r="L241" s="39">
        <f t="shared" si="127"/>
        <v>0</v>
      </c>
      <c r="M241" s="29" t="e">
        <f t="shared" si="93"/>
        <v>#DIV/0!</v>
      </c>
      <c r="N241" s="690"/>
    </row>
    <row r="242" spans="1:14" s="6" customFormat="1" ht="42" customHeight="1" outlineLevel="1" x14ac:dyDescent="0.25">
      <c r="A242" s="727" t="s">
        <v>1303</v>
      </c>
      <c r="B242" s="16" t="s">
        <v>1322</v>
      </c>
      <c r="C242" s="16" t="s">
        <v>331</v>
      </c>
      <c r="D242" s="39">
        <f>SUM(D243:D246)</f>
        <v>8033.38</v>
      </c>
      <c r="E242" s="39">
        <f>SUM(E243:E246)</f>
        <v>8033.38</v>
      </c>
      <c r="F242" s="39">
        <f>SUM(F243:F246)</f>
        <v>0</v>
      </c>
      <c r="G242" s="65">
        <f t="shared" si="90"/>
        <v>0</v>
      </c>
      <c r="H242" s="21">
        <f>SUM(H243:H246)</f>
        <v>0</v>
      </c>
      <c r="I242" s="65">
        <f t="shared" si="91"/>
        <v>0</v>
      </c>
      <c r="J242" s="65" t="e">
        <f t="shared" si="92"/>
        <v>#DIV/0!</v>
      </c>
      <c r="K242" s="39">
        <f>SUM(K243:K246)</f>
        <v>8033.38</v>
      </c>
      <c r="L242" s="39">
        <f>SUM(L243:L246)</f>
        <v>0</v>
      </c>
      <c r="M242" s="28">
        <f t="shared" si="93"/>
        <v>1</v>
      </c>
      <c r="N242" s="688" t="s">
        <v>992</v>
      </c>
    </row>
    <row r="243" spans="1:14" s="6" customFormat="1" outlineLevel="1" x14ac:dyDescent="0.25">
      <c r="A243" s="728"/>
      <c r="B243" s="59" t="s">
        <v>19</v>
      </c>
      <c r="C243" s="215"/>
      <c r="D243" s="39"/>
      <c r="E243" s="24"/>
      <c r="F243" s="39"/>
      <c r="G243" s="65" t="e">
        <f t="shared" si="90"/>
        <v>#DIV/0!</v>
      </c>
      <c r="H243" s="538"/>
      <c r="I243" s="65" t="e">
        <f t="shared" si="91"/>
        <v>#DIV/0!</v>
      </c>
      <c r="J243" s="65" t="e">
        <f t="shared" si="92"/>
        <v>#DIV/0!</v>
      </c>
      <c r="K243" s="39"/>
      <c r="L243" s="39"/>
      <c r="M243" s="29" t="e">
        <f t="shared" si="93"/>
        <v>#DIV/0!</v>
      </c>
      <c r="N243" s="689"/>
    </row>
    <row r="244" spans="1:14" s="6" customFormat="1" outlineLevel="1" x14ac:dyDescent="0.25">
      <c r="A244" s="728"/>
      <c r="B244" s="59" t="s">
        <v>18</v>
      </c>
      <c r="C244" s="215"/>
      <c r="D244" s="24"/>
      <c r="E244" s="24"/>
      <c r="F244" s="39"/>
      <c r="G244" s="65" t="e">
        <f t="shared" si="90"/>
        <v>#DIV/0!</v>
      </c>
      <c r="H244" s="21"/>
      <c r="I244" s="65" t="e">
        <f t="shared" si="91"/>
        <v>#DIV/0!</v>
      </c>
      <c r="J244" s="65" t="e">
        <f t="shared" si="92"/>
        <v>#DIV/0!</v>
      </c>
      <c r="K244" s="39"/>
      <c r="L244" s="39">
        <f>E244-K244</f>
        <v>0</v>
      </c>
      <c r="M244" s="28"/>
      <c r="N244" s="689"/>
    </row>
    <row r="245" spans="1:14" s="6" customFormat="1" outlineLevel="1" x14ac:dyDescent="0.25">
      <c r="A245" s="728"/>
      <c r="B245" s="59" t="s">
        <v>38</v>
      </c>
      <c r="C245" s="215"/>
      <c r="D245" s="39">
        <v>8033.38</v>
      </c>
      <c r="E245" s="24">
        <v>8033.38</v>
      </c>
      <c r="F245" s="24"/>
      <c r="G245" s="65">
        <f t="shared" si="90"/>
        <v>0</v>
      </c>
      <c r="H245" s="36"/>
      <c r="I245" s="65">
        <f t="shared" si="91"/>
        <v>0</v>
      </c>
      <c r="J245" s="65" t="e">
        <f t="shared" si="92"/>
        <v>#DIV/0!</v>
      </c>
      <c r="K245" s="24">
        <v>8033.38</v>
      </c>
      <c r="L245" s="39">
        <f>E245-K245</f>
        <v>0</v>
      </c>
      <c r="M245" s="28">
        <f t="shared" si="93"/>
        <v>1</v>
      </c>
      <c r="N245" s="689"/>
    </row>
    <row r="246" spans="1:14" s="6" customFormat="1" outlineLevel="1" x14ac:dyDescent="0.25">
      <c r="A246" s="729"/>
      <c r="B246" s="337" t="s">
        <v>20</v>
      </c>
      <c r="C246" s="215"/>
      <c r="D246" s="39"/>
      <c r="E246" s="24"/>
      <c r="F246" s="39"/>
      <c r="G246" s="65" t="e">
        <f t="shared" si="90"/>
        <v>#DIV/0!</v>
      </c>
      <c r="H246" s="18"/>
      <c r="I246" s="65" t="e">
        <f t="shared" si="91"/>
        <v>#DIV/0!</v>
      </c>
      <c r="J246" s="65" t="e">
        <f t="shared" si="92"/>
        <v>#DIV/0!</v>
      </c>
      <c r="K246" s="39"/>
      <c r="L246" s="39"/>
      <c r="M246" s="29" t="e">
        <f t="shared" si="93"/>
        <v>#DIV/0!</v>
      </c>
      <c r="N246" s="690"/>
    </row>
    <row r="247" spans="1:14" s="6" customFormat="1" ht="32.25" customHeight="1" outlineLevel="1" x14ac:dyDescent="0.25">
      <c r="A247" s="727" t="s">
        <v>1304</v>
      </c>
      <c r="B247" s="16" t="s">
        <v>993</v>
      </c>
      <c r="C247" s="16" t="s">
        <v>331</v>
      </c>
      <c r="D247" s="39">
        <f>SUM(D248:D251)</f>
        <v>3005.38</v>
      </c>
      <c r="E247" s="39">
        <f>SUM(E248:E251)</f>
        <v>3005.38</v>
      </c>
      <c r="F247" s="39">
        <f>SUM(F248:F251)</f>
        <v>0</v>
      </c>
      <c r="G247" s="62">
        <f t="shared" si="90"/>
        <v>0</v>
      </c>
      <c r="H247" s="39">
        <f>SUM(H248:H251)</f>
        <v>0</v>
      </c>
      <c r="I247" s="62">
        <f t="shared" si="91"/>
        <v>0</v>
      </c>
      <c r="J247" s="65" t="e">
        <f t="shared" si="92"/>
        <v>#DIV/0!</v>
      </c>
      <c r="K247" s="39">
        <f>SUM(K248:K251)</f>
        <v>3005.38</v>
      </c>
      <c r="L247" s="39">
        <f>SUM(L248:L251)</f>
        <v>0</v>
      </c>
      <c r="M247" s="28">
        <f t="shared" si="93"/>
        <v>1</v>
      </c>
      <c r="N247" s="688" t="s">
        <v>994</v>
      </c>
    </row>
    <row r="248" spans="1:14" s="6" customFormat="1" outlineLevel="1" x14ac:dyDescent="0.25">
      <c r="A248" s="728"/>
      <c r="B248" s="59" t="s">
        <v>19</v>
      </c>
      <c r="C248" s="215"/>
      <c r="D248" s="39"/>
      <c r="E248" s="24"/>
      <c r="F248" s="39"/>
      <c r="G248" s="65" t="e">
        <f t="shared" si="90"/>
        <v>#DIV/0!</v>
      </c>
      <c r="H248" s="18"/>
      <c r="I248" s="65" t="e">
        <f t="shared" si="91"/>
        <v>#DIV/0!</v>
      </c>
      <c r="J248" s="65" t="e">
        <f t="shared" si="92"/>
        <v>#DIV/0!</v>
      </c>
      <c r="K248" s="39"/>
      <c r="L248" s="39"/>
      <c r="M248" s="29" t="e">
        <f t="shared" si="93"/>
        <v>#DIV/0!</v>
      </c>
      <c r="N248" s="689"/>
    </row>
    <row r="249" spans="1:14" s="6" customFormat="1" outlineLevel="1" x14ac:dyDescent="0.25">
      <c r="A249" s="728"/>
      <c r="B249" s="59" t="s">
        <v>18</v>
      </c>
      <c r="C249" s="215"/>
      <c r="D249" s="24"/>
      <c r="E249" s="24"/>
      <c r="F249" s="24"/>
      <c r="G249" s="65" t="e">
        <f t="shared" si="90"/>
        <v>#DIV/0!</v>
      </c>
      <c r="H249" s="36"/>
      <c r="I249" s="65" t="e">
        <f t="shared" si="91"/>
        <v>#DIV/0!</v>
      </c>
      <c r="J249" s="65" t="e">
        <f t="shared" si="92"/>
        <v>#DIV/0!</v>
      </c>
      <c r="K249" s="21"/>
      <c r="L249" s="21"/>
      <c r="M249" s="29" t="e">
        <f t="shared" si="93"/>
        <v>#DIV/0!</v>
      </c>
      <c r="N249" s="689"/>
    </row>
    <row r="250" spans="1:14" s="6" customFormat="1" outlineLevel="1" x14ac:dyDescent="0.25">
      <c r="A250" s="728"/>
      <c r="B250" s="59" t="s">
        <v>38</v>
      </c>
      <c r="C250" s="215"/>
      <c r="D250" s="39">
        <v>3005.38</v>
      </c>
      <c r="E250" s="24">
        <v>3005.38</v>
      </c>
      <c r="F250" s="24"/>
      <c r="G250" s="62">
        <f t="shared" si="90"/>
        <v>0</v>
      </c>
      <c r="H250" s="24"/>
      <c r="I250" s="62">
        <f t="shared" si="91"/>
        <v>0</v>
      </c>
      <c r="J250" s="65" t="e">
        <f t="shared" si="92"/>
        <v>#DIV/0!</v>
      </c>
      <c r="K250" s="24">
        <v>3005.38</v>
      </c>
      <c r="L250" s="39"/>
      <c r="M250" s="28">
        <f t="shared" si="93"/>
        <v>1</v>
      </c>
      <c r="N250" s="689"/>
    </row>
    <row r="251" spans="1:14" s="6" customFormat="1" outlineLevel="1" x14ac:dyDescent="0.25">
      <c r="A251" s="729"/>
      <c r="B251" s="337" t="s">
        <v>20</v>
      </c>
      <c r="C251" s="215"/>
      <c r="D251" s="39"/>
      <c r="E251" s="24"/>
      <c r="F251" s="39"/>
      <c r="G251" s="65" t="e">
        <f t="shared" si="90"/>
        <v>#DIV/0!</v>
      </c>
      <c r="H251" s="18"/>
      <c r="I251" s="65" t="e">
        <f t="shared" si="91"/>
        <v>#DIV/0!</v>
      </c>
      <c r="J251" s="65" t="e">
        <f t="shared" si="92"/>
        <v>#DIV/0!</v>
      </c>
      <c r="K251" s="39"/>
      <c r="L251" s="39"/>
      <c r="M251" s="29" t="e">
        <f t="shared" si="93"/>
        <v>#DIV/0!</v>
      </c>
      <c r="N251" s="690"/>
    </row>
    <row r="252" spans="1:14" s="6" customFormat="1" ht="117" customHeight="1" outlineLevel="1" x14ac:dyDescent="0.25">
      <c r="A252" s="638" t="s">
        <v>220</v>
      </c>
      <c r="B252" s="60" t="s">
        <v>288</v>
      </c>
      <c r="C252" s="80" t="s">
        <v>97</v>
      </c>
      <c r="D252" s="57">
        <f>SUM(D253:D256)</f>
        <v>5289222.67</v>
      </c>
      <c r="E252" s="57">
        <f>SUM(E253:E256)</f>
        <v>5327537.51</v>
      </c>
      <c r="F252" s="57">
        <f>SUM(F253:F256)</f>
        <v>1112211.03</v>
      </c>
      <c r="G252" s="88">
        <f t="shared" si="90"/>
        <v>0.20899999999999999</v>
      </c>
      <c r="H252" s="57">
        <f>SUM(H253:H256)</f>
        <v>1103112.73</v>
      </c>
      <c r="I252" s="88">
        <f t="shared" ref="I252:I319" si="128">H252/E252</f>
        <v>0.20699999999999999</v>
      </c>
      <c r="J252" s="105">
        <f t="shared" si="92"/>
        <v>0.99199999999999999</v>
      </c>
      <c r="K252" s="57">
        <f>SUM(K253:K256)</f>
        <v>5327513.2</v>
      </c>
      <c r="L252" s="57">
        <f>SUM(L253:L256)</f>
        <v>24.31</v>
      </c>
      <c r="M252" s="54">
        <f t="shared" ref="M252:M285" si="129">K252/E252</f>
        <v>1</v>
      </c>
      <c r="N252" s="936"/>
    </row>
    <row r="253" spans="1:14" s="6" customFormat="1" outlineLevel="1" x14ac:dyDescent="0.25">
      <c r="A253" s="638"/>
      <c r="B253" s="59" t="s">
        <v>19</v>
      </c>
      <c r="C253" s="15"/>
      <c r="D253" s="39">
        <f>D258+D263+D268+D273+D278+D303</f>
        <v>0</v>
      </c>
      <c r="E253" s="39">
        <f t="shared" ref="E253:L253" si="130">E258+E263+E268+E273+E278+E303</f>
        <v>0</v>
      </c>
      <c r="F253" s="39">
        <f t="shared" si="130"/>
        <v>0</v>
      </c>
      <c r="G253" s="65" t="e">
        <f t="shared" si="90"/>
        <v>#DIV/0!</v>
      </c>
      <c r="H253" s="39">
        <f t="shared" si="130"/>
        <v>0</v>
      </c>
      <c r="I253" s="65" t="e">
        <f t="shared" si="128"/>
        <v>#DIV/0!</v>
      </c>
      <c r="J253" s="65" t="e">
        <f t="shared" si="92"/>
        <v>#DIV/0!</v>
      </c>
      <c r="K253" s="39">
        <f t="shared" si="130"/>
        <v>0</v>
      </c>
      <c r="L253" s="39">
        <f t="shared" si="130"/>
        <v>0</v>
      </c>
      <c r="M253" s="29" t="e">
        <f t="shared" si="129"/>
        <v>#DIV/0!</v>
      </c>
      <c r="N253" s="936"/>
    </row>
    <row r="254" spans="1:14" s="6" customFormat="1" outlineLevel="1" x14ac:dyDescent="0.25">
      <c r="A254" s="638"/>
      <c r="B254" s="59" t="s">
        <v>18</v>
      </c>
      <c r="C254" s="15"/>
      <c r="D254" s="39">
        <f t="shared" ref="D254:F256" si="131">D259+D264+D269+D274+D279+D304</f>
        <v>4287436.8099999996</v>
      </c>
      <c r="E254" s="39">
        <f t="shared" si="131"/>
        <v>4287829.12</v>
      </c>
      <c r="F254" s="39">
        <f t="shared" si="131"/>
        <v>718407.01</v>
      </c>
      <c r="G254" s="62">
        <f t="shared" si="90"/>
        <v>0.16800000000000001</v>
      </c>
      <c r="H254" s="39">
        <f t="shared" ref="H254" si="132">H259+H264+H269+H274+H279+H304</f>
        <v>709308.71</v>
      </c>
      <c r="I254" s="62">
        <f t="shared" si="128"/>
        <v>0.16500000000000001</v>
      </c>
      <c r="J254" s="91">
        <f t="shared" si="92"/>
        <v>0.98699999999999999</v>
      </c>
      <c r="K254" s="39">
        <f t="shared" ref="K254:L254" si="133">K259+K264+K269+K274+K279+K304</f>
        <v>4287804.8099999996</v>
      </c>
      <c r="L254" s="39">
        <f t="shared" si="133"/>
        <v>24.31</v>
      </c>
      <c r="M254" s="28">
        <f t="shared" si="129"/>
        <v>1</v>
      </c>
      <c r="N254" s="936"/>
    </row>
    <row r="255" spans="1:14" s="6" customFormat="1" outlineLevel="1" x14ac:dyDescent="0.25">
      <c r="A255" s="638"/>
      <c r="B255" s="59" t="s">
        <v>38</v>
      </c>
      <c r="C255" s="15"/>
      <c r="D255" s="39">
        <f t="shared" si="131"/>
        <v>1001785.86</v>
      </c>
      <c r="E255" s="39">
        <f t="shared" si="131"/>
        <v>1039708.39</v>
      </c>
      <c r="F255" s="39">
        <f t="shared" si="131"/>
        <v>393804.02</v>
      </c>
      <c r="G255" s="62">
        <f t="shared" si="90"/>
        <v>0.379</v>
      </c>
      <c r="H255" s="39">
        <f t="shared" ref="H255" si="134">H260+H265+H270+H275+H280+H305</f>
        <v>393804.02</v>
      </c>
      <c r="I255" s="62">
        <f t="shared" si="128"/>
        <v>0.379</v>
      </c>
      <c r="J255" s="91">
        <f t="shared" si="92"/>
        <v>1</v>
      </c>
      <c r="K255" s="39">
        <f t="shared" ref="K255:L255" si="135">K260+K265+K270+K275+K280+K305</f>
        <v>1039708.39</v>
      </c>
      <c r="L255" s="39">
        <f t="shared" si="135"/>
        <v>0</v>
      </c>
      <c r="M255" s="28">
        <f t="shared" si="129"/>
        <v>1</v>
      </c>
      <c r="N255" s="936"/>
    </row>
    <row r="256" spans="1:14" s="6" customFormat="1" outlineLevel="1" x14ac:dyDescent="0.25">
      <c r="A256" s="638"/>
      <c r="B256" s="337" t="s">
        <v>20</v>
      </c>
      <c r="C256" s="15"/>
      <c r="D256" s="39">
        <f t="shared" si="131"/>
        <v>0</v>
      </c>
      <c r="E256" s="39">
        <f t="shared" si="131"/>
        <v>0</v>
      </c>
      <c r="F256" s="39">
        <f t="shared" si="131"/>
        <v>0</v>
      </c>
      <c r="G256" s="89" t="e">
        <f t="shared" si="90"/>
        <v>#DIV/0!</v>
      </c>
      <c r="H256" s="39">
        <f t="shared" ref="H256" si="136">H261+H266+H271+H276+H281+H306</f>
        <v>0</v>
      </c>
      <c r="I256" s="65" t="e">
        <f t="shared" si="128"/>
        <v>#DIV/0!</v>
      </c>
      <c r="J256" s="65" t="e">
        <f t="shared" si="92"/>
        <v>#DIV/0!</v>
      </c>
      <c r="K256" s="39">
        <f t="shared" ref="K256:L256" si="137">K261+K266+K271+K276+K281+K306</f>
        <v>0</v>
      </c>
      <c r="L256" s="39">
        <f t="shared" si="137"/>
        <v>0</v>
      </c>
      <c r="M256" s="29" t="e">
        <f t="shared" si="129"/>
        <v>#DIV/0!</v>
      </c>
      <c r="N256" s="936"/>
    </row>
    <row r="257" spans="1:98" s="6" customFormat="1" ht="297.75" customHeight="1" outlineLevel="1" x14ac:dyDescent="0.25">
      <c r="A257" s="747" t="s">
        <v>221</v>
      </c>
      <c r="B257" s="122" t="s">
        <v>946</v>
      </c>
      <c r="C257" s="16" t="s">
        <v>139</v>
      </c>
      <c r="D257" s="19">
        <f>SUM(D258:D261)</f>
        <v>4645103.9800000004</v>
      </c>
      <c r="E257" s="19">
        <f>SUM(E258:E261)</f>
        <v>4682112.6100000003</v>
      </c>
      <c r="F257" s="19">
        <f>SUM(F258:F261)</f>
        <v>793330.86</v>
      </c>
      <c r="G257" s="90">
        <f t="shared" si="90"/>
        <v>0.16900000000000001</v>
      </c>
      <c r="H257" s="50">
        <f>SUM(H258:H261)</f>
        <v>784232.56</v>
      </c>
      <c r="I257" s="62">
        <f t="shared" si="128"/>
        <v>0.16700000000000001</v>
      </c>
      <c r="J257" s="90">
        <f t="shared" si="92"/>
        <v>0.98899999999999999</v>
      </c>
      <c r="K257" s="19">
        <f>SUM(K258:K261)</f>
        <v>4682088.3</v>
      </c>
      <c r="L257" s="39">
        <f>E257-K257</f>
        <v>24.31</v>
      </c>
      <c r="M257" s="51">
        <f t="shared" si="129"/>
        <v>1</v>
      </c>
      <c r="N257" s="956" t="s">
        <v>1389</v>
      </c>
    </row>
    <row r="258" spans="1:98" s="6" customFormat="1" outlineLevel="1" x14ac:dyDescent="0.25">
      <c r="A258" s="748"/>
      <c r="B258" s="59" t="s">
        <v>19</v>
      </c>
      <c r="C258" s="15"/>
      <c r="D258" s="39"/>
      <c r="E258" s="39"/>
      <c r="F258" s="39"/>
      <c r="G258" s="65" t="e">
        <f t="shared" si="90"/>
        <v>#DIV/0!</v>
      </c>
      <c r="H258" s="24"/>
      <c r="I258" s="65" t="e">
        <f t="shared" si="128"/>
        <v>#DIV/0!</v>
      </c>
      <c r="J258" s="65" t="e">
        <f t="shared" si="92"/>
        <v>#DIV/0!</v>
      </c>
      <c r="K258" s="39">
        <f>E258</f>
        <v>0</v>
      </c>
      <c r="L258" s="39">
        <f>E258-K258</f>
        <v>0</v>
      </c>
      <c r="M258" s="29" t="e">
        <f t="shared" si="129"/>
        <v>#DIV/0!</v>
      </c>
      <c r="N258" s="956"/>
    </row>
    <row r="259" spans="1:98" s="6" customFormat="1" outlineLevel="1" x14ac:dyDescent="0.25">
      <c r="A259" s="748"/>
      <c r="B259" s="59" t="s">
        <v>18</v>
      </c>
      <c r="C259" s="15"/>
      <c r="D259" s="39">
        <v>4234095.1399999997</v>
      </c>
      <c r="E259" s="39">
        <v>4234487.45</v>
      </c>
      <c r="F259" s="39">
        <v>708726.36</v>
      </c>
      <c r="G259" s="62">
        <f t="shared" si="90"/>
        <v>0.16700000000000001</v>
      </c>
      <c r="H259" s="24">
        <v>699628.06</v>
      </c>
      <c r="I259" s="62">
        <f t="shared" si="128"/>
        <v>0.16500000000000001</v>
      </c>
      <c r="J259" s="62">
        <f t="shared" si="92"/>
        <v>0.98699999999999999</v>
      </c>
      <c r="K259" s="39">
        <f>E259-L259</f>
        <v>4234463.1399999997</v>
      </c>
      <c r="L259" s="39">
        <v>24.31</v>
      </c>
      <c r="M259" s="28">
        <f t="shared" si="129"/>
        <v>1</v>
      </c>
      <c r="N259" s="956"/>
    </row>
    <row r="260" spans="1:98" s="6" customFormat="1" outlineLevel="1" x14ac:dyDescent="0.25">
      <c r="A260" s="748"/>
      <c r="B260" s="59" t="s">
        <v>38</v>
      </c>
      <c r="C260" s="15"/>
      <c r="D260" s="24">
        <v>411008.84</v>
      </c>
      <c r="E260" s="24">
        <v>447625.16</v>
      </c>
      <c r="F260" s="24">
        <v>84604.5</v>
      </c>
      <c r="G260" s="62">
        <f t="shared" si="90"/>
        <v>0.189</v>
      </c>
      <c r="H260" s="24">
        <v>84604.5</v>
      </c>
      <c r="I260" s="62">
        <f t="shared" si="128"/>
        <v>0.189</v>
      </c>
      <c r="J260" s="62">
        <f t="shared" si="92"/>
        <v>1</v>
      </c>
      <c r="K260" s="39">
        <f>E260</f>
        <v>447625.16</v>
      </c>
      <c r="L260" s="39">
        <f>E260-K260</f>
        <v>0</v>
      </c>
      <c r="M260" s="28">
        <f t="shared" si="129"/>
        <v>1</v>
      </c>
      <c r="N260" s="956"/>
    </row>
    <row r="261" spans="1:98" s="6" customFormat="1" outlineLevel="1" x14ac:dyDescent="0.25">
      <c r="A261" s="749"/>
      <c r="B261" s="337" t="s">
        <v>20</v>
      </c>
      <c r="C261" s="15"/>
      <c r="D261" s="39"/>
      <c r="E261" s="39"/>
      <c r="F261" s="39"/>
      <c r="G261" s="65" t="e">
        <f t="shared" si="90"/>
        <v>#DIV/0!</v>
      </c>
      <c r="H261" s="24"/>
      <c r="I261" s="65" t="e">
        <f t="shared" si="128"/>
        <v>#DIV/0!</v>
      </c>
      <c r="J261" s="65" t="e">
        <f t="shared" si="92"/>
        <v>#DIV/0!</v>
      </c>
      <c r="K261" s="39">
        <f>E261</f>
        <v>0</v>
      </c>
      <c r="L261" s="39">
        <f>E261-K261</f>
        <v>0</v>
      </c>
      <c r="M261" s="29" t="e">
        <f t="shared" si="129"/>
        <v>#DIV/0!</v>
      </c>
      <c r="N261" s="956"/>
    </row>
    <row r="262" spans="1:98" s="5" customFormat="1" ht="182.25" customHeight="1" outlineLevel="1" x14ac:dyDescent="0.25">
      <c r="A262" s="668" t="s">
        <v>411</v>
      </c>
      <c r="B262" s="122" t="s">
        <v>482</v>
      </c>
      <c r="C262" s="16" t="s">
        <v>139</v>
      </c>
      <c r="D262" s="19">
        <f>SUM(D263:D266)</f>
        <v>55105.59</v>
      </c>
      <c r="E262" s="19">
        <f>SUM(E263:E266)</f>
        <v>55105.59</v>
      </c>
      <c r="F262" s="19">
        <f>SUM(F263:F266)</f>
        <v>10081.42</v>
      </c>
      <c r="G262" s="87">
        <f t="shared" si="90"/>
        <v>0.183</v>
      </c>
      <c r="H262" s="50">
        <f>SUM(H263:H266)</f>
        <v>10081.42</v>
      </c>
      <c r="I262" s="87">
        <f t="shared" si="128"/>
        <v>0.183</v>
      </c>
      <c r="J262" s="87">
        <f t="shared" si="92"/>
        <v>1</v>
      </c>
      <c r="K262" s="19">
        <f>SUM(K263:K266)</f>
        <v>55105.59</v>
      </c>
      <c r="L262" s="39">
        <f t="shared" ref="L262:L266" si="138">E262-K262</f>
        <v>0</v>
      </c>
      <c r="M262" s="51">
        <f t="shared" si="129"/>
        <v>1</v>
      </c>
      <c r="N262" s="697" t="s">
        <v>560</v>
      </c>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6"/>
      <c r="BB262" s="6"/>
      <c r="BC262" s="6"/>
      <c r="BD262" s="6"/>
      <c r="BE262" s="6"/>
      <c r="BF262" s="6"/>
      <c r="BG262" s="6"/>
      <c r="BH262" s="6"/>
      <c r="BI262" s="6"/>
      <c r="BJ262" s="6"/>
      <c r="BK262" s="6"/>
      <c r="BL262" s="6"/>
      <c r="BM262" s="6"/>
      <c r="BN262" s="6"/>
      <c r="BO262" s="6"/>
      <c r="BP262" s="6"/>
      <c r="BQ262" s="6"/>
      <c r="BR262" s="6"/>
      <c r="BS262" s="6"/>
      <c r="BT262" s="6"/>
      <c r="BU262" s="6"/>
      <c r="BV262" s="6"/>
      <c r="BW262" s="6"/>
      <c r="BX262" s="6"/>
      <c r="BY262" s="6"/>
      <c r="BZ262" s="6"/>
      <c r="CA262" s="6"/>
      <c r="CB262" s="6"/>
      <c r="CC262" s="6"/>
      <c r="CD262" s="6"/>
      <c r="CE262" s="6"/>
      <c r="CF262" s="6"/>
      <c r="CG262" s="6"/>
      <c r="CH262" s="6"/>
      <c r="CI262" s="6"/>
      <c r="CJ262" s="6"/>
      <c r="CK262" s="6"/>
      <c r="CL262" s="6"/>
      <c r="CM262" s="6"/>
      <c r="CN262" s="6"/>
      <c r="CO262" s="6"/>
      <c r="CP262" s="6"/>
      <c r="CQ262" s="6"/>
      <c r="CR262" s="6"/>
      <c r="CS262" s="6"/>
      <c r="CT262" s="6"/>
    </row>
    <row r="263" spans="1:98" s="5" customFormat="1" outlineLevel="1" x14ac:dyDescent="0.25">
      <c r="A263" s="668"/>
      <c r="B263" s="59" t="s">
        <v>19</v>
      </c>
      <c r="C263" s="15"/>
      <c r="D263" s="39"/>
      <c r="E263" s="39"/>
      <c r="F263" s="39"/>
      <c r="G263" s="65" t="e">
        <f t="shared" si="90"/>
        <v>#DIV/0!</v>
      </c>
      <c r="H263" s="24"/>
      <c r="I263" s="65" t="e">
        <f t="shared" si="128"/>
        <v>#DIV/0!</v>
      </c>
      <c r="J263" s="65" t="e">
        <f t="shared" si="92"/>
        <v>#DIV/0!</v>
      </c>
      <c r="K263" s="39">
        <f>E263</f>
        <v>0</v>
      </c>
      <c r="L263" s="39">
        <f t="shared" si="138"/>
        <v>0</v>
      </c>
      <c r="M263" s="29" t="e">
        <f t="shared" si="129"/>
        <v>#DIV/0!</v>
      </c>
      <c r="N263" s="697"/>
      <c r="O263" s="6"/>
      <c r="P263" s="6"/>
      <c r="Q263" s="6"/>
      <c r="R263" s="6"/>
      <c r="S263" s="6"/>
      <c r="T263" s="6"/>
      <c r="U263" s="6"/>
      <c r="V263" s="6"/>
      <c r="W263" s="6"/>
      <c r="X263" s="6"/>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6"/>
      <c r="BB263" s="6"/>
      <c r="BC263" s="6"/>
      <c r="BD263" s="6"/>
      <c r="BE263" s="6"/>
      <c r="BF263" s="6"/>
      <c r="BG263" s="6"/>
      <c r="BH263" s="6"/>
      <c r="BI263" s="6"/>
      <c r="BJ263" s="6"/>
      <c r="BK263" s="6"/>
      <c r="BL263" s="6"/>
      <c r="BM263" s="6"/>
      <c r="BN263" s="6"/>
      <c r="BO263" s="6"/>
      <c r="BP263" s="6"/>
      <c r="BQ263" s="6"/>
      <c r="BR263" s="6"/>
      <c r="BS263" s="6"/>
      <c r="BT263" s="6"/>
      <c r="BU263" s="6"/>
      <c r="BV263" s="6"/>
      <c r="BW263" s="6"/>
      <c r="BX263" s="6"/>
      <c r="BY263" s="6"/>
      <c r="BZ263" s="6"/>
      <c r="CA263" s="6"/>
      <c r="CB263" s="6"/>
      <c r="CC263" s="6"/>
      <c r="CD263" s="6"/>
      <c r="CE263" s="6"/>
      <c r="CF263" s="6"/>
      <c r="CG263" s="6"/>
      <c r="CH263" s="6"/>
      <c r="CI263" s="6"/>
      <c r="CJ263" s="6"/>
      <c r="CK263" s="6"/>
      <c r="CL263" s="6"/>
      <c r="CM263" s="6"/>
      <c r="CN263" s="6"/>
      <c r="CO263" s="6"/>
      <c r="CP263" s="6"/>
      <c r="CQ263" s="6"/>
      <c r="CR263" s="6"/>
      <c r="CS263" s="6"/>
      <c r="CT263" s="6"/>
    </row>
    <row r="264" spans="1:98" s="5" customFormat="1" outlineLevel="1" x14ac:dyDescent="0.25">
      <c r="A264" s="668"/>
      <c r="B264" s="59" t="s">
        <v>18</v>
      </c>
      <c r="C264" s="15"/>
      <c r="D264" s="39">
        <v>53341.67</v>
      </c>
      <c r="E264" s="39">
        <v>53341.67</v>
      </c>
      <c r="F264" s="39">
        <v>9680.65</v>
      </c>
      <c r="G264" s="62">
        <f t="shared" si="90"/>
        <v>0.18099999999999999</v>
      </c>
      <c r="H264" s="39">
        <f>F264</f>
        <v>9680.65</v>
      </c>
      <c r="I264" s="62">
        <f t="shared" si="128"/>
        <v>0.18099999999999999</v>
      </c>
      <c r="J264" s="62">
        <f t="shared" si="92"/>
        <v>1</v>
      </c>
      <c r="K264" s="39">
        <f>E264</f>
        <v>53341.67</v>
      </c>
      <c r="L264" s="39">
        <f t="shared" si="138"/>
        <v>0</v>
      </c>
      <c r="M264" s="28">
        <f t="shared" si="129"/>
        <v>1</v>
      </c>
      <c r="N264" s="697"/>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6"/>
      <c r="BB264" s="6"/>
      <c r="BC264" s="6"/>
      <c r="BD264" s="6"/>
      <c r="BE264" s="6"/>
      <c r="BF264" s="6"/>
      <c r="BG264" s="6"/>
      <c r="BH264" s="6"/>
      <c r="BI264" s="6"/>
      <c r="BJ264" s="6"/>
      <c r="BK264" s="6"/>
      <c r="BL264" s="6"/>
      <c r="BM264" s="6"/>
      <c r="BN264" s="6"/>
      <c r="BO264" s="6"/>
      <c r="BP264" s="6"/>
      <c r="BQ264" s="6"/>
      <c r="BR264" s="6"/>
      <c r="BS264" s="6"/>
      <c r="BT264" s="6"/>
      <c r="BU264" s="6"/>
      <c r="BV264" s="6"/>
      <c r="BW264" s="6"/>
      <c r="BX264" s="6"/>
      <c r="BY264" s="6"/>
      <c r="BZ264" s="6"/>
      <c r="CA264" s="6"/>
      <c r="CB264" s="6"/>
      <c r="CC264" s="6"/>
      <c r="CD264" s="6"/>
      <c r="CE264" s="6"/>
      <c r="CF264" s="6"/>
      <c r="CG264" s="6"/>
      <c r="CH264" s="6"/>
      <c r="CI264" s="6"/>
      <c r="CJ264" s="6"/>
      <c r="CK264" s="6"/>
      <c r="CL264" s="6"/>
      <c r="CM264" s="6"/>
      <c r="CN264" s="6"/>
      <c r="CO264" s="6"/>
      <c r="CP264" s="6"/>
      <c r="CQ264" s="6"/>
      <c r="CR264" s="6"/>
      <c r="CS264" s="6"/>
      <c r="CT264" s="6"/>
    </row>
    <row r="265" spans="1:98" s="5" customFormat="1" outlineLevel="1" x14ac:dyDescent="0.25">
      <c r="A265" s="668"/>
      <c r="B265" s="59" t="s">
        <v>38</v>
      </c>
      <c r="C265" s="15"/>
      <c r="D265" s="39">
        <v>1763.92</v>
      </c>
      <c r="E265" s="39">
        <v>1763.92</v>
      </c>
      <c r="F265" s="39">
        <v>400.77</v>
      </c>
      <c r="G265" s="62">
        <f t="shared" si="90"/>
        <v>0.22700000000000001</v>
      </c>
      <c r="H265" s="24">
        <f>F265</f>
        <v>400.77</v>
      </c>
      <c r="I265" s="62">
        <f t="shared" si="128"/>
        <v>0.22700000000000001</v>
      </c>
      <c r="J265" s="62">
        <f t="shared" si="92"/>
        <v>1</v>
      </c>
      <c r="K265" s="39">
        <f>E265</f>
        <v>1763.92</v>
      </c>
      <c r="L265" s="39">
        <f t="shared" si="138"/>
        <v>0</v>
      </c>
      <c r="M265" s="28">
        <f t="shared" si="129"/>
        <v>1</v>
      </c>
      <c r="N265" s="697"/>
      <c r="O265" s="6"/>
      <c r="P265" s="6"/>
      <c r="Q265" s="6"/>
      <c r="R265" s="6"/>
      <c r="S265" s="6"/>
      <c r="T265" s="6"/>
      <c r="U265" s="6"/>
      <c r="V265" s="6"/>
      <c r="W265" s="6"/>
      <c r="X265" s="6"/>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6"/>
      <c r="BB265" s="6"/>
      <c r="BC265" s="6"/>
      <c r="BD265" s="6"/>
      <c r="BE265" s="6"/>
      <c r="BF265" s="6"/>
      <c r="BG265" s="6"/>
      <c r="BH265" s="6"/>
      <c r="BI265" s="6"/>
      <c r="BJ265" s="6"/>
      <c r="BK265" s="6"/>
      <c r="BL265" s="6"/>
      <c r="BM265" s="6"/>
      <c r="BN265" s="6"/>
      <c r="BO265" s="6"/>
      <c r="BP265" s="6"/>
      <c r="BQ265" s="6"/>
      <c r="BR265" s="6"/>
      <c r="BS265" s="6"/>
      <c r="BT265" s="6"/>
      <c r="BU265" s="6"/>
      <c r="BV265" s="6"/>
      <c r="BW265" s="6"/>
      <c r="BX265" s="6"/>
      <c r="BY265" s="6"/>
      <c r="BZ265" s="6"/>
      <c r="CA265" s="6"/>
      <c r="CB265" s="6"/>
      <c r="CC265" s="6"/>
      <c r="CD265" s="6"/>
      <c r="CE265" s="6"/>
      <c r="CF265" s="6"/>
      <c r="CG265" s="6"/>
      <c r="CH265" s="6"/>
      <c r="CI265" s="6"/>
      <c r="CJ265" s="6"/>
      <c r="CK265" s="6"/>
      <c r="CL265" s="6"/>
      <c r="CM265" s="6"/>
      <c r="CN265" s="6"/>
      <c r="CO265" s="6"/>
      <c r="CP265" s="6"/>
      <c r="CQ265" s="6"/>
      <c r="CR265" s="6"/>
      <c r="CS265" s="6"/>
      <c r="CT265" s="6"/>
    </row>
    <row r="266" spans="1:98" s="5" customFormat="1" outlineLevel="1" x14ac:dyDescent="0.25">
      <c r="A266" s="668"/>
      <c r="B266" s="337" t="s">
        <v>20</v>
      </c>
      <c r="C266" s="15"/>
      <c r="D266" s="39"/>
      <c r="E266" s="39"/>
      <c r="F266" s="39"/>
      <c r="G266" s="65" t="e">
        <f t="shared" si="90"/>
        <v>#DIV/0!</v>
      </c>
      <c r="H266" s="25"/>
      <c r="I266" s="65" t="e">
        <f t="shared" si="128"/>
        <v>#DIV/0!</v>
      </c>
      <c r="J266" s="65" t="e">
        <f t="shared" si="92"/>
        <v>#DIV/0!</v>
      </c>
      <c r="K266" s="39">
        <f>E266</f>
        <v>0</v>
      </c>
      <c r="L266" s="39">
        <f t="shared" si="138"/>
        <v>0</v>
      </c>
      <c r="M266" s="29" t="e">
        <f t="shared" si="129"/>
        <v>#DIV/0!</v>
      </c>
      <c r="N266" s="697"/>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6"/>
      <c r="BB266" s="6"/>
      <c r="BC266" s="6"/>
      <c r="BD266" s="6"/>
      <c r="BE266" s="6"/>
      <c r="BF266" s="6"/>
      <c r="BG266" s="6"/>
      <c r="BH266" s="6"/>
      <c r="BI266" s="6"/>
      <c r="BJ266" s="6"/>
      <c r="BK266" s="6"/>
      <c r="BL266" s="6"/>
      <c r="BM266" s="6"/>
      <c r="BN266" s="6"/>
      <c r="BO266" s="6"/>
      <c r="BP266" s="6"/>
      <c r="BQ266" s="6"/>
      <c r="BR266" s="6"/>
      <c r="BS266" s="6"/>
      <c r="BT266" s="6"/>
      <c r="BU266" s="6"/>
      <c r="BV266" s="6"/>
      <c r="BW266" s="6"/>
      <c r="BX266" s="6"/>
      <c r="BY266" s="6"/>
      <c r="BZ266" s="6"/>
      <c r="CA266" s="6"/>
      <c r="CB266" s="6"/>
      <c r="CC266" s="6"/>
      <c r="CD266" s="6"/>
      <c r="CE266" s="6"/>
      <c r="CF266" s="6"/>
      <c r="CG266" s="6"/>
      <c r="CH266" s="6"/>
      <c r="CI266" s="6"/>
      <c r="CJ266" s="6"/>
      <c r="CK266" s="6"/>
      <c r="CL266" s="6"/>
      <c r="CM266" s="6"/>
      <c r="CN266" s="6"/>
      <c r="CO266" s="6"/>
      <c r="CP266" s="6"/>
      <c r="CQ266" s="6"/>
      <c r="CR266" s="6"/>
      <c r="CS266" s="6"/>
      <c r="CT266" s="6"/>
    </row>
    <row r="267" spans="1:98" s="5" customFormat="1" ht="94.5" customHeight="1" outlineLevel="1" x14ac:dyDescent="0.25">
      <c r="A267" s="668" t="s">
        <v>524</v>
      </c>
      <c r="B267" s="16" t="s">
        <v>369</v>
      </c>
      <c r="C267" s="16" t="s">
        <v>139</v>
      </c>
      <c r="D267" s="19">
        <f>SUM(D268:D271)</f>
        <v>322025.71999999997</v>
      </c>
      <c r="E267" s="19">
        <f>SUM(E268:E271)</f>
        <v>323331.93</v>
      </c>
      <c r="F267" s="19">
        <f>SUM(F268:F271)</f>
        <v>56484.59</v>
      </c>
      <c r="G267" s="87">
        <f t="shared" si="90"/>
        <v>0.17499999999999999</v>
      </c>
      <c r="H267" s="50">
        <f>SUM(H268:H271)</f>
        <v>56484.59</v>
      </c>
      <c r="I267" s="62">
        <f t="shared" si="128"/>
        <v>0.17499999999999999</v>
      </c>
      <c r="J267" s="87">
        <f t="shared" si="92"/>
        <v>1</v>
      </c>
      <c r="K267" s="19">
        <f>SUM(K268:K271)</f>
        <v>323331.93</v>
      </c>
      <c r="L267" s="19">
        <f>SUM(L268:L271)</f>
        <v>0</v>
      </c>
      <c r="M267" s="51">
        <f t="shared" si="129"/>
        <v>1</v>
      </c>
      <c r="N267" s="952" t="s">
        <v>1323</v>
      </c>
      <c r="O267" s="6"/>
      <c r="P267" s="6"/>
      <c r="Q267" s="6"/>
      <c r="R267" s="6"/>
      <c r="S267" s="6"/>
      <c r="T267" s="6"/>
      <c r="U267" s="6"/>
      <c r="V267" s="6"/>
      <c r="W267" s="6"/>
      <c r="X267" s="6"/>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6"/>
      <c r="BB267" s="6"/>
      <c r="BC267" s="6"/>
      <c r="BD267" s="6"/>
      <c r="BE267" s="6"/>
      <c r="BF267" s="6"/>
      <c r="BG267" s="6"/>
      <c r="BH267" s="6"/>
      <c r="BI267" s="6"/>
      <c r="BJ267" s="6"/>
      <c r="BK267" s="6"/>
      <c r="BL267" s="6"/>
      <c r="BM267" s="6"/>
      <c r="BN267" s="6"/>
      <c r="BO267" s="6"/>
      <c r="BP267" s="6"/>
      <c r="BQ267" s="6"/>
      <c r="BR267" s="6"/>
      <c r="BS267" s="6"/>
      <c r="BT267" s="6"/>
      <c r="BU267" s="6"/>
      <c r="BV267" s="6"/>
      <c r="BW267" s="6"/>
      <c r="BX267" s="6"/>
      <c r="BY267" s="6"/>
      <c r="BZ267" s="6"/>
      <c r="CA267" s="6"/>
      <c r="CB267" s="6"/>
      <c r="CC267" s="6"/>
      <c r="CD267" s="6"/>
      <c r="CE267" s="6"/>
      <c r="CF267" s="6"/>
      <c r="CG267" s="6"/>
      <c r="CH267" s="6"/>
      <c r="CI267" s="6"/>
      <c r="CJ267" s="6"/>
      <c r="CK267" s="6"/>
      <c r="CL267" s="6"/>
      <c r="CM267" s="6"/>
      <c r="CN267" s="6"/>
      <c r="CO267" s="6"/>
      <c r="CP267" s="6"/>
      <c r="CQ267" s="6"/>
      <c r="CR267" s="6"/>
      <c r="CS267" s="6"/>
      <c r="CT267" s="6"/>
    </row>
    <row r="268" spans="1:98" s="5" customFormat="1" ht="51.75" customHeight="1" outlineLevel="1" x14ac:dyDescent="0.25">
      <c r="A268" s="668"/>
      <c r="B268" s="337" t="s">
        <v>19</v>
      </c>
      <c r="C268" s="15"/>
      <c r="D268" s="39"/>
      <c r="E268" s="39"/>
      <c r="F268" s="39"/>
      <c r="G268" s="65" t="e">
        <f t="shared" si="90"/>
        <v>#DIV/0!</v>
      </c>
      <c r="H268" s="24"/>
      <c r="I268" s="65" t="e">
        <f t="shared" si="128"/>
        <v>#DIV/0!</v>
      </c>
      <c r="J268" s="65" t="e">
        <f t="shared" si="92"/>
        <v>#DIV/0!</v>
      </c>
      <c r="K268" s="39">
        <f>E268</f>
        <v>0</v>
      </c>
      <c r="L268" s="39">
        <f>E268-K268</f>
        <v>0</v>
      </c>
      <c r="M268" s="29" t="e">
        <f t="shared" si="129"/>
        <v>#DIV/0!</v>
      </c>
      <c r="N268" s="952"/>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6"/>
      <c r="BB268" s="6"/>
      <c r="BC268" s="6"/>
      <c r="BD268" s="6"/>
      <c r="BE268" s="6"/>
      <c r="BF268" s="6"/>
      <c r="BG268" s="6"/>
      <c r="BH268" s="6"/>
      <c r="BI268" s="6"/>
      <c r="BJ268" s="6"/>
      <c r="BK268" s="6"/>
      <c r="BL268" s="6"/>
      <c r="BM268" s="6"/>
      <c r="BN268" s="6"/>
      <c r="BO268" s="6"/>
      <c r="BP268" s="6"/>
      <c r="BQ268" s="6"/>
      <c r="BR268" s="6"/>
      <c r="BS268" s="6"/>
      <c r="BT268" s="6"/>
      <c r="BU268" s="6"/>
      <c r="BV268" s="6"/>
      <c r="BW268" s="6"/>
      <c r="BX268" s="6"/>
      <c r="BY268" s="6"/>
      <c r="BZ268" s="6"/>
      <c r="CA268" s="6"/>
      <c r="CB268" s="6"/>
      <c r="CC268" s="6"/>
      <c r="CD268" s="6"/>
      <c r="CE268" s="6"/>
      <c r="CF268" s="6"/>
      <c r="CG268" s="6"/>
      <c r="CH268" s="6"/>
      <c r="CI268" s="6"/>
      <c r="CJ268" s="6"/>
      <c r="CK268" s="6"/>
      <c r="CL268" s="6"/>
      <c r="CM268" s="6"/>
      <c r="CN268" s="6"/>
      <c r="CO268" s="6"/>
      <c r="CP268" s="6"/>
      <c r="CQ268" s="6"/>
      <c r="CR268" s="6"/>
      <c r="CS268" s="6"/>
      <c r="CT268" s="6"/>
    </row>
    <row r="269" spans="1:98" s="5" customFormat="1" ht="38.25" customHeight="1" outlineLevel="1" x14ac:dyDescent="0.25">
      <c r="A269" s="668"/>
      <c r="B269" s="337" t="s">
        <v>18</v>
      </c>
      <c r="C269" s="15"/>
      <c r="D269" s="39"/>
      <c r="E269" s="39"/>
      <c r="F269" s="39"/>
      <c r="G269" s="65" t="e">
        <f t="shared" si="90"/>
        <v>#DIV/0!</v>
      </c>
      <c r="H269" s="24"/>
      <c r="I269" s="65" t="e">
        <f t="shared" si="128"/>
        <v>#DIV/0!</v>
      </c>
      <c r="J269" s="65" t="e">
        <f t="shared" si="92"/>
        <v>#DIV/0!</v>
      </c>
      <c r="K269" s="39">
        <f>E269</f>
        <v>0</v>
      </c>
      <c r="L269" s="39">
        <f>E269-K269</f>
        <v>0</v>
      </c>
      <c r="M269" s="29" t="e">
        <f t="shared" si="129"/>
        <v>#DIV/0!</v>
      </c>
      <c r="N269" s="952"/>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6"/>
      <c r="BB269" s="6"/>
      <c r="BC269" s="6"/>
      <c r="BD269" s="6"/>
      <c r="BE269" s="6"/>
      <c r="BF269" s="6"/>
      <c r="BG269" s="6"/>
      <c r="BH269" s="6"/>
      <c r="BI269" s="6"/>
      <c r="BJ269" s="6"/>
      <c r="BK269" s="6"/>
      <c r="BL269" s="6"/>
      <c r="BM269" s="6"/>
      <c r="BN269" s="6"/>
      <c r="BO269" s="6"/>
      <c r="BP269" s="6"/>
      <c r="BQ269" s="6"/>
      <c r="BR269" s="6"/>
      <c r="BS269" s="6"/>
      <c r="BT269" s="6"/>
      <c r="BU269" s="6"/>
      <c r="BV269" s="6"/>
      <c r="BW269" s="6"/>
      <c r="BX269" s="6"/>
      <c r="BY269" s="6"/>
      <c r="BZ269" s="6"/>
      <c r="CA269" s="6"/>
      <c r="CB269" s="6"/>
      <c r="CC269" s="6"/>
      <c r="CD269" s="6"/>
      <c r="CE269" s="6"/>
      <c r="CF269" s="6"/>
      <c r="CG269" s="6"/>
      <c r="CH269" s="6"/>
      <c r="CI269" s="6"/>
      <c r="CJ269" s="6"/>
      <c r="CK269" s="6"/>
      <c r="CL269" s="6"/>
      <c r="CM269" s="6"/>
      <c r="CN269" s="6"/>
      <c r="CO269" s="6"/>
      <c r="CP269" s="6"/>
      <c r="CQ269" s="6"/>
      <c r="CR269" s="6"/>
      <c r="CS269" s="6"/>
      <c r="CT269" s="6"/>
    </row>
    <row r="270" spans="1:98" s="5" customFormat="1" ht="43.5" customHeight="1" outlineLevel="1" x14ac:dyDescent="0.25">
      <c r="A270" s="668"/>
      <c r="B270" s="337" t="s">
        <v>38</v>
      </c>
      <c r="C270" s="15"/>
      <c r="D270" s="385">
        <v>322025.71999999997</v>
      </c>
      <c r="E270" s="385">
        <v>323331.93</v>
      </c>
      <c r="F270" s="39">
        <v>56484.59</v>
      </c>
      <c r="G270" s="62">
        <f t="shared" si="90"/>
        <v>0.17499999999999999</v>
      </c>
      <c r="H270" s="24">
        <f>F270</f>
        <v>56484.59</v>
      </c>
      <c r="I270" s="62">
        <f t="shared" si="128"/>
        <v>0.17499999999999999</v>
      </c>
      <c r="J270" s="62">
        <f t="shared" si="92"/>
        <v>1</v>
      </c>
      <c r="K270" s="39">
        <f>E270</f>
        <v>323331.93</v>
      </c>
      <c r="L270" s="39">
        <f>E270-K270</f>
        <v>0</v>
      </c>
      <c r="M270" s="28">
        <f t="shared" si="129"/>
        <v>1</v>
      </c>
      <c r="N270" s="952"/>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6"/>
      <c r="BB270" s="6"/>
      <c r="BC270" s="6"/>
      <c r="BD270" s="6"/>
      <c r="BE270" s="6"/>
      <c r="BF270" s="6"/>
      <c r="BG270" s="6"/>
      <c r="BH270" s="6"/>
      <c r="BI270" s="6"/>
      <c r="BJ270" s="6"/>
      <c r="BK270" s="6"/>
      <c r="BL270" s="6"/>
      <c r="BM270" s="6"/>
      <c r="BN270" s="6"/>
      <c r="BO270" s="6"/>
      <c r="BP270" s="6"/>
      <c r="BQ270" s="6"/>
      <c r="BR270" s="6"/>
      <c r="BS270" s="6"/>
      <c r="BT270" s="6"/>
      <c r="BU270" s="6"/>
      <c r="BV270" s="6"/>
      <c r="BW270" s="6"/>
      <c r="BX270" s="6"/>
      <c r="BY270" s="6"/>
      <c r="BZ270" s="6"/>
      <c r="CA270" s="6"/>
      <c r="CB270" s="6"/>
      <c r="CC270" s="6"/>
      <c r="CD270" s="6"/>
      <c r="CE270" s="6"/>
      <c r="CF270" s="6"/>
      <c r="CG270" s="6"/>
      <c r="CH270" s="6"/>
      <c r="CI270" s="6"/>
      <c r="CJ270" s="6"/>
      <c r="CK270" s="6"/>
      <c r="CL270" s="6"/>
      <c r="CM270" s="6"/>
      <c r="CN270" s="6"/>
      <c r="CO270" s="6"/>
      <c r="CP270" s="6"/>
      <c r="CQ270" s="6"/>
      <c r="CR270" s="6"/>
      <c r="CS270" s="6"/>
      <c r="CT270" s="6"/>
    </row>
    <row r="271" spans="1:98" s="5" customFormat="1" ht="39.75" customHeight="1" outlineLevel="1" x14ac:dyDescent="0.25">
      <c r="A271" s="665"/>
      <c r="B271" s="337" t="s">
        <v>20</v>
      </c>
      <c r="C271" s="15"/>
      <c r="D271" s="39"/>
      <c r="E271" s="39"/>
      <c r="F271" s="39"/>
      <c r="G271" s="65" t="e">
        <f t="shared" si="90"/>
        <v>#DIV/0!</v>
      </c>
      <c r="H271" s="25"/>
      <c r="I271" s="65" t="e">
        <f t="shared" si="128"/>
        <v>#DIV/0!</v>
      </c>
      <c r="J271" s="65" t="e">
        <f t="shared" si="92"/>
        <v>#DIV/0!</v>
      </c>
      <c r="K271" s="39">
        <f>E271</f>
        <v>0</v>
      </c>
      <c r="L271" s="39">
        <f>E271-K271</f>
        <v>0</v>
      </c>
      <c r="M271" s="29" t="e">
        <f t="shared" si="129"/>
        <v>#DIV/0!</v>
      </c>
      <c r="N271" s="937"/>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6"/>
      <c r="BB271" s="6"/>
      <c r="BC271" s="6"/>
      <c r="BD271" s="6"/>
      <c r="BE271" s="6"/>
      <c r="BF271" s="6"/>
      <c r="BG271" s="6"/>
      <c r="BH271" s="6"/>
      <c r="BI271" s="6"/>
      <c r="BJ271" s="6"/>
      <c r="BK271" s="6"/>
      <c r="BL271" s="6"/>
      <c r="BM271" s="6"/>
      <c r="BN271" s="6"/>
      <c r="BO271" s="6"/>
      <c r="BP271" s="6"/>
      <c r="BQ271" s="6"/>
      <c r="BR271" s="6"/>
      <c r="BS271" s="6"/>
      <c r="BT271" s="6"/>
      <c r="BU271" s="6"/>
      <c r="BV271" s="6"/>
      <c r="BW271" s="6"/>
      <c r="BX271" s="6"/>
      <c r="BY271" s="6"/>
      <c r="BZ271" s="6"/>
      <c r="CA271" s="6"/>
      <c r="CB271" s="6"/>
      <c r="CC271" s="6"/>
      <c r="CD271" s="6"/>
      <c r="CE271" s="6"/>
      <c r="CF271" s="6"/>
      <c r="CG271" s="6"/>
      <c r="CH271" s="6"/>
      <c r="CI271" s="6"/>
      <c r="CJ271" s="6"/>
      <c r="CK271" s="6"/>
      <c r="CL271" s="6"/>
      <c r="CM271" s="6"/>
      <c r="CN271" s="6"/>
      <c r="CO271" s="6"/>
      <c r="CP271" s="6"/>
      <c r="CQ271" s="6"/>
      <c r="CR271" s="6"/>
      <c r="CS271" s="6"/>
      <c r="CT271" s="6"/>
    </row>
    <row r="272" spans="1:98" s="5" customFormat="1" ht="83.25" customHeight="1" outlineLevel="1" x14ac:dyDescent="0.25">
      <c r="A272" s="757" t="s">
        <v>525</v>
      </c>
      <c r="B272" s="534" t="s">
        <v>944</v>
      </c>
      <c r="C272" s="16" t="s">
        <v>139</v>
      </c>
      <c r="D272" s="39">
        <f>SUM(D273:D276)</f>
        <v>7789.77</v>
      </c>
      <c r="E272" s="39">
        <f t="shared" ref="E272:F272" si="139">SUM(E273:E276)</f>
        <v>7789.77</v>
      </c>
      <c r="F272" s="39">
        <f t="shared" si="139"/>
        <v>2046.41</v>
      </c>
      <c r="G272" s="62">
        <f t="shared" si="90"/>
        <v>0.26300000000000001</v>
      </c>
      <c r="H272" s="24">
        <f>SUM(H273:H276)</f>
        <v>2046.41</v>
      </c>
      <c r="I272" s="62">
        <f t="shared" si="128"/>
        <v>0.26300000000000001</v>
      </c>
      <c r="J272" s="62">
        <f t="shared" si="92"/>
        <v>1</v>
      </c>
      <c r="K272" s="39">
        <f>SUM(K273:K276)</f>
        <v>7789.77</v>
      </c>
      <c r="L272" s="39"/>
      <c r="M272" s="28">
        <f t="shared" si="129"/>
        <v>1</v>
      </c>
      <c r="N272" s="1065" t="s">
        <v>945</v>
      </c>
      <c r="O272" s="335"/>
      <c r="P272" s="335"/>
      <c r="Q272" s="335"/>
      <c r="R272" s="335"/>
      <c r="S272" s="335"/>
      <c r="T272" s="335"/>
      <c r="U272" s="335"/>
      <c r="V272" s="335"/>
      <c r="W272" s="335"/>
      <c r="X272" s="335"/>
      <c r="Y272" s="335"/>
      <c r="Z272" s="335"/>
      <c r="AA272" s="335"/>
      <c r="AB272" s="335"/>
      <c r="AC272" s="335"/>
      <c r="AD272" s="335"/>
      <c r="AE272" s="335"/>
      <c r="AF272" s="335"/>
      <c r="AG272" s="335"/>
      <c r="AH272" s="335"/>
      <c r="AI272" s="335"/>
      <c r="AJ272" s="335"/>
      <c r="AK272" s="335"/>
      <c r="AL272" s="335"/>
      <c r="AM272" s="335"/>
      <c r="AN272" s="335"/>
      <c r="AO272" s="335"/>
      <c r="AP272" s="335"/>
      <c r="AQ272" s="335"/>
      <c r="AR272" s="335"/>
      <c r="AS272" s="335"/>
      <c r="AT272" s="335"/>
      <c r="AU272" s="335"/>
      <c r="AV272" s="335"/>
      <c r="AW272" s="335"/>
      <c r="AX272" s="335"/>
      <c r="AY272" s="335"/>
      <c r="AZ272" s="335"/>
      <c r="BA272" s="335"/>
      <c r="BB272" s="335"/>
      <c r="BC272" s="335"/>
      <c r="BD272" s="335"/>
      <c r="BE272" s="335"/>
      <c r="BF272" s="335"/>
      <c r="BG272" s="335"/>
      <c r="BH272" s="335"/>
      <c r="BI272" s="335"/>
      <c r="BJ272" s="335"/>
      <c r="BK272" s="335"/>
      <c r="BL272" s="335"/>
      <c r="BM272" s="335"/>
      <c r="BN272" s="335"/>
      <c r="BO272" s="335"/>
      <c r="BP272" s="335"/>
      <c r="BQ272" s="335"/>
      <c r="BR272" s="335"/>
      <c r="BS272" s="335"/>
      <c r="BT272" s="335"/>
      <c r="BU272" s="335"/>
      <c r="BV272" s="335"/>
      <c r="BW272" s="335"/>
      <c r="BX272" s="335"/>
      <c r="BY272" s="335"/>
      <c r="BZ272" s="335"/>
      <c r="CA272" s="335"/>
      <c r="CB272" s="335"/>
      <c r="CC272" s="335"/>
      <c r="CD272" s="335"/>
      <c r="CE272" s="335"/>
      <c r="CF272" s="335"/>
      <c r="CG272" s="335"/>
      <c r="CH272" s="335"/>
      <c r="CI272" s="335"/>
      <c r="CJ272" s="335"/>
      <c r="CK272" s="335"/>
      <c r="CL272" s="335"/>
      <c r="CM272" s="335"/>
      <c r="CN272" s="335"/>
      <c r="CO272" s="335"/>
      <c r="CP272" s="335"/>
      <c r="CQ272" s="335"/>
      <c r="CR272" s="335"/>
      <c r="CS272" s="335"/>
      <c r="CT272" s="335"/>
    </row>
    <row r="273" spans="1:98" s="5" customFormat="1" outlineLevel="1" x14ac:dyDescent="0.25">
      <c r="A273" s="758"/>
      <c r="B273" s="505" t="s">
        <v>19</v>
      </c>
      <c r="C273" s="15"/>
      <c r="D273" s="39"/>
      <c r="E273" s="39"/>
      <c r="F273" s="39"/>
      <c r="G273" s="65" t="e">
        <f t="shared" si="90"/>
        <v>#DIV/0!</v>
      </c>
      <c r="H273" s="24"/>
      <c r="I273" s="65" t="e">
        <f t="shared" si="128"/>
        <v>#DIV/0!</v>
      </c>
      <c r="J273" s="65" t="e">
        <f t="shared" si="92"/>
        <v>#DIV/0!</v>
      </c>
      <c r="K273" s="39"/>
      <c r="L273" s="39"/>
      <c r="M273" s="29" t="e">
        <f t="shared" si="129"/>
        <v>#DIV/0!</v>
      </c>
      <c r="N273" s="1066"/>
      <c r="O273" s="335"/>
      <c r="P273" s="335"/>
      <c r="Q273" s="335"/>
      <c r="R273" s="335"/>
      <c r="S273" s="335"/>
      <c r="T273" s="335"/>
      <c r="U273" s="335"/>
      <c r="V273" s="335"/>
      <c r="W273" s="335"/>
      <c r="X273" s="335"/>
      <c r="Y273" s="335"/>
      <c r="Z273" s="335"/>
      <c r="AA273" s="335"/>
      <c r="AB273" s="335"/>
      <c r="AC273" s="335"/>
      <c r="AD273" s="335"/>
      <c r="AE273" s="335"/>
      <c r="AF273" s="335"/>
      <c r="AG273" s="335"/>
      <c r="AH273" s="335"/>
      <c r="AI273" s="335"/>
      <c r="AJ273" s="335"/>
      <c r="AK273" s="335"/>
      <c r="AL273" s="335"/>
      <c r="AM273" s="335"/>
      <c r="AN273" s="335"/>
      <c r="AO273" s="335"/>
      <c r="AP273" s="335"/>
      <c r="AQ273" s="335"/>
      <c r="AR273" s="335"/>
      <c r="AS273" s="335"/>
      <c r="AT273" s="335"/>
      <c r="AU273" s="335"/>
      <c r="AV273" s="335"/>
      <c r="AW273" s="335"/>
      <c r="AX273" s="335"/>
      <c r="AY273" s="335"/>
      <c r="AZ273" s="335"/>
      <c r="BA273" s="335"/>
      <c r="BB273" s="335"/>
      <c r="BC273" s="335"/>
      <c r="BD273" s="335"/>
      <c r="BE273" s="335"/>
      <c r="BF273" s="335"/>
      <c r="BG273" s="335"/>
      <c r="BH273" s="335"/>
      <c r="BI273" s="335"/>
      <c r="BJ273" s="335"/>
      <c r="BK273" s="335"/>
      <c r="BL273" s="335"/>
      <c r="BM273" s="335"/>
      <c r="BN273" s="335"/>
      <c r="BO273" s="335"/>
      <c r="BP273" s="335"/>
      <c r="BQ273" s="335"/>
      <c r="BR273" s="335"/>
      <c r="BS273" s="335"/>
      <c r="BT273" s="335"/>
      <c r="BU273" s="335"/>
      <c r="BV273" s="335"/>
      <c r="BW273" s="335"/>
      <c r="BX273" s="335"/>
      <c r="BY273" s="335"/>
      <c r="BZ273" s="335"/>
      <c r="CA273" s="335"/>
      <c r="CB273" s="335"/>
      <c r="CC273" s="335"/>
      <c r="CD273" s="335"/>
      <c r="CE273" s="335"/>
      <c r="CF273" s="335"/>
      <c r="CG273" s="335"/>
      <c r="CH273" s="335"/>
      <c r="CI273" s="335"/>
      <c r="CJ273" s="335"/>
      <c r="CK273" s="335"/>
      <c r="CL273" s="335"/>
      <c r="CM273" s="335"/>
      <c r="CN273" s="335"/>
      <c r="CO273" s="335"/>
      <c r="CP273" s="335"/>
      <c r="CQ273" s="335"/>
      <c r="CR273" s="335"/>
      <c r="CS273" s="335"/>
      <c r="CT273" s="335"/>
    </row>
    <row r="274" spans="1:98" s="5" customFormat="1" outlineLevel="1" x14ac:dyDescent="0.25">
      <c r="A274" s="758"/>
      <c r="B274" s="505" t="s">
        <v>18</v>
      </c>
      <c r="C274" s="15"/>
      <c r="D274" s="39"/>
      <c r="E274" s="39"/>
      <c r="F274" s="39"/>
      <c r="G274" s="65" t="e">
        <f t="shared" si="90"/>
        <v>#DIV/0!</v>
      </c>
      <c r="H274" s="24"/>
      <c r="I274" s="65" t="e">
        <f t="shared" si="128"/>
        <v>#DIV/0!</v>
      </c>
      <c r="J274" s="65" t="e">
        <f t="shared" si="92"/>
        <v>#DIV/0!</v>
      </c>
      <c r="K274" s="39"/>
      <c r="L274" s="39"/>
      <c r="M274" s="29" t="e">
        <f t="shared" si="129"/>
        <v>#DIV/0!</v>
      </c>
      <c r="N274" s="1066"/>
      <c r="O274" s="335"/>
      <c r="P274" s="335"/>
      <c r="Q274" s="335"/>
      <c r="R274" s="335"/>
      <c r="S274" s="335"/>
      <c r="T274" s="335"/>
      <c r="U274" s="335"/>
      <c r="V274" s="335"/>
      <c r="W274" s="335"/>
      <c r="X274" s="335"/>
      <c r="Y274" s="335"/>
      <c r="Z274" s="335"/>
      <c r="AA274" s="335"/>
      <c r="AB274" s="335"/>
      <c r="AC274" s="335"/>
      <c r="AD274" s="335"/>
      <c r="AE274" s="335"/>
      <c r="AF274" s="335"/>
      <c r="AG274" s="335"/>
      <c r="AH274" s="335"/>
      <c r="AI274" s="335"/>
      <c r="AJ274" s="335"/>
      <c r="AK274" s="335"/>
      <c r="AL274" s="335"/>
      <c r="AM274" s="335"/>
      <c r="AN274" s="335"/>
      <c r="AO274" s="335"/>
      <c r="AP274" s="335"/>
      <c r="AQ274" s="335"/>
      <c r="AR274" s="335"/>
      <c r="AS274" s="335"/>
      <c r="AT274" s="335"/>
      <c r="AU274" s="335"/>
      <c r="AV274" s="335"/>
      <c r="AW274" s="335"/>
      <c r="AX274" s="335"/>
      <c r="AY274" s="335"/>
      <c r="AZ274" s="335"/>
      <c r="BA274" s="335"/>
      <c r="BB274" s="335"/>
      <c r="BC274" s="335"/>
      <c r="BD274" s="335"/>
      <c r="BE274" s="335"/>
      <c r="BF274" s="335"/>
      <c r="BG274" s="335"/>
      <c r="BH274" s="335"/>
      <c r="BI274" s="335"/>
      <c r="BJ274" s="335"/>
      <c r="BK274" s="335"/>
      <c r="BL274" s="335"/>
      <c r="BM274" s="335"/>
      <c r="BN274" s="335"/>
      <c r="BO274" s="335"/>
      <c r="BP274" s="335"/>
      <c r="BQ274" s="335"/>
      <c r="BR274" s="335"/>
      <c r="BS274" s="335"/>
      <c r="BT274" s="335"/>
      <c r="BU274" s="335"/>
      <c r="BV274" s="335"/>
      <c r="BW274" s="335"/>
      <c r="BX274" s="335"/>
      <c r="BY274" s="335"/>
      <c r="BZ274" s="335"/>
      <c r="CA274" s="335"/>
      <c r="CB274" s="335"/>
      <c r="CC274" s="335"/>
      <c r="CD274" s="335"/>
      <c r="CE274" s="335"/>
      <c r="CF274" s="335"/>
      <c r="CG274" s="335"/>
      <c r="CH274" s="335"/>
      <c r="CI274" s="335"/>
      <c r="CJ274" s="335"/>
      <c r="CK274" s="335"/>
      <c r="CL274" s="335"/>
      <c r="CM274" s="335"/>
      <c r="CN274" s="335"/>
      <c r="CO274" s="335"/>
      <c r="CP274" s="335"/>
      <c r="CQ274" s="335"/>
      <c r="CR274" s="335"/>
      <c r="CS274" s="335"/>
      <c r="CT274" s="335"/>
    </row>
    <row r="275" spans="1:98" s="5" customFormat="1" outlineLevel="1" x14ac:dyDescent="0.25">
      <c r="A275" s="758"/>
      <c r="B275" s="505" t="s">
        <v>38</v>
      </c>
      <c r="C275" s="15"/>
      <c r="D275" s="39">
        <v>7789.77</v>
      </c>
      <c r="E275" s="39">
        <v>7789.77</v>
      </c>
      <c r="F275" s="39">
        <v>2046.41</v>
      </c>
      <c r="G275" s="62">
        <f t="shared" si="90"/>
        <v>0.26300000000000001</v>
      </c>
      <c r="H275" s="39">
        <v>2046.41</v>
      </c>
      <c r="I275" s="62">
        <f t="shared" si="128"/>
        <v>0.26300000000000001</v>
      </c>
      <c r="J275" s="62">
        <f t="shared" si="92"/>
        <v>1</v>
      </c>
      <c r="K275" s="39">
        <v>7789.77</v>
      </c>
      <c r="L275" s="39"/>
      <c r="M275" s="28">
        <f t="shared" si="129"/>
        <v>1</v>
      </c>
      <c r="N275" s="1066"/>
      <c r="O275" s="335"/>
      <c r="P275" s="335"/>
      <c r="Q275" s="335"/>
      <c r="R275" s="335"/>
      <c r="S275" s="335"/>
      <c r="T275" s="335"/>
      <c r="U275" s="335"/>
      <c r="V275" s="335"/>
      <c r="W275" s="335"/>
      <c r="X275" s="335"/>
      <c r="Y275" s="335"/>
      <c r="Z275" s="335"/>
      <c r="AA275" s="335"/>
      <c r="AB275" s="335"/>
      <c r="AC275" s="335"/>
      <c r="AD275" s="335"/>
      <c r="AE275" s="335"/>
      <c r="AF275" s="335"/>
      <c r="AG275" s="335"/>
      <c r="AH275" s="335"/>
      <c r="AI275" s="335"/>
      <c r="AJ275" s="335"/>
      <c r="AK275" s="335"/>
      <c r="AL275" s="335"/>
      <c r="AM275" s="335"/>
      <c r="AN275" s="335"/>
      <c r="AO275" s="335"/>
      <c r="AP275" s="335"/>
      <c r="AQ275" s="335"/>
      <c r="AR275" s="335"/>
      <c r="AS275" s="335"/>
      <c r="AT275" s="335"/>
      <c r="AU275" s="335"/>
      <c r="AV275" s="335"/>
      <c r="AW275" s="335"/>
      <c r="AX275" s="335"/>
      <c r="AY275" s="335"/>
      <c r="AZ275" s="335"/>
      <c r="BA275" s="335"/>
      <c r="BB275" s="335"/>
      <c r="BC275" s="335"/>
      <c r="BD275" s="335"/>
      <c r="BE275" s="335"/>
      <c r="BF275" s="335"/>
      <c r="BG275" s="335"/>
      <c r="BH275" s="335"/>
      <c r="BI275" s="335"/>
      <c r="BJ275" s="335"/>
      <c r="BK275" s="335"/>
      <c r="BL275" s="335"/>
      <c r="BM275" s="335"/>
      <c r="BN275" s="335"/>
      <c r="BO275" s="335"/>
      <c r="BP275" s="335"/>
      <c r="BQ275" s="335"/>
      <c r="BR275" s="335"/>
      <c r="BS275" s="335"/>
      <c r="BT275" s="335"/>
      <c r="BU275" s="335"/>
      <c r="BV275" s="335"/>
      <c r="BW275" s="335"/>
      <c r="BX275" s="335"/>
      <c r="BY275" s="335"/>
      <c r="BZ275" s="335"/>
      <c r="CA275" s="335"/>
      <c r="CB275" s="335"/>
      <c r="CC275" s="335"/>
      <c r="CD275" s="335"/>
      <c r="CE275" s="335"/>
      <c r="CF275" s="335"/>
      <c r="CG275" s="335"/>
      <c r="CH275" s="335"/>
      <c r="CI275" s="335"/>
      <c r="CJ275" s="335"/>
      <c r="CK275" s="335"/>
      <c r="CL275" s="335"/>
      <c r="CM275" s="335"/>
      <c r="CN275" s="335"/>
      <c r="CO275" s="335"/>
      <c r="CP275" s="335"/>
      <c r="CQ275" s="335"/>
      <c r="CR275" s="335"/>
      <c r="CS275" s="335"/>
      <c r="CT275" s="335"/>
    </row>
    <row r="276" spans="1:98" s="5" customFormat="1" outlineLevel="1" x14ac:dyDescent="0.25">
      <c r="A276" s="759"/>
      <c r="B276" s="505" t="s">
        <v>20</v>
      </c>
      <c r="C276" s="15"/>
      <c r="D276" s="39"/>
      <c r="E276" s="39"/>
      <c r="F276" s="39"/>
      <c r="G276" s="65" t="e">
        <f t="shared" si="90"/>
        <v>#DIV/0!</v>
      </c>
      <c r="H276" s="24"/>
      <c r="I276" s="65" t="e">
        <f t="shared" si="128"/>
        <v>#DIV/0!</v>
      </c>
      <c r="J276" s="65" t="e">
        <f t="shared" si="92"/>
        <v>#DIV/0!</v>
      </c>
      <c r="K276" s="39"/>
      <c r="L276" s="39"/>
      <c r="M276" s="29" t="e">
        <f t="shared" si="129"/>
        <v>#DIV/0!</v>
      </c>
      <c r="N276" s="1067"/>
      <c r="O276" s="335"/>
      <c r="P276" s="335"/>
      <c r="Q276" s="335"/>
      <c r="R276" s="335"/>
      <c r="S276" s="335"/>
      <c r="T276" s="335"/>
      <c r="U276" s="335"/>
      <c r="V276" s="335"/>
      <c r="W276" s="335"/>
      <c r="X276" s="335"/>
      <c r="Y276" s="335"/>
      <c r="Z276" s="335"/>
      <c r="AA276" s="335"/>
      <c r="AB276" s="335"/>
      <c r="AC276" s="335"/>
      <c r="AD276" s="335"/>
      <c r="AE276" s="335"/>
      <c r="AF276" s="335"/>
      <c r="AG276" s="335"/>
      <c r="AH276" s="335"/>
      <c r="AI276" s="335"/>
      <c r="AJ276" s="335"/>
      <c r="AK276" s="335"/>
      <c r="AL276" s="335"/>
      <c r="AM276" s="335"/>
      <c r="AN276" s="335"/>
      <c r="AO276" s="335"/>
      <c r="AP276" s="335"/>
      <c r="AQ276" s="335"/>
      <c r="AR276" s="335"/>
      <c r="AS276" s="335"/>
      <c r="AT276" s="335"/>
      <c r="AU276" s="335"/>
      <c r="AV276" s="335"/>
      <c r="AW276" s="335"/>
      <c r="AX276" s="335"/>
      <c r="AY276" s="335"/>
      <c r="AZ276" s="335"/>
      <c r="BA276" s="335"/>
      <c r="BB276" s="335"/>
      <c r="BC276" s="335"/>
      <c r="BD276" s="335"/>
      <c r="BE276" s="335"/>
      <c r="BF276" s="335"/>
      <c r="BG276" s="335"/>
      <c r="BH276" s="335"/>
      <c r="BI276" s="335"/>
      <c r="BJ276" s="335"/>
      <c r="BK276" s="335"/>
      <c r="BL276" s="335"/>
      <c r="BM276" s="335"/>
      <c r="BN276" s="335"/>
      <c r="BO276" s="335"/>
      <c r="BP276" s="335"/>
      <c r="BQ276" s="335"/>
      <c r="BR276" s="335"/>
      <c r="BS276" s="335"/>
      <c r="BT276" s="335"/>
      <c r="BU276" s="335"/>
      <c r="BV276" s="335"/>
      <c r="BW276" s="335"/>
      <c r="BX276" s="335"/>
      <c r="BY276" s="335"/>
      <c r="BZ276" s="335"/>
      <c r="CA276" s="335"/>
      <c r="CB276" s="335"/>
      <c r="CC276" s="335"/>
      <c r="CD276" s="335"/>
      <c r="CE276" s="335"/>
      <c r="CF276" s="335"/>
      <c r="CG276" s="335"/>
      <c r="CH276" s="335"/>
      <c r="CI276" s="335"/>
      <c r="CJ276" s="335"/>
      <c r="CK276" s="335"/>
      <c r="CL276" s="335"/>
      <c r="CM276" s="335"/>
      <c r="CN276" s="335"/>
      <c r="CO276" s="335"/>
      <c r="CP276" s="335"/>
      <c r="CQ276" s="335"/>
      <c r="CR276" s="335"/>
      <c r="CS276" s="335"/>
      <c r="CT276" s="335"/>
    </row>
    <row r="277" spans="1:98" s="5" customFormat="1" ht="78" customHeight="1" outlineLevel="1" x14ac:dyDescent="0.25">
      <c r="A277" s="666" t="s">
        <v>935</v>
      </c>
      <c r="B277" s="16" t="s">
        <v>923</v>
      </c>
      <c r="C277" s="16" t="s">
        <v>139</v>
      </c>
      <c r="D277" s="19">
        <f>SUM(D278:D281)</f>
        <v>109497.61</v>
      </c>
      <c r="E277" s="19">
        <f>SUM(E278:E281)</f>
        <v>109497.61</v>
      </c>
      <c r="F277" s="19">
        <f>SUM(F278:F281)</f>
        <v>100567.75</v>
      </c>
      <c r="G277" s="62">
        <f t="shared" si="90"/>
        <v>0.91800000000000004</v>
      </c>
      <c r="H277" s="19">
        <f t="shared" ref="H277" si="140">SUM(H278:H281)</f>
        <v>100567.75</v>
      </c>
      <c r="I277" s="87">
        <f t="shared" si="128"/>
        <v>0.91800000000000004</v>
      </c>
      <c r="J277" s="87">
        <f t="shared" si="92"/>
        <v>1</v>
      </c>
      <c r="K277" s="19">
        <f>SUM(K278:K281)</f>
        <v>109497.61</v>
      </c>
      <c r="L277" s="19">
        <f>SUM(L278:L281)</f>
        <v>0</v>
      </c>
      <c r="M277" s="51">
        <f t="shared" si="129"/>
        <v>1</v>
      </c>
      <c r="N277" s="794"/>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6"/>
      <c r="BB277" s="6"/>
      <c r="BC277" s="6"/>
      <c r="BD277" s="6"/>
      <c r="BE277" s="6"/>
      <c r="BF277" s="6"/>
      <c r="BG277" s="6"/>
      <c r="BH277" s="6"/>
      <c r="BI277" s="6"/>
      <c r="BJ277" s="6"/>
      <c r="BK277" s="6"/>
      <c r="BL277" s="6"/>
      <c r="BM277" s="6"/>
      <c r="BN277" s="6"/>
      <c r="BO277" s="6"/>
      <c r="BP277" s="6"/>
      <c r="BQ277" s="6"/>
      <c r="BR277" s="6"/>
      <c r="BS277" s="6"/>
      <c r="BT277" s="6"/>
      <c r="BU277" s="6"/>
      <c r="BV277" s="6"/>
      <c r="BW277" s="6"/>
      <c r="BX277" s="6"/>
      <c r="BY277" s="6"/>
      <c r="BZ277" s="6"/>
      <c r="CA277" s="6"/>
      <c r="CB277" s="6"/>
      <c r="CC277" s="6"/>
      <c r="CD277" s="6"/>
      <c r="CE277" s="6"/>
      <c r="CF277" s="6"/>
      <c r="CG277" s="6"/>
      <c r="CH277" s="6"/>
      <c r="CI277" s="6"/>
      <c r="CJ277" s="6"/>
      <c r="CK277" s="6"/>
      <c r="CL277" s="6"/>
      <c r="CM277" s="6"/>
      <c r="CN277" s="6"/>
      <c r="CO277" s="6"/>
      <c r="CP277" s="6"/>
      <c r="CQ277" s="6"/>
      <c r="CR277" s="6"/>
      <c r="CS277" s="6"/>
      <c r="CT277" s="6"/>
    </row>
    <row r="278" spans="1:98" s="5" customFormat="1" outlineLevel="1" x14ac:dyDescent="0.25">
      <c r="A278" s="666"/>
      <c r="B278" s="336" t="s">
        <v>19</v>
      </c>
      <c r="C278" s="15"/>
      <c r="D278" s="39">
        <f>D283+D288+D293+D298</f>
        <v>0</v>
      </c>
      <c r="E278" s="39">
        <f t="shared" ref="E278:K278" si="141">E283+E288+E293+E298</f>
        <v>0</v>
      </c>
      <c r="F278" s="39">
        <f t="shared" si="141"/>
        <v>0</v>
      </c>
      <c r="G278" s="65" t="e">
        <f t="shared" si="90"/>
        <v>#DIV/0!</v>
      </c>
      <c r="H278" s="39">
        <f t="shared" si="141"/>
        <v>0</v>
      </c>
      <c r="I278" s="65" t="e">
        <f t="shared" si="128"/>
        <v>#DIV/0!</v>
      </c>
      <c r="J278" s="65" t="e">
        <f t="shared" si="92"/>
        <v>#DIV/0!</v>
      </c>
      <c r="K278" s="39">
        <f t="shared" si="141"/>
        <v>0</v>
      </c>
      <c r="L278" s="39">
        <f t="shared" ref="L278:L281" si="142">L283+L288</f>
        <v>0</v>
      </c>
      <c r="M278" s="29" t="e">
        <f t="shared" si="129"/>
        <v>#DIV/0!</v>
      </c>
      <c r="N278" s="864"/>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6"/>
      <c r="BB278" s="6"/>
      <c r="BC278" s="6"/>
      <c r="BD278" s="6"/>
      <c r="BE278" s="6"/>
      <c r="BF278" s="6"/>
      <c r="BG278" s="6"/>
      <c r="BH278" s="6"/>
      <c r="BI278" s="6"/>
      <c r="BJ278" s="6"/>
      <c r="BK278" s="6"/>
      <c r="BL278" s="6"/>
      <c r="BM278" s="6"/>
      <c r="BN278" s="6"/>
      <c r="BO278" s="6"/>
      <c r="BP278" s="6"/>
      <c r="BQ278" s="6"/>
      <c r="BR278" s="6"/>
      <c r="BS278" s="6"/>
      <c r="BT278" s="6"/>
      <c r="BU278" s="6"/>
      <c r="BV278" s="6"/>
      <c r="BW278" s="6"/>
      <c r="BX278" s="6"/>
      <c r="BY278" s="6"/>
      <c r="BZ278" s="6"/>
      <c r="CA278" s="6"/>
      <c r="CB278" s="6"/>
      <c r="CC278" s="6"/>
      <c r="CD278" s="6"/>
      <c r="CE278" s="6"/>
      <c r="CF278" s="6"/>
      <c r="CG278" s="6"/>
      <c r="CH278" s="6"/>
      <c r="CI278" s="6"/>
      <c r="CJ278" s="6"/>
      <c r="CK278" s="6"/>
      <c r="CL278" s="6"/>
      <c r="CM278" s="6"/>
      <c r="CN278" s="6"/>
      <c r="CO278" s="6"/>
      <c r="CP278" s="6"/>
      <c r="CQ278" s="6"/>
      <c r="CR278" s="6"/>
      <c r="CS278" s="6"/>
      <c r="CT278" s="6"/>
    </row>
    <row r="279" spans="1:98" s="5" customFormat="1" outlineLevel="1" x14ac:dyDescent="0.25">
      <c r="A279" s="666"/>
      <c r="B279" s="336" t="s">
        <v>18</v>
      </c>
      <c r="C279" s="15"/>
      <c r="D279" s="39">
        <f t="shared" ref="D279:F281" si="143">D284+D289+D294+D299</f>
        <v>0</v>
      </c>
      <c r="E279" s="39">
        <f t="shared" si="143"/>
        <v>0</v>
      </c>
      <c r="F279" s="39">
        <f t="shared" si="143"/>
        <v>0</v>
      </c>
      <c r="G279" s="65" t="e">
        <f t="shared" si="90"/>
        <v>#DIV/0!</v>
      </c>
      <c r="H279" s="39">
        <f t="shared" ref="H279" si="144">H284+H289+H294+H299</f>
        <v>0</v>
      </c>
      <c r="I279" s="65" t="e">
        <f t="shared" si="128"/>
        <v>#DIV/0!</v>
      </c>
      <c r="J279" s="65" t="e">
        <f t="shared" si="92"/>
        <v>#DIV/0!</v>
      </c>
      <c r="K279" s="39">
        <f t="shared" ref="K279" si="145">K284+K289+K294+K299</f>
        <v>0</v>
      </c>
      <c r="L279" s="39">
        <f t="shared" si="142"/>
        <v>0</v>
      </c>
      <c r="M279" s="29" t="e">
        <f t="shared" si="129"/>
        <v>#DIV/0!</v>
      </c>
      <c r="N279" s="864"/>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6"/>
      <c r="BB279" s="6"/>
      <c r="BC279" s="6"/>
      <c r="BD279" s="6"/>
      <c r="BE279" s="6"/>
      <c r="BF279" s="6"/>
      <c r="BG279" s="6"/>
      <c r="BH279" s="6"/>
      <c r="BI279" s="6"/>
      <c r="BJ279" s="6"/>
      <c r="BK279" s="6"/>
      <c r="BL279" s="6"/>
      <c r="BM279" s="6"/>
      <c r="BN279" s="6"/>
      <c r="BO279" s="6"/>
      <c r="BP279" s="6"/>
      <c r="BQ279" s="6"/>
      <c r="BR279" s="6"/>
      <c r="BS279" s="6"/>
      <c r="BT279" s="6"/>
      <c r="BU279" s="6"/>
      <c r="BV279" s="6"/>
      <c r="BW279" s="6"/>
      <c r="BX279" s="6"/>
      <c r="BY279" s="6"/>
      <c r="BZ279" s="6"/>
      <c r="CA279" s="6"/>
      <c r="CB279" s="6"/>
      <c r="CC279" s="6"/>
      <c r="CD279" s="6"/>
      <c r="CE279" s="6"/>
      <c r="CF279" s="6"/>
      <c r="CG279" s="6"/>
      <c r="CH279" s="6"/>
      <c r="CI279" s="6"/>
      <c r="CJ279" s="6"/>
      <c r="CK279" s="6"/>
      <c r="CL279" s="6"/>
      <c r="CM279" s="6"/>
      <c r="CN279" s="6"/>
      <c r="CO279" s="6"/>
      <c r="CP279" s="6"/>
      <c r="CQ279" s="6"/>
      <c r="CR279" s="6"/>
      <c r="CS279" s="6"/>
      <c r="CT279" s="6"/>
    </row>
    <row r="280" spans="1:98" s="5" customFormat="1" outlineLevel="1" x14ac:dyDescent="0.25">
      <c r="A280" s="666"/>
      <c r="B280" s="336" t="s">
        <v>38</v>
      </c>
      <c r="C280" s="15"/>
      <c r="D280" s="39">
        <f t="shared" si="143"/>
        <v>109497.61</v>
      </c>
      <c r="E280" s="39">
        <f t="shared" si="143"/>
        <v>109497.61</v>
      </c>
      <c r="F280" s="39">
        <f t="shared" si="143"/>
        <v>100567.75</v>
      </c>
      <c r="G280" s="62">
        <f t="shared" si="90"/>
        <v>0.91800000000000004</v>
      </c>
      <c r="H280" s="39">
        <f t="shared" ref="H280" si="146">H285+H290+H295+H300</f>
        <v>100567.75</v>
      </c>
      <c r="I280" s="62">
        <f t="shared" si="128"/>
        <v>0.91800000000000004</v>
      </c>
      <c r="J280" s="62">
        <f t="shared" si="92"/>
        <v>1</v>
      </c>
      <c r="K280" s="39">
        <f t="shared" ref="K280" si="147">K285+K290+K295+K300</f>
        <v>109497.61</v>
      </c>
      <c r="L280" s="39">
        <f t="shared" si="142"/>
        <v>0</v>
      </c>
      <c r="M280" s="28">
        <f t="shared" si="129"/>
        <v>1</v>
      </c>
      <c r="N280" s="864"/>
      <c r="O280" s="6"/>
      <c r="P280" s="6"/>
      <c r="Q280" s="6"/>
      <c r="R280" s="6"/>
      <c r="S280" s="6"/>
      <c r="T280" s="6"/>
      <c r="U280" s="6"/>
      <c r="V280" s="6"/>
      <c r="W280" s="6"/>
      <c r="X280" s="6"/>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6"/>
      <c r="BB280" s="6"/>
      <c r="BC280" s="6"/>
      <c r="BD280" s="6"/>
      <c r="BE280" s="6"/>
      <c r="BF280" s="6"/>
      <c r="BG280" s="6"/>
      <c r="BH280" s="6"/>
      <c r="BI280" s="6"/>
      <c r="BJ280" s="6"/>
      <c r="BK280" s="6"/>
      <c r="BL280" s="6"/>
      <c r="BM280" s="6"/>
      <c r="BN280" s="6"/>
      <c r="BO280" s="6"/>
      <c r="BP280" s="6"/>
      <c r="BQ280" s="6"/>
      <c r="BR280" s="6"/>
      <c r="BS280" s="6"/>
      <c r="BT280" s="6"/>
      <c r="BU280" s="6"/>
      <c r="BV280" s="6"/>
      <c r="BW280" s="6"/>
      <c r="BX280" s="6"/>
      <c r="BY280" s="6"/>
      <c r="BZ280" s="6"/>
      <c r="CA280" s="6"/>
      <c r="CB280" s="6"/>
      <c r="CC280" s="6"/>
      <c r="CD280" s="6"/>
      <c r="CE280" s="6"/>
      <c r="CF280" s="6"/>
      <c r="CG280" s="6"/>
      <c r="CH280" s="6"/>
      <c r="CI280" s="6"/>
      <c r="CJ280" s="6"/>
      <c r="CK280" s="6"/>
      <c r="CL280" s="6"/>
      <c r="CM280" s="6"/>
      <c r="CN280" s="6"/>
      <c r="CO280" s="6"/>
      <c r="CP280" s="6"/>
      <c r="CQ280" s="6"/>
      <c r="CR280" s="6"/>
      <c r="CS280" s="6"/>
      <c r="CT280" s="6"/>
    </row>
    <row r="281" spans="1:98" s="5" customFormat="1" outlineLevel="1" x14ac:dyDescent="0.25">
      <c r="A281" s="667"/>
      <c r="B281" s="336" t="s">
        <v>20</v>
      </c>
      <c r="C281" s="15"/>
      <c r="D281" s="39">
        <f t="shared" si="143"/>
        <v>0</v>
      </c>
      <c r="E281" s="39">
        <f t="shared" si="143"/>
        <v>0</v>
      </c>
      <c r="F281" s="39">
        <f t="shared" si="143"/>
        <v>0</v>
      </c>
      <c r="G281" s="89" t="e">
        <f t="shared" si="90"/>
        <v>#DIV/0!</v>
      </c>
      <c r="H281" s="39">
        <f t="shared" ref="H281" si="148">H286+H291+H296+H301</f>
        <v>0</v>
      </c>
      <c r="I281" s="65" t="e">
        <f t="shared" si="128"/>
        <v>#DIV/0!</v>
      </c>
      <c r="J281" s="65" t="e">
        <f t="shared" si="92"/>
        <v>#DIV/0!</v>
      </c>
      <c r="K281" s="39">
        <f t="shared" ref="K281" si="149">K286+K291+K296+K301</f>
        <v>0</v>
      </c>
      <c r="L281" s="39">
        <f t="shared" si="142"/>
        <v>0</v>
      </c>
      <c r="M281" s="29" t="e">
        <f t="shared" si="129"/>
        <v>#DIV/0!</v>
      </c>
      <c r="N281" s="864"/>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6"/>
      <c r="BB281" s="6"/>
      <c r="BC281" s="6"/>
      <c r="BD281" s="6"/>
      <c r="BE281" s="6"/>
      <c r="BF281" s="6"/>
      <c r="BG281" s="6"/>
      <c r="BH281" s="6"/>
      <c r="BI281" s="6"/>
      <c r="BJ281" s="6"/>
      <c r="BK281" s="6"/>
      <c r="BL281" s="6"/>
      <c r="BM281" s="6"/>
      <c r="BN281" s="6"/>
      <c r="BO281" s="6"/>
      <c r="BP281" s="6"/>
      <c r="BQ281" s="6"/>
      <c r="BR281" s="6"/>
      <c r="BS281" s="6"/>
      <c r="BT281" s="6"/>
      <c r="BU281" s="6"/>
      <c r="BV281" s="6"/>
      <c r="BW281" s="6"/>
      <c r="BX281" s="6"/>
      <c r="BY281" s="6"/>
      <c r="BZ281" s="6"/>
      <c r="CA281" s="6"/>
      <c r="CB281" s="6"/>
      <c r="CC281" s="6"/>
      <c r="CD281" s="6"/>
      <c r="CE281" s="6"/>
      <c r="CF281" s="6"/>
      <c r="CG281" s="6"/>
      <c r="CH281" s="6"/>
      <c r="CI281" s="6"/>
      <c r="CJ281" s="6"/>
      <c r="CK281" s="6"/>
      <c r="CL281" s="6"/>
      <c r="CM281" s="6"/>
      <c r="CN281" s="6"/>
      <c r="CO281" s="6"/>
      <c r="CP281" s="6"/>
      <c r="CQ281" s="6"/>
      <c r="CR281" s="6"/>
      <c r="CS281" s="6"/>
      <c r="CT281" s="6"/>
    </row>
    <row r="282" spans="1:98" s="6" customFormat="1" ht="82.5" customHeight="1" outlineLevel="1" x14ac:dyDescent="0.25">
      <c r="A282" s="665" t="s">
        <v>936</v>
      </c>
      <c r="B282" s="37" t="s">
        <v>924</v>
      </c>
      <c r="C282" s="16" t="s">
        <v>331</v>
      </c>
      <c r="D282" s="19">
        <f>SUM(D283:D286)</f>
        <v>1476</v>
      </c>
      <c r="E282" s="19">
        <f>SUM(E283:E286)</f>
        <v>1476</v>
      </c>
      <c r="F282" s="19">
        <f>SUM(F283:F286)</f>
        <v>51.81</v>
      </c>
      <c r="G282" s="87">
        <f t="shared" si="90"/>
        <v>3.5000000000000003E-2</v>
      </c>
      <c r="H282" s="50">
        <f>SUM(H283:H286)</f>
        <v>51.81</v>
      </c>
      <c r="I282" s="87">
        <f t="shared" si="128"/>
        <v>3.5000000000000003E-2</v>
      </c>
      <c r="J282" s="87">
        <f t="shared" si="92"/>
        <v>1</v>
      </c>
      <c r="K282" s="19">
        <f>SUM(K283:K286)</f>
        <v>1476</v>
      </c>
      <c r="L282" s="19">
        <f>SUM(L283:L286)</f>
        <v>0</v>
      </c>
      <c r="M282" s="28">
        <f t="shared" si="129"/>
        <v>1</v>
      </c>
      <c r="N282" s="864" t="s">
        <v>925</v>
      </c>
    </row>
    <row r="283" spans="1:98" s="6" customFormat="1" ht="27.75" customHeight="1" outlineLevel="1" x14ac:dyDescent="0.25">
      <c r="A283" s="666"/>
      <c r="B283" s="336" t="s">
        <v>19</v>
      </c>
      <c r="C283" s="15"/>
      <c r="D283" s="39"/>
      <c r="E283" s="39"/>
      <c r="F283" s="39"/>
      <c r="G283" s="89" t="e">
        <f t="shared" si="90"/>
        <v>#DIV/0!</v>
      </c>
      <c r="H283" s="25"/>
      <c r="I283" s="65" t="e">
        <f t="shared" si="128"/>
        <v>#DIV/0!</v>
      </c>
      <c r="J283" s="65" t="e">
        <f t="shared" si="92"/>
        <v>#DIV/0!</v>
      </c>
      <c r="K283" s="39"/>
      <c r="L283" s="39"/>
      <c r="M283" s="29" t="e">
        <f t="shared" si="129"/>
        <v>#DIV/0!</v>
      </c>
      <c r="N283" s="864"/>
    </row>
    <row r="284" spans="1:98" s="6" customFormat="1" ht="27.75" customHeight="1" outlineLevel="1" x14ac:dyDescent="0.25">
      <c r="A284" s="666"/>
      <c r="B284" s="336" t="s">
        <v>18</v>
      </c>
      <c r="C284" s="15"/>
      <c r="D284" s="39"/>
      <c r="E284" s="39"/>
      <c r="F284" s="39"/>
      <c r="G284" s="89" t="e">
        <f t="shared" si="90"/>
        <v>#DIV/0!</v>
      </c>
      <c r="H284" s="25"/>
      <c r="I284" s="65" t="e">
        <f t="shared" si="128"/>
        <v>#DIV/0!</v>
      </c>
      <c r="J284" s="65" t="e">
        <f t="shared" si="92"/>
        <v>#DIV/0!</v>
      </c>
      <c r="K284" s="39">
        <f>E284</f>
        <v>0</v>
      </c>
      <c r="L284" s="39"/>
      <c r="M284" s="29" t="e">
        <f t="shared" si="129"/>
        <v>#DIV/0!</v>
      </c>
      <c r="N284" s="864"/>
    </row>
    <row r="285" spans="1:98" s="6" customFormat="1" ht="29.25" customHeight="1" outlineLevel="1" x14ac:dyDescent="0.25">
      <c r="A285" s="666"/>
      <c r="B285" s="336" t="s">
        <v>38</v>
      </c>
      <c r="C285" s="15"/>
      <c r="D285" s="39">
        <v>1476</v>
      </c>
      <c r="E285" s="39">
        <v>1476</v>
      </c>
      <c r="F285" s="39">
        <v>51.81</v>
      </c>
      <c r="G285" s="62">
        <f t="shared" si="90"/>
        <v>3.5000000000000003E-2</v>
      </c>
      <c r="H285" s="24">
        <v>51.81</v>
      </c>
      <c r="I285" s="62">
        <f t="shared" si="128"/>
        <v>3.5000000000000003E-2</v>
      </c>
      <c r="J285" s="62">
        <f t="shared" si="92"/>
        <v>1</v>
      </c>
      <c r="K285" s="39">
        <f>E285</f>
        <v>1476</v>
      </c>
      <c r="L285" s="39"/>
      <c r="M285" s="28">
        <f t="shared" si="129"/>
        <v>1</v>
      </c>
      <c r="N285" s="864"/>
    </row>
    <row r="286" spans="1:98" s="6" customFormat="1" ht="30.75" customHeight="1" outlineLevel="1" x14ac:dyDescent="0.25">
      <c r="A286" s="667"/>
      <c r="B286" s="336" t="s">
        <v>20</v>
      </c>
      <c r="C286" s="15"/>
      <c r="D286" s="39"/>
      <c r="E286" s="39"/>
      <c r="F286" s="39"/>
      <c r="G286" s="89" t="e">
        <f t="shared" si="90"/>
        <v>#DIV/0!</v>
      </c>
      <c r="H286" s="25"/>
      <c r="I286" s="65" t="e">
        <f t="shared" si="128"/>
        <v>#DIV/0!</v>
      </c>
      <c r="J286" s="65" t="e">
        <f t="shared" si="92"/>
        <v>#DIV/0!</v>
      </c>
      <c r="K286" s="39"/>
      <c r="L286" s="39"/>
      <c r="M286" s="29" t="e">
        <f>K286/E286</f>
        <v>#DIV/0!</v>
      </c>
      <c r="N286" s="864"/>
    </row>
    <row r="287" spans="1:98" s="5" customFormat="1" ht="55.5" customHeight="1" outlineLevel="1" x14ac:dyDescent="0.25">
      <c r="A287" s="665" t="s">
        <v>937</v>
      </c>
      <c r="B287" s="37" t="s">
        <v>926</v>
      </c>
      <c r="C287" s="16" t="s">
        <v>331</v>
      </c>
      <c r="D287" s="19">
        <f>SUM(D288:D291)</f>
        <v>1476</v>
      </c>
      <c r="E287" s="19">
        <f>SUM(E288:E291)</f>
        <v>1476</v>
      </c>
      <c r="F287" s="19">
        <f>SUM(F288:F291)</f>
        <v>0</v>
      </c>
      <c r="G287" s="87">
        <f t="shared" si="90"/>
        <v>0</v>
      </c>
      <c r="H287" s="50">
        <f>SUM(H288:H291)</f>
        <v>0</v>
      </c>
      <c r="I287" s="87">
        <f t="shared" si="128"/>
        <v>0</v>
      </c>
      <c r="J287" s="204" t="e">
        <f t="shared" si="92"/>
        <v>#DIV/0!</v>
      </c>
      <c r="K287" s="19">
        <f>SUM(K288:K291)</f>
        <v>1476</v>
      </c>
      <c r="L287" s="19">
        <f>SUM(L288:L291)</f>
        <v>0</v>
      </c>
      <c r="M287" s="28">
        <f t="shared" ref="M287:M365" si="150">K287/E287</f>
        <v>1</v>
      </c>
      <c r="N287" s="864" t="s">
        <v>927</v>
      </c>
      <c r="O287" s="6"/>
      <c r="P287" s="6"/>
      <c r="Q287" s="6"/>
      <c r="R287" s="6"/>
      <c r="S287" s="6"/>
      <c r="T287" s="6"/>
      <c r="U287" s="6"/>
      <c r="V287" s="6"/>
      <c r="W287" s="6"/>
      <c r="X287" s="6"/>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6"/>
      <c r="BB287" s="6"/>
      <c r="BC287" s="6"/>
      <c r="BD287" s="6"/>
      <c r="BE287" s="6"/>
      <c r="BF287" s="6"/>
      <c r="BG287" s="6"/>
      <c r="BH287" s="6"/>
      <c r="BI287" s="6"/>
      <c r="BJ287" s="6"/>
      <c r="BK287" s="6"/>
      <c r="BL287" s="6"/>
      <c r="BM287" s="6"/>
      <c r="BN287" s="6"/>
      <c r="BO287" s="6"/>
      <c r="BP287" s="6"/>
      <c r="BQ287" s="6"/>
      <c r="BR287" s="6"/>
      <c r="BS287" s="6"/>
      <c r="BT287" s="6"/>
      <c r="BU287" s="6"/>
      <c r="BV287" s="6"/>
      <c r="BW287" s="6"/>
      <c r="BX287" s="6"/>
      <c r="BY287" s="6"/>
      <c r="BZ287" s="6"/>
      <c r="CA287" s="6"/>
      <c r="CB287" s="6"/>
      <c r="CC287" s="6"/>
      <c r="CD287" s="6"/>
      <c r="CE287" s="6"/>
      <c r="CF287" s="6"/>
      <c r="CG287" s="6"/>
      <c r="CH287" s="6"/>
      <c r="CI287" s="6"/>
      <c r="CJ287" s="6"/>
      <c r="CK287" s="6"/>
      <c r="CL287" s="6"/>
      <c r="CM287" s="6"/>
      <c r="CN287" s="6"/>
      <c r="CO287" s="6"/>
      <c r="CP287" s="6"/>
      <c r="CQ287" s="6"/>
      <c r="CR287" s="6"/>
      <c r="CS287" s="6"/>
      <c r="CT287" s="6"/>
    </row>
    <row r="288" spans="1:98" s="5" customFormat="1" ht="18.75" customHeight="1" outlineLevel="1" x14ac:dyDescent="0.25">
      <c r="A288" s="666"/>
      <c r="B288" s="336" t="s">
        <v>19</v>
      </c>
      <c r="C288" s="15"/>
      <c r="D288" s="39"/>
      <c r="E288" s="39"/>
      <c r="F288" s="39"/>
      <c r="G288" s="89" t="e">
        <f t="shared" si="90"/>
        <v>#DIV/0!</v>
      </c>
      <c r="H288" s="18"/>
      <c r="I288" s="65" t="e">
        <f t="shared" si="128"/>
        <v>#DIV/0!</v>
      </c>
      <c r="J288" s="65" t="e">
        <f t="shared" si="92"/>
        <v>#DIV/0!</v>
      </c>
      <c r="K288" s="39"/>
      <c r="L288" s="39"/>
      <c r="M288" s="29" t="e">
        <f t="shared" si="150"/>
        <v>#DIV/0!</v>
      </c>
      <c r="N288" s="864"/>
      <c r="O288" s="6"/>
      <c r="P288" s="6"/>
      <c r="Q288" s="6"/>
      <c r="R288" s="6"/>
      <c r="S288" s="6"/>
      <c r="T288" s="6"/>
      <c r="U288" s="6"/>
      <c r="V288" s="6"/>
      <c r="W288" s="6"/>
      <c r="X288" s="6"/>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6"/>
      <c r="BB288" s="6"/>
      <c r="BC288" s="6"/>
      <c r="BD288" s="6"/>
      <c r="BE288" s="6"/>
      <c r="BF288" s="6"/>
      <c r="BG288" s="6"/>
      <c r="BH288" s="6"/>
      <c r="BI288" s="6"/>
      <c r="BJ288" s="6"/>
      <c r="BK288" s="6"/>
      <c r="BL288" s="6"/>
      <c r="BM288" s="6"/>
      <c r="BN288" s="6"/>
      <c r="BO288" s="6"/>
      <c r="BP288" s="6"/>
      <c r="BQ288" s="6"/>
      <c r="BR288" s="6"/>
      <c r="BS288" s="6"/>
      <c r="BT288" s="6"/>
      <c r="BU288" s="6"/>
      <c r="BV288" s="6"/>
      <c r="BW288" s="6"/>
      <c r="BX288" s="6"/>
      <c r="BY288" s="6"/>
      <c r="BZ288" s="6"/>
      <c r="CA288" s="6"/>
      <c r="CB288" s="6"/>
      <c r="CC288" s="6"/>
      <c r="CD288" s="6"/>
      <c r="CE288" s="6"/>
      <c r="CF288" s="6"/>
      <c r="CG288" s="6"/>
      <c r="CH288" s="6"/>
      <c r="CI288" s="6"/>
      <c r="CJ288" s="6"/>
      <c r="CK288" s="6"/>
      <c r="CL288" s="6"/>
      <c r="CM288" s="6"/>
      <c r="CN288" s="6"/>
      <c r="CO288" s="6"/>
      <c r="CP288" s="6"/>
      <c r="CQ288" s="6"/>
      <c r="CR288" s="6"/>
      <c r="CS288" s="6"/>
      <c r="CT288" s="6"/>
    </row>
    <row r="289" spans="1:98" s="5" customFormat="1" ht="18.75" customHeight="1" outlineLevel="1" x14ac:dyDescent="0.25">
      <c r="A289" s="666"/>
      <c r="B289" s="336" t="s">
        <v>18</v>
      </c>
      <c r="C289" s="15"/>
      <c r="D289" s="39"/>
      <c r="E289" s="39"/>
      <c r="F289" s="39"/>
      <c r="G289" s="89" t="e">
        <f t="shared" si="90"/>
        <v>#DIV/0!</v>
      </c>
      <c r="H289" s="18"/>
      <c r="I289" s="65" t="e">
        <f t="shared" si="128"/>
        <v>#DIV/0!</v>
      </c>
      <c r="J289" s="65" t="e">
        <f t="shared" ref="J289:J386" si="151">H289/F289</f>
        <v>#DIV/0!</v>
      </c>
      <c r="K289" s="39">
        <f>E289</f>
        <v>0</v>
      </c>
      <c r="L289" s="39"/>
      <c r="M289" s="29" t="e">
        <f t="shared" si="150"/>
        <v>#DIV/0!</v>
      </c>
      <c r="N289" s="864"/>
      <c r="O289" s="6"/>
      <c r="P289" s="6"/>
      <c r="Q289" s="6"/>
      <c r="R289" s="6"/>
      <c r="S289" s="6"/>
      <c r="T289" s="6"/>
      <c r="U289" s="6"/>
      <c r="V289" s="6"/>
      <c r="W289" s="6"/>
      <c r="X289" s="6"/>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6"/>
      <c r="BB289" s="6"/>
      <c r="BC289" s="6"/>
      <c r="BD289" s="6"/>
      <c r="BE289" s="6"/>
      <c r="BF289" s="6"/>
      <c r="BG289" s="6"/>
      <c r="BH289" s="6"/>
      <c r="BI289" s="6"/>
      <c r="BJ289" s="6"/>
      <c r="BK289" s="6"/>
      <c r="BL289" s="6"/>
      <c r="BM289" s="6"/>
      <c r="BN289" s="6"/>
      <c r="BO289" s="6"/>
      <c r="BP289" s="6"/>
      <c r="BQ289" s="6"/>
      <c r="BR289" s="6"/>
      <c r="BS289" s="6"/>
      <c r="BT289" s="6"/>
      <c r="BU289" s="6"/>
      <c r="BV289" s="6"/>
      <c r="BW289" s="6"/>
      <c r="BX289" s="6"/>
      <c r="BY289" s="6"/>
      <c r="BZ289" s="6"/>
      <c r="CA289" s="6"/>
      <c r="CB289" s="6"/>
      <c r="CC289" s="6"/>
      <c r="CD289" s="6"/>
      <c r="CE289" s="6"/>
      <c r="CF289" s="6"/>
      <c r="CG289" s="6"/>
      <c r="CH289" s="6"/>
      <c r="CI289" s="6"/>
      <c r="CJ289" s="6"/>
      <c r="CK289" s="6"/>
      <c r="CL289" s="6"/>
      <c r="CM289" s="6"/>
      <c r="CN289" s="6"/>
      <c r="CO289" s="6"/>
      <c r="CP289" s="6"/>
      <c r="CQ289" s="6"/>
      <c r="CR289" s="6"/>
      <c r="CS289" s="6"/>
      <c r="CT289" s="6"/>
    </row>
    <row r="290" spans="1:98" s="5" customFormat="1" ht="18.75" customHeight="1" outlineLevel="1" x14ac:dyDescent="0.25">
      <c r="A290" s="666"/>
      <c r="B290" s="336" t="s">
        <v>38</v>
      </c>
      <c r="C290" s="15"/>
      <c r="D290" s="39">
        <v>1476</v>
      </c>
      <c r="E290" s="39">
        <v>1476</v>
      </c>
      <c r="F290" s="39"/>
      <c r="G290" s="62">
        <f t="shared" si="90"/>
        <v>0</v>
      </c>
      <c r="H290" s="39">
        <f>F290</f>
        <v>0</v>
      </c>
      <c r="I290" s="62">
        <f t="shared" si="128"/>
        <v>0</v>
      </c>
      <c r="J290" s="65" t="e">
        <f t="shared" si="151"/>
        <v>#DIV/0!</v>
      </c>
      <c r="K290" s="39">
        <f>E290</f>
        <v>1476</v>
      </c>
      <c r="L290" s="39"/>
      <c r="M290" s="28">
        <f t="shared" si="150"/>
        <v>1</v>
      </c>
      <c r="N290" s="864"/>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6"/>
      <c r="BB290" s="6"/>
      <c r="BC290" s="6"/>
      <c r="BD290" s="6"/>
      <c r="BE290" s="6"/>
      <c r="BF290" s="6"/>
      <c r="BG290" s="6"/>
      <c r="BH290" s="6"/>
      <c r="BI290" s="6"/>
      <c r="BJ290" s="6"/>
      <c r="BK290" s="6"/>
      <c r="BL290" s="6"/>
      <c r="BM290" s="6"/>
      <c r="BN290" s="6"/>
      <c r="BO290" s="6"/>
      <c r="BP290" s="6"/>
      <c r="BQ290" s="6"/>
      <c r="BR290" s="6"/>
      <c r="BS290" s="6"/>
      <c r="BT290" s="6"/>
      <c r="BU290" s="6"/>
      <c r="BV290" s="6"/>
      <c r="BW290" s="6"/>
      <c r="BX290" s="6"/>
      <c r="BY290" s="6"/>
      <c r="BZ290" s="6"/>
      <c r="CA290" s="6"/>
      <c r="CB290" s="6"/>
      <c r="CC290" s="6"/>
      <c r="CD290" s="6"/>
      <c r="CE290" s="6"/>
      <c r="CF290" s="6"/>
      <c r="CG290" s="6"/>
      <c r="CH290" s="6"/>
      <c r="CI290" s="6"/>
      <c r="CJ290" s="6"/>
      <c r="CK290" s="6"/>
      <c r="CL290" s="6"/>
      <c r="CM290" s="6"/>
      <c r="CN290" s="6"/>
      <c r="CO290" s="6"/>
      <c r="CP290" s="6"/>
      <c r="CQ290" s="6"/>
      <c r="CR290" s="6"/>
      <c r="CS290" s="6"/>
      <c r="CT290" s="6"/>
    </row>
    <row r="291" spans="1:98" s="5" customFormat="1" ht="18.75" customHeight="1" outlineLevel="1" x14ac:dyDescent="0.25">
      <c r="A291" s="667"/>
      <c r="B291" s="336" t="s">
        <v>20</v>
      </c>
      <c r="C291" s="15"/>
      <c r="D291" s="39"/>
      <c r="E291" s="39"/>
      <c r="F291" s="39"/>
      <c r="G291" s="89" t="e">
        <f t="shared" ref="G291:G326" si="152">F291/E291</f>
        <v>#DIV/0!</v>
      </c>
      <c r="H291" s="18"/>
      <c r="I291" s="65" t="e">
        <f t="shared" si="128"/>
        <v>#DIV/0!</v>
      </c>
      <c r="J291" s="65" t="e">
        <f t="shared" si="151"/>
        <v>#DIV/0!</v>
      </c>
      <c r="K291" s="39"/>
      <c r="L291" s="39"/>
      <c r="M291" s="29" t="e">
        <f t="shared" si="150"/>
        <v>#DIV/0!</v>
      </c>
      <c r="N291" s="864"/>
      <c r="O291" s="6"/>
      <c r="P291" s="6"/>
      <c r="Q291" s="6"/>
      <c r="R291" s="6"/>
      <c r="S291" s="6"/>
      <c r="T291" s="6"/>
      <c r="U291" s="6"/>
      <c r="V291" s="6"/>
      <c r="W291" s="6"/>
      <c r="X291" s="6"/>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6"/>
      <c r="BB291" s="6"/>
      <c r="BC291" s="6"/>
      <c r="BD291" s="6"/>
      <c r="BE291" s="6"/>
      <c r="BF291" s="6"/>
      <c r="BG291" s="6"/>
      <c r="BH291" s="6"/>
      <c r="BI291" s="6"/>
      <c r="BJ291" s="6"/>
      <c r="BK291" s="6"/>
      <c r="BL291" s="6"/>
      <c r="BM291" s="6"/>
      <c r="BN291" s="6"/>
      <c r="BO291" s="6"/>
      <c r="BP291" s="6"/>
      <c r="BQ291" s="6"/>
      <c r="BR291" s="6"/>
      <c r="BS291" s="6"/>
      <c r="BT291" s="6"/>
      <c r="BU291" s="6"/>
      <c r="BV291" s="6"/>
      <c r="BW291" s="6"/>
      <c r="BX291" s="6"/>
      <c r="BY291" s="6"/>
      <c r="BZ291" s="6"/>
      <c r="CA291" s="6"/>
      <c r="CB291" s="6"/>
      <c r="CC291" s="6"/>
      <c r="CD291" s="6"/>
      <c r="CE291" s="6"/>
      <c r="CF291" s="6"/>
      <c r="CG291" s="6"/>
      <c r="CH291" s="6"/>
      <c r="CI291" s="6"/>
      <c r="CJ291" s="6"/>
      <c r="CK291" s="6"/>
      <c r="CL291" s="6"/>
      <c r="CM291" s="6"/>
      <c r="CN291" s="6"/>
      <c r="CO291" s="6"/>
      <c r="CP291" s="6"/>
      <c r="CQ291" s="6"/>
      <c r="CR291" s="6"/>
      <c r="CS291" s="6"/>
      <c r="CT291" s="6"/>
    </row>
    <row r="292" spans="1:98" s="5" customFormat="1" ht="90.75" customHeight="1" outlineLevel="1" x14ac:dyDescent="0.25">
      <c r="A292" s="665" t="s">
        <v>1295</v>
      </c>
      <c r="B292" s="37" t="s">
        <v>928</v>
      </c>
      <c r="C292" s="16" t="s">
        <v>331</v>
      </c>
      <c r="D292" s="39">
        <f>SUM(D293:D296)</f>
        <v>100515.94</v>
      </c>
      <c r="E292" s="39">
        <f>SUM(E293:E296)</f>
        <v>100515.94</v>
      </c>
      <c r="F292" s="39">
        <f>SUM(F293:F296)</f>
        <v>100515.94</v>
      </c>
      <c r="G292" s="62">
        <f t="shared" si="152"/>
        <v>1</v>
      </c>
      <c r="H292" s="39">
        <f>SUM(H293:H296)</f>
        <v>100515.94</v>
      </c>
      <c r="I292" s="62">
        <f t="shared" si="128"/>
        <v>1</v>
      </c>
      <c r="J292" s="62">
        <f t="shared" si="151"/>
        <v>1</v>
      </c>
      <c r="K292" s="39">
        <f>SUM(K293:K296)</f>
        <v>100515.94</v>
      </c>
      <c r="L292" s="39">
        <f>SUM(L293:L296)</f>
        <v>0</v>
      </c>
      <c r="M292" s="28">
        <f t="shared" si="150"/>
        <v>1</v>
      </c>
      <c r="N292" s="688" t="s">
        <v>1324</v>
      </c>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6"/>
      <c r="BB292" s="6"/>
      <c r="BC292" s="6"/>
      <c r="BD292" s="6"/>
      <c r="BE292" s="6"/>
      <c r="BF292" s="6"/>
      <c r="BG292" s="6"/>
      <c r="BH292" s="6"/>
      <c r="BI292" s="6"/>
      <c r="BJ292" s="6"/>
      <c r="BK292" s="6"/>
      <c r="BL292" s="6"/>
      <c r="BM292" s="6"/>
      <c r="BN292" s="6"/>
      <c r="BO292" s="6"/>
      <c r="BP292" s="6"/>
      <c r="BQ292" s="6"/>
      <c r="BR292" s="6"/>
      <c r="BS292" s="6"/>
      <c r="BT292" s="6"/>
      <c r="BU292" s="6"/>
      <c r="BV292" s="6"/>
      <c r="BW292" s="6"/>
      <c r="BX292" s="6"/>
      <c r="BY292" s="6"/>
      <c r="BZ292" s="6"/>
      <c r="CA292" s="6"/>
      <c r="CB292" s="6"/>
      <c r="CC292" s="6"/>
      <c r="CD292" s="6"/>
      <c r="CE292" s="6"/>
      <c r="CF292" s="6"/>
      <c r="CG292" s="6"/>
      <c r="CH292" s="6"/>
      <c r="CI292" s="6"/>
      <c r="CJ292" s="6"/>
      <c r="CK292" s="6"/>
      <c r="CL292" s="6"/>
      <c r="CM292" s="6"/>
      <c r="CN292" s="6"/>
      <c r="CO292" s="6"/>
      <c r="CP292" s="6"/>
      <c r="CQ292" s="6"/>
      <c r="CR292" s="6"/>
      <c r="CS292" s="6"/>
      <c r="CT292" s="6"/>
    </row>
    <row r="293" spans="1:98" s="5" customFormat="1" outlineLevel="1" x14ac:dyDescent="0.25">
      <c r="A293" s="666"/>
      <c r="B293" s="336" t="s">
        <v>19</v>
      </c>
      <c r="C293" s="15"/>
      <c r="D293" s="39"/>
      <c r="E293" s="39"/>
      <c r="F293" s="39"/>
      <c r="G293" s="65" t="e">
        <f t="shared" si="152"/>
        <v>#DIV/0!</v>
      </c>
      <c r="H293" s="39"/>
      <c r="I293" s="65" t="e">
        <f t="shared" si="128"/>
        <v>#DIV/0!</v>
      </c>
      <c r="J293" s="65" t="e">
        <f t="shared" si="151"/>
        <v>#DIV/0!</v>
      </c>
      <c r="K293" s="39"/>
      <c r="L293" s="39"/>
      <c r="M293" s="29" t="e">
        <f t="shared" si="150"/>
        <v>#DIV/0!</v>
      </c>
      <c r="N293" s="689"/>
      <c r="O293" s="6"/>
      <c r="P293" s="6"/>
      <c r="Q293" s="6"/>
      <c r="R293" s="6"/>
      <c r="S293" s="6"/>
      <c r="T293" s="6"/>
      <c r="U293" s="6"/>
      <c r="V293" s="6"/>
      <c r="W293" s="6"/>
      <c r="X293" s="6"/>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6"/>
      <c r="BB293" s="6"/>
      <c r="BC293" s="6"/>
      <c r="BD293" s="6"/>
      <c r="BE293" s="6"/>
      <c r="BF293" s="6"/>
      <c r="BG293" s="6"/>
      <c r="BH293" s="6"/>
      <c r="BI293" s="6"/>
      <c r="BJ293" s="6"/>
      <c r="BK293" s="6"/>
      <c r="BL293" s="6"/>
      <c r="BM293" s="6"/>
      <c r="BN293" s="6"/>
      <c r="BO293" s="6"/>
      <c r="BP293" s="6"/>
      <c r="BQ293" s="6"/>
      <c r="BR293" s="6"/>
      <c r="BS293" s="6"/>
      <c r="BT293" s="6"/>
      <c r="BU293" s="6"/>
      <c r="BV293" s="6"/>
      <c r="BW293" s="6"/>
      <c r="BX293" s="6"/>
      <c r="BY293" s="6"/>
      <c r="BZ293" s="6"/>
      <c r="CA293" s="6"/>
      <c r="CB293" s="6"/>
      <c r="CC293" s="6"/>
      <c r="CD293" s="6"/>
      <c r="CE293" s="6"/>
      <c r="CF293" s="6"/>
      <c r="CG293" s="6"/>
      <c r="CH293" s="6"/>
      <c r="CI293" s="6"/>
      <c r="CJ293" s="6"/>
      <c r="CK293" s="6"/>
      <c r="CL293" s="6"/>
      <c r="CM293" s="6"/>
      <c r="CN293" s="6"/>
      <c r="CO293" s="6"/>
      <c r="CP293" s="6"/>
      <c r="CQ293" s="6"/>
      <c r="CR293" s="6"/>
      <c r="CS293" s="6"/>
      <c r="CT293" s="6"/>
    </row>
    <row r="294" spans="1:98" s="5" customFormat="1" outlineLevel="1" x14ac:dyDescent="0.25">
      <c r="A294" s="666"/>
      <c r="B294" s="336" t="s">
        <v>18</v>
      </c>
      <c r="C294" s="15"/>
      <c r="D294" s="39"/>
      <c r="E294" s="39"/>
      <c r="F294" s="39"/>
      <c r="G294" s="65" t="e">
        <f t="shared" si="152"/>
        <v>#DIV/0!</v>
      </c>
      <c r="H294" s="39"/>
      <c r="I294" s="65" t="e">
        <f t="shared" si="128"/>
        <v>#DIV/0!</v>
      </c>
      <c r="J294" s="65" t="e">
        <f t="shared" si="151"/>
        <v>#DIV/0!</v>
      </c>
      <c r="K294" s="39"/>
      <c r="L294" s="39"/>
      <c r="M294" s="29" t="e">
        <f t="shared" si="150"/>
        <v>#DIV/0!</v>
      </c>
      <c r="N294" s="689"/>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6"/>
      <c r="BB294" s="6"/>
      <c r="BC294" s="6"/>
      <c r="BD294" s="6"/>
      <c r="BE294" s="6"/>
      <c r="BF294" s="6"/>
      <c r="BG294" s="6"/>
      <c r="BH294" s="6"/>
      <c r="BI294" s="6"/>
      <c r="BJ294" s="6"/>
      <c r="BK294" s="6"/>
      <c r="BL294" s="6"/>
      <c r="BM294" s="6"/>
      <c r="BN294" s="6"/>
      <c r="BO294" s="6"/>
      <c r="BP294" s="6"/>
      <c r="BQ294" s="6"/>
      <c r="BR294" s="6"/>
      <c r="BS294" s="6"/>
      <c r="BT294" s="6"/>
      <c r="BU294" s="6"/>
      <c r="BV294" s="6"/>
      <c r="BW294" s="6"/>
      <c r="BX294" s="6"/>
      <c r="BY294" s="6"/>
      <c r="BZ294" s="6"/>
      <c r="CA294" s="6"/>
      <c r="CB294" s="6"/>
      <c r="CC294" s="6"/>
      <c r="CD294" s="6"/>
      <c r="CE294" s="6"/>
      <c r="CF294" s="6"/>
      <c r="CG294" s="6"/>
      <c r="CH294" s="6"/>
      <c r="CI294" s="6"/>
      <c r="CJ294" s="6"/>
      <c r="CK294" s="6"/>
      <c r="CL294" s="6"/>
      <c r="CM294" s="6"/>
      <c r="CN294" s="6"/>
      <c r="CO294" s="6"/>
      <c r="CP294" s="6"/>
      <c r="CQ294" s="6"/>
      <c r="CR294" s="6"/>
      <c r="CS294" s="6"/>
      <c r="CT294" s="6"/>
    </row>
    <row r="295" spans="1:98" s="5" customFormat="1" outlineLevel="1" x14ac:dyDescent="0.25">
      <c r="A295" s="666"/>
      <c r="B295" s="336" t="s">
        <v>38</v>
      </c>
      <c r="C295" s="15"/>
      <c r="D295" s="39">
        <v>100515.94</v>
      </c>
      <c r="E295" s="39">
        <v>100515.94</v>
      </c>
      <c r="F295" s="39">
        <v>100515.94</v>
      </c>
      <c r="G295" s="62">
        <f t="shared" si="152"/>
        <v>1</v>
      </c>
      <c r="H295" s="39">
        <v>100515.94</v>
      </c>
      <c r="I295" s="62">
        <f t="shared" si="128"/>
        <v>1</v>
      </c>
      <c r="J295" s="62">
        <f t="shared" si="151"/>
        <v>1</v>
      </c>
      <c r="K295" s="39">
        <v>100515.94</v>
      </c>
      <c r="L295" s="39">
        <f>E295-K295</f>
        <v>0</v>
      </c>
      <c r="M295" s="28">
        <f t="shared" si="150"/>
        <v>1</v>
      </c>
      <c r="N295" s="689"/>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6"/>
      <c r="BB295" s="6"/>
      <c r="BC295" s="6"/>
      <c r="BD295" s="6"/>
      <c r="BE295" s="6"/>
      <c r="BF295" s="6"/>
      <c r="BG295" s="6"/>
      <c r="BH295" s="6"/>
      <c r="BI295" s="6"/>
      <c r="BJ295" s="6"/>
      <c r="BK295" s="6"/>
      <c r="BL295" s="6"/>
      <c r="BM295" s="6"/>
      <c r="BN295" s="6"/>
      <c r="BO295" s="6"/>
      <c r="BP295" s="6"/>
      <c r="BQ295" s="6"/>
      <c r="BR295" s="6"/>
      <c r="BS295" s="6"/>
      <c r="BT295" s="6"/>
      <c r="BU295" s="6"/>
      <c r="BV295" s="6"/>
      <c r="BW295" s="6"/>
      <c r="BX295" s="6"/>
      <c r="BY295" s="6"/>
      <c r="BZ295" s="6"/>
      <c r="CA295" s="6"/>
      <c r="CB295" s="6"/>
      <c r="CC295" s="6"/>
      <c r="CD295" s="6"/>
      <c r="CE295" s="6"/>
      <c r="CF295" s="6"/>
      <c r="CG295" s="6"/>
      <c r="CH295" s="6"/>
      <c r="CI295" s="6"/>
      <c r="CJ295" s="6"/>
      <c r="CK295" s="6"/>
      <c r="CL295" s="6"/>
      <c r="CM295" s="6"/>
      <c r="CN295" s="6"/>
      <c r="CO295" s="6"/>
      <c r="CP295" s="6"/>
      <c r="CQ295" s="6"/>
      <c r="CR295" s="6"/>
      <c r="CS295" s="6"/>
      <c r="CT295" s="6"/>
    </row>
    <row r="296" spans="1:98" s="5" customFormat="1" outlineLevel="1" x14ac:dyDescent="0.25">
      <c r="A296" s="666"/>
      <c r="B296" s="336" t="s">
        <v>20</v>
      </c>
      <c r="C296" s="15"/>
      <c r="D296" s="39"/>
      <c r="E296" s="39"/>
      <c r="F296" s="39"/>
      <c r="G296" s="65" t="e">
        <f t="shared" si="152"/>
        <v>#DIV/0!</v>
      </c>
      <c r="H296" s="39"/>
      <c r="I296" s="65" t="e">
        <f t="shared" si="128"/>
        <v>#DIV/0!</v>
      </c>
      <c r="J296" s="65" t="e">
        <f t="shared" si="151"/>
        <v>#DIV/0!</v>
      </c>
      <c r="K296" s="39"/>
      <c r="L296" s="39">
        <f t="shared" ref="L296:L301" si="153">E296-K296</f>
        <v>0</v>
      </c>
      <c r="M296" s="29" t="e">
        <f t="shared" si="150"/>
        <v>#DIV/0!</v>
      </c>
      <c r="N296" s="689"/>
      <c r="O296" s="6"/>
      <c r="P296" s="6"/>
      <c r="Q296" s="6"/>
      <c r="R296" s="6"/>
      <c r="S296" s="6"/>
      <c r="T296" s="6"/>
      <c r="U296" s="6"/>
      <c r="V296" s="6"/>
      <c r="W296" s="6"/>
      <c r="X296" s="6"/>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6"/>
      <c r="BB296" s="6"/>
      <c r="BC296" s="6"/>
      <c r="BD296" s="6"/>
      <c r="BE296" s="6"/>
      <c r="BF296" s="6"/>
      <c r="BG296" s="6"/>
      <c r="BH296" s="6"/>
      <c r="BI296" s="6"/>
      <c r="BJ296" s="6"/>
      <c r="BK296" s="6"/>
      <c r="BL296" s="6"/>
      <c r="BM296" s="6"/>
      <c r="BN296" s="6"/>
      <c r="BO296" s="6"/>
      <c r="BP296" s="6"/>
      <c r="BQ296" s="6"/>
      <c r="BR296" s="6"/>
      <c r="BS296" s="6"/>
      <c r="BT296" s="6"/>
      <c r="BU296" s="6"/>
      <c r="BV296" s="6"/>
      <c r="BW296" s="6"/>
      <c r="BX296" s="6"/>
      <c r="BY296" s="6"/>
      <c r="BZ296" s="6"/>
      <c r="CA296" s="6"/>
      <c r="CB296" s="6"/>
      <c r="CC296" s="6"/>
      <c r="CD296" s="6"/>
      <c r="CE296" s="6"/>
      <c r="CF296" s="6"/>
      <c r="CG296" s="6"/>
      <c r="CH296" s="6"/>
      <c r="CI296" s="6"/>
      <c r="CJ296" s="6"/>
      <c r="CK296" s="6"/>
      <c r="CL296" s="6"/>
      <c r="CM296" s="6"/>
      <c r="CN296" s="6"/>
      <c r="CO296" s="6"/>
      <c r="CP296" s="6"/>
      <c r="CQ296" s="6"/>
      <c r="CR296" s="6"/>
      <c r="CS296" s="6"/>
      <c r="CT296" s="6"/>
    </row>
    <row r="297" spans="1:98" s="5" customFormat="1" ht="75" customHeight="1" outlineLevel="1" x14ac:dyDescent="0.25">
      <c r="A297" s="757" t="s">
        <v>1296</v>
      </c>
      <c r="B297" s="462" t="s">
        <v>930</v>
      </c>
      <c r="C297" s="16" t="s">
        <v>331</v>
      </c>
      <c r="D297" s="39">
        <f>SUM(D298:D301)</f>
        <v>6029.67</v>
      </c>
      <c r="E297" s="39">
        <f t="shared" ref="E297:F297" si="154">SUM(E298:E301)</f>
        <v>6029.67</v>
      </c>
      <c r="F297" s="39">
        <f t="shared" si="154"/>
        <v>0</v>
      </c>
      <c r="G297" s="65">
        <f t="shared" si="152"/>
        <v>0</v>
      </c>
      <c r="H297" s="39">
        <f>SUM(H298:H301)</f>
        <v>0</v>
      </c>
      <c r="I297" s="65">
        <f t="shared" si="128"/>
        <v>0</v>
      </c>
      <c r="J297" s="65" t="e">
        <f t="shared" si="151"/>
        <v>#DIV/0!</v>
      </c>
      <c r="K297" s="39">
        <f>SUM(K298:K301)</f>
        <v>6029.67</v>
      </c>
      <c r="L297" s="39">
        <f t="shared" si="153"/>
        <v>0</v>
      </c>
      <c r="M297" s="532">
        <f t="shared" si="150"/>
        <v>1</v>
      </c>
      <c r="N297" s="629" t="s">
        <v>931</v>
      </c>
      <c r="O297" s="335"/>
      <c r="P297" s="335"/>
      <c r="Q297" s="335"/>
      <c r="R297" s="335"/>
      <c r="S297" s="335"/>
      <c r="T297" s="335"/>
      <c r="U297" s="335"/>
      <c r="V297" s="335"/>
      <c r="W297" s="335"/>
      <c r="X297" s="335"/>
      <c r="Y297" s="335"/>
      <c r="Z297" s="335"/>
      <c r="AA297" s="335"/>
      <c r="AB297" s="335"/>
      <c r="AC297" s="335"/>
      <c r="AD297" s="335"/>
      <c r="AE297" s="335"/>
      <c r="AF297" s="335"/>
      <c r="AG297" s="335"/>
      <c r="AH297" s="335"/>
      <c r="AI297" s="335"/>
      <c r="AJ297" s="335"/>
      <c r="AK297" s="335"/>
      <c r="AL297" s="335"/>
      <c r="AM297" s="335"/>
      <c r="AN297" s="335"/>
      <c r="AO297" s="335"/>
      <c r="AP297" s="335"/>
      <c r="AQ297" s="335"/>
      <c r="AR297" s="335"/>
      <c r="AS297" s="335"/>
      <c r="AT297" s="335"/>
      <c r="AU297" s="335"/>
      <c r="AV297" s="335"/>
      <c r="AW297" s="335"/>
      <c r="AX297" s="335"/>
      <c r="AY297" s="335"/>
      <c r="AZ297" s="335"/>
      <c r="BA297" s="335"/>
      <c r="BB297" s="335"/>
      <c r="BC297" s="335"/>
      <c r="BD297" s="335"/>
      <c r="BE297" s="335"/>
      <c r="BF297" s="335"/>
      <c r="BG297" s="335"/>
      <c r="BH297" s="335"/>
      <c r="BI297" s="335"/>
      <c r="BJ297" s="335"/>
      <c r="BK297" s="335"/>
      <c r="BL297" s="335"/>
      <c r="BM297" s="335"/>
      <c r="BN297" s="335"/>
      <c r="BO297" s="335"/>
      <c r="BP297" s="335"/>
      <c r="BQ297" s="335"/>
      <c r="BR297" s="335"/>
      <c r="BS297" s="335"/>
      <c r="BT297" s="335"/>
      <c r="BU297" s="335"/>
      <c r="BV297" s="335"/>
      <c r="BW297" s="335"/>
      <c r="BX297" s="335"/>
      <c r="BY297" s="335"/>
      <c r="BZ297" s="335"/>
      <c r="CA297" s="335"/>
      <c r="CB297" s="335"/>
      <c r="CC297" s="335"/>
      <c r="CD297" s="335"/>
      <c r="CE297" s="335"/>
      <c r="CF297" s="335"/>
      <c r="CG297" s="335"/>
      <c r="CH297" s="335"/>
      <c r="CI297" s="335"/>
      <c r="CJ297" s="335"/>
      <c r="CK297" s="335"/>
      <c r="CL297" s="335"/>
      <c r="CM297" s="335"/>
      <c r="CN297" s="335"/>
      <c r="CO297" s="335"/>
      <c r="CP297" s="335"/>
      <c r="CQ297" s="335"/>
      <c r="CR297" s="335"/>
      <c r="CS297" s="335"/>
      <c r="CT297" s="335"/>
    </row>
    <row r="298" spans="1:98" s="5" customFormat="1" outlineLevel="1" x14ac:dyDescent="0.25">
      <c r="A298" s="758"/>
      <c r="B298" s="518" t="s">
        <v>19</v>
      </c>
      <c r="C298" s="15"/>
      <c r="D298" s="39"/>
      <c r="E298" s="39"/>
      <c r="F298" s="39"/>
      <c r="G298" s="65" t="e">
        <f t="shared" si="152"/>
        <v>#DIV/0!</v>
      </c>
      <c r="H298" s="39"/>
      <c r="I298" s="65" t="e">
        <f t="shared" si="128"/>
        <v>#DIV/0!</v>
      </c>
      <c r="J298" s="65" t="e">
        <f t="shared" si="151"/>
        <v>#DIV/0!</v>
      </c>
      <c r="K298" s="39"/>
      <c r="L298" s="39">
        <f t="shared" si="153"/>
        <v>0</v>
      </c>
      <c r="M298" s="533" t="e">
        <f t="shared" si="150"/>
        <v>#DIV/0!</v>
      </c>
      <c r="N298" s="630"/>
      <c r="O298" s="335"/>
      <c r="P298" s="335"/>
      <c r="Q298" s="335"/>
      <c r="R298" s="335"/>
      <c r="S298" s="335"/>
      <c r="T298" s="335"/>
      <c r="U298" s="335"/>
      <c r="V298" s="335"/>
      <c r="W298" s="335"/>
      <c r="X298" s="335"/>
      <c r="Y298" s="335"/>
      <c r="Z298" s="335"/>
      <c r="AA298" s="335"/>
      <c r="AB298" s="335"/>
      <c r="AC298" s="335"/>
      <c r="AD298" s="335"/>
      <c r="AE298" s="335"/>
      <c r="AF298" s="335"/>
      <c r="AG298" s="335"/>
      <c r="AH298" s="335"/>
      <c r="AI298" s="335"/>
      <c r="AJ298" s="335"/>
      <c r="AK298" s="335"/>
      <c r="AL298" s="335"/>
      <c r="AM298" s="335"/>
      <c r="AN298" s="335"/>
      <c r="AO298" s="335"/>
      <c r="AP298" s="335"/>
      <c r="AQ298" s="335"/>
      <c r="AR298" s="335"/>
      <c r="AS298" s="335"/>
      <c r="AT298" s="335"/>
      <c r="AU298" s="335"/>
      <c r="AV298" s="335"/>
      <c r="AW298" s="335"/>
      <c r="AX298" s="335"/>
      <c r="AY298" s="335"/>
      <c r="AZ298" s="335"/>
      <c r="BA298" s="335"/>
      <c r="BB298" s="335"/>
      <c r="BC298" s="335"/>
      <c r="BD298" s="335"/>
      <c r="BE298" s="335"/>
      <c r="BF298" s="335"/>
      <c r="BG298" s="335"/>
      <c r="BH298" s="335"/>
      <c r="BI298" s="335"/>
      <c r="BJ298" s="335"/>
      <c r="BK298" s="335"/>
      <c r="BL298" s="335"/>
      <c r="BM298" s="335"/>
      <c r="BN298" s="335"/>
      <c r="BO298" s="335"/>
      <c r="BP298" s="335"/>
      <c r="BQ298" s="335"/>
      <c r="BR298" s="335"/>
      <c r="BS298" s="335"/>
      <c r="BT298" s="335"/>
      <c r="BU298" s="335"/>
      <c r="BV298" s="335"/>
      <c r="BW298" s="335"/>
      <c r="BX298" s="335"/>
      <c r="BY298" s="335"/>
      <c r="BZ298" s="335"/>
      <c r="CA298" s="335"/>
      <c r="CB298" s="335"/>
      <c r="CC298" s="335"/>
      <c r="CD298" s="335"/>
      <c r="CE298" s="335"/>
      <c r="CF298" s="335"/>
      <c r="CG298" s="335"/>
      <c r="CH298" s="335"/>
      <c r="CI298" s="335"/>
      <c r="CJ298" s="335"/>
      <c r="CK298" s="335"/>
      <c r="CL298" s="335"/>
      <c r="CM298" s="335"/>
      <c r="CN298" s="335"/>
      <c r="CO298" s="335"/>
      <c r="CP298" s="335"/>
      <c r="CQ298" s="335"/>
      <c r="CR298" s="335"/>
      <c r="CS298" s="335"/>
      <c r="CT298" s="335"/>
    </row>
    <row r="299" spans="1:98" s="5" customFormat="1" outlineLevel="1" x14ac:dyDescent="0.25">
      <c r="A299" s="758"/>
      <c r="B299" s="518" t="s">
        <v>18</v>
      </c>
      <c r="C299" s="15"/>
      <c r="D299" s="39"/>
      <c r="E299" s="39"/>
      <c r="F299" s="39"/>
      <c r="G299" s="65" t="e">
        <f t="shared" si="152"/>
        <v>#DIV/0!</v>
      </c>
      <c r="H299" s="39"/>
      <c r="I299" s="65" t="e">
        <f t="shared" si="128"/>
        <v>#DIV/0!</v>
      </c>
      <c r="J299" s="65" t="e">
        <f t="shared" si="151"/>
        <v>#DIV/0!</v>
      </c>
      <c r="K299" s="39"/>
      <c r="L299" s="39">
        <f t="shared" si="153"/>
        <v>0</v>
      </c>
      <c r="M299" s="533" t="e">
        <f t="shared" si="150"/>
        <v>#DIV/0!</v>
      </c>
      <c r="N299" s="630"/>
      <c r="O299" s="335"/>
      <c r="P299" s="335"/>
      <c r="Q299" s="335"/>
      <c r="R299" s="335"/>
      <c r="S299" s="335"/>
      <c r="T299" s="335"/>
      <c r="U299" s="335"/>
      <c r="V299" s="335"/>
      <c r="W299" s="335"/>
      <c r="X299" s="335"/>
      <c r="Y299" s="335"/>
      <c r="Z299" s="335"/>
      <c r="AA299" s="335"/>
      <c r="AB299" s="335"/>
      <c r="AC299" s="335"/>
      <c r="AD299" s="335"/>
      <c r="AE299" s="335"/>
      <c r="AF299" s="335"/>
      <c r="AG299" s="335"/>
      <c r="AH299" s="335"/>
      <c r="AI299" s="335"/>
      <c r="AJ299" s="335"/>
      <c r="AK299" s="335"/>
      <c r="AL299" s="335"/>
      <c r="AM299" s="335"/>
      <c r="AN299" s="335"/>
      <c r="AO299" s="335"/>
      <c r="AP299" s="335"/>
      <c r="AQ299" s="335"/>
      <c r="AR299" s="335"/>
      <c r="AS299" s="335"/>
      <c r="AT299" s="335"/>
      <c r="AU299" s="335"/>
      <c r="AV299" s="335"/>
      <c r="AW299" s="335"/>
      <c r="AX299" s="335"/>
      <c r="AY299" s="335"/>
      <c r="AZ299" s="335"/>
      <c r="BA299" s="335"/>
      <c r="BB299" s="335"/>
      <c r="BC299" s="335"/>
      <c r="BD299" s="335"/>
      <c r="BE299" s="335"/>
      <c r="BF299" s="335"/>
      <c r="BG299" s="335"/>
      <c r="BH299" s="335"/>
      <c r="BI299" s="335"/>
      <c r="BJ299" s="335"/>
      <c r="BK299" s="335"/>
      <c r="BL299" s="335"/>
      <c r="BM299" s="335"/>
      <c r="BN299" s="335"/>
      <c r="BO299" s="335"/>
      <c r="BP299" s="335"/>
      <c r="BQ299" s="335"/>
      <c r="BR299" s="335"/>
      <c r="BS299" s="335"/>
      <c r="BT299" s="335"/>
      <c r="BU299" s="335"/>
      <c r="BV299" s="335"/>
      <c r="BW299" s="335"/>
      <c r="BX299" s="335"/>
      <c r="BY299" s="335"/>
      <c r="BZ299" s="335"/>
      <c r="CA299" s="335"/>
      <c r="CB299" s="335"/>
      <c r="CC299" s="335"/>
      <c r="CD299" s="335"/>
      <c r="CE299" s="335"/>
      <c r="CF299" s="335"/>
      <c r="CG299" s="335"/>
      <c r="CH299" s="335"/>
      <c r="CI299" s="335"/>
      <c r="CJ299" s="335"/>
      <c r="CK299" s="335"/>
      <c r="CL299" s="335"/>
      <c r="CM299" s="335"/>
      <c r="CN299" s="335"/>
      <c r="CO299" s="335"/>
      <c r="CP299" s="335"/>
      <c r="CQ299" s="335"/>
      <c r="CR299" s="335"/>
      <c r="CS299" s="335"/>
      <c r="CT299" s="335"/>
    </row>
    <row r="300" spans="1:98" s="5" customFormat="1" outlineLevel="1" x14ac:dyDescent="0.25">
      <c r="A300" s="758"/>
      <c r="B300" s="518" t="s">
        <v>38</v>
      </c>
      <c r="C300" s="15"/>
      <c r="D300" s="39">
        <v>6029.67</v>
      </c>
      <c r="E300" s="39">
        <v>6029.67</v>
      </c>
      <c r="F300" s="39"/>
      <c r="G300" s="65">
        <f t="shared" si="152"/>
        <v>0</v>
      </c>
      <c r="H300" s="39"/>
      <c r="I300" s="65">
        <f t="shared" si="128"/>
        <v>0</v>
      </c>
      <c r="J300" s="65" t="e">
        <f t="shared" si="151"/>
        <v>#DIV/0!</v>
      </c>
      <c r="K300" s="39">
        <v>6029.67</v>
      </c>
      <c r="L300" s="39">
        <f t="shared" si="153"/>
        <v>0</v>
      </c>
      <c r="M300" s="532">
        <f t="shared" si="150"/>
        <v>1</v>
      </c>
      <c r="N300" s="630"/>
      <c r="O300" s="335"/>
      <c r="P300" s="335"/>
      <c r="Q300" s="335"/>
      <c r="R300" s="335"/>
      <c r="S300" s="335"/>
      <c r="T300" s="335"/>
      <c r="U300" s="335"/>
      <c r="V300" s="335"/>
      <c r="W300" s="335"/>
      <c r="X300" s="335"/>
      <c r="Y300" s="335"/>
      <c r="Z300" s="335"/>
      <c r="AA300" s="335"/>
      <c r="AB300" s="335"/>
      <c r="AC300" s="335"/>
      <c r="AD300" s="335"/>
      <c r="AE300" s="335"/>
      <c r="AF300" s="335"/>
      <c r="AG300" s="335"/>
      <c r="AH300" s="335"/>
      <c r="AI300" s="335"/>
      <c r="AJ300" s="335"/>
      <c r="AK300" s="335"/>
      <c r="AL300" s="335"/>
      <c r="AM300" s="335"/>
      <c r="AN300" s="335"/>
      <c r="AO300" s="335"/>
      <c r="AP300" s="335"/>
      <c r="AQ300" s="335"/>
      <c r="AR300" s="335"/>
      <c r="AS300" s="335"/>
      <c r="AT300" s="335"/>
      <c r="AU300" s="335"/>
      <c r="AV300" s="335"/>
      <c r="AW300" s="335"/>
      <c r="AX300" s="335"/>
      <c r="AY300" s="335"/>
      <c r="AZ300" s="335"/>
      <c r="BA300" s="335"/>
      <c r="BB300" s="335"/>
      <c r="BC300" s="335"/>
      <c r="BD300" s="335"/>
      <c r="BE300" s="335"/>
      <c r="BF300" s="335"/>
      <c r="BG300" s="335"/>
      <c r="BH300" s="335"/>
      <c r="BI300" s="335"/>
      <c r="BJ300" s="335"/>
      <c r="BK300" s="335"/>
      <c r="BL300" s="335"/>
      <c r="BM300" s="335"/>
      <c r="BN300" s="335"/>
      <c r="BO300" s="335"/>
      <c r="BP300" s="335"/>
      <c r="BQ300" s="335"/>
      <c r="BR300" s="335"/>
      <c r="BS300" s="335"/>
      <c r="BT300" s="335"/>
      <c r="BU300" s="335"/>
      <c r="BV300" s="335"/>
      <c r="BW300" s="335"/>
      <c r="BX300" s="335"/>
      <c r="BY300" s="335"/>
      <c r="BZ300" s="335"/>
      <c r="CA300" s="335"/>
      <c r="CB300" s="335"/>
      <c r="CC300" s="335"/>
      <c r="CD300" s="335"/>
      <c r="CE300" s="335"/>
      <c r="CF300" s="335"/>
      <c r="CG300" s="335"/>
      <c r="CH300" s="335"/>
      <c r="CI300" s="335"/>
      <c r="CJ300" s="335"/>
      <c r="CK300" s="335"/>
      <c r="CL300" s="335"/>
      <c r="CM300" s="335"/>
      <c r="CN300" s="335"/>
      <c r="CO300" s="335"/>
      <c r="CP300" s="335"/>
      <c r="CQ300" s="335"/>
      <c r="CR300" s="335"/>
      <c r="CS300" s="335"/>
      <c r="CT300" s="335"/>
    </row>
    <row r="301" spans="1:98" s="5" customFormat="1" outlineLevel="1" x14ac:dyDescent="0.25">
      <c r="A301" s="759"/>
      <c r="B301" s="518" t="s">
        <v>20</v>
      </c>
      <c r="C301" s="15"/>
      <c r="D301" s="39"/>
      <c r="E301" s="39"/>
      <c r="F301" s="39"/>
      <c r="G301" s="65" t="e">
        <f t="shared" si="152"/>
        <v>#DIV/0!</v>
      </c>
      <c r="H301" s="39"/>
      <c r="I301" s="65" t="e">
        <f t="shared" si="128"/>
        <v>#DIV/0!</v>
      </c>
      <c r="J301" s="65" t="e">
        <f t="shared" si="151"/>
        <v>#DIV/0!</v>
      </c>
      <c r="K301" s="39"/>
      <c r="L301" s="39">
        <f t="shared" si="153"/>
        <v>0</v>
      </c>
      <c r="M301" s="533" t="e">
        <f t="shared" si="150"/>
        <v>#DIV/0!</v>
      </c>
      <c r="N301" s="631"/>
      <c r="O301" s="335"/>
      <c r="P301" s="335"/>
      <c r="Q301" s="335"/>
      <c r="R301" s="335"/>
      <c r="S301" s="335"/>
      <c r="T301" s="335"/>
      <c r="U301" s="335"/>
      <c r="V301" s="335"/>
      <c r="W301" s="335"/>
      <c r="X301" s="335"/>
      <c r="Y301" s="335"/>
      <c r="Z301" s="335"/>
      <c r="AA301" s="335"/>
      <c r="AB301" s="335"/>
      <c r="AC301" s="335"/>
      <c r="AD301" s="335"/>
      <c r="AE301" s="335"/>
      <c r="AF301" s="335"/>
      <c r="AG301" s="335"/>
      <c r="AH301" s="335"/>
      <c r="AI301" s="335"/>
      <c r="AJ301" s="335"/>
      <c r="AK301" s="335"/>
      <c r="AL301" s="335"/>
      <c r="AM301" s="335"/>
      <c r="AN301" s="335"/>
      <c r="AO301" s="335"/>
      <c r="AP301" s="335"/>
      <c r="AQ301" s="335"/>
      <c r="AR301" s="335"/>
      <c r="AS301" s="335"/>
      <c r="AT301" s="335"/>
      <c r="AU301" s="335"/>
      <c r="AV301" s="335"/>
      <c r="AW301" s="335"/>
      <c r="AX301" s="335"/>
      <c r="AY301" s="335"/>
      <c r="AZ301" s="335"/>
      <c r="BA301" s="335"/>
      <c r="BB301" s="335"/>
      <c r="BC301" s="335"/>
      <c r="BD301" s="335"/>
      <c r="BE301" s="335"/>
      <c r="BF301" s="335"/>
      <c r="BG301" s="335"/>
      <c r="BH301" s="335"/>
      <c r="BI301" s="335"/>
      <c r="BJ301" s="335"/>
      <c r="BK301" s="335"/>
      <c r="BL301" s="335"/>
      <c r="BM301" s="335"/>
      <c r="BN301" s="335"/>
      <c r="BO301" s="335"/>
      <c r="BP301" s="335"/>
      <c r="BQ301" s="335"/>
      <c r="BR301" s="335"/>
      <c r="BS301" s="335"/>
      <c r="BT301" s="335"/>
      <c r="BU301" s="335"/>
      <c r="BV301" s="335"/>
      <c r="BW301" s="335"/>
      <c r="BX301" s="335"/>
      <c r="BY301" s="335"/>
      <c r="BZ301" s="335"/>
      <c r="CA301" s="335"/>
      <c r="CB301" s="335"/>
      <c r="CC301" s="335"/>
      <c r="CD301" s="335"/>
      <c r="CE301" s="335"/>
      <c r="CF301" s="335"/>
      <c r="CG301" s="335"/>
      <c r="CH301" s="335"/>
      <c r="CI301" s="335"/>
      <c r="CJ301" s="335"/>
      <c r="CK301" s="335"/>
      <c r="CL301" s="335"/>
      <c r="CM301" s="335"/>
      <c r="CN301" s="335"/>
      <c r="CO301" s="335"/>
      <c r="CP301" s="335"/>
      <c r="CQ301" s="335"/>
      <c r="CR301" s="335"/>
      <c r="CS301" s="335"/>
      <c r="CT301" s="335"/>
    </row>
    <row r="302" spans="1:98" s="5" customFormat="1" ht="56.25" outlineLevel="1" x14ac:dyDescent="0.25">
      <c r="A302" s="757" t="s">
        <v>1297</v>
      </c>
      <c r="B302" s="269" t="s">
        <v>932</v>
      </c>
      <c r="C302" s="16" t="s">
        <v>139</v>
      </c>
      <c r="D302" s="39">
        <f>SUM(D303:D306)</f>
        <v>149700</v>
      </c>
      <c r="E302" s="39">
        <f t="shared" ref="E302:F302" si="155">SUM(E303:E306)</f>
        <v>149700</v>
      </c>
      <c r="F302" s="39">
        <f t="shared" si="155"/>
        <v>149700</v>
      </c>
      <c r="G302" s="62">
        <f t="shared" si="152"/>
        <v>1</v>
      </c>
      <c r="H302" s="39">
        <f>SUM(H303:H306)</f>
        <v>149700</v>
      </c>
      <c r="I302" s="62">
        <f t="shared" si="128"/>
        <v>1</v>
      </c>
      <c r="J302" s="62">
        <f t="shared" si="151"/>
        <v>1</v>
      </c>
      <c r="K302" s="39">
        <f>SUM(K303:K306)</f>
        <v>149700</v>
      </c>
      <c r="L302" s="39"/>
      <c r="M302" s="532">
        <f t="shared" si="150"/>
        <v>1</v>
      </c>
      <c r="N302" s="1062"/>
      <c r="O302" s="335"/>
      <c r="P302" s="335"/>
      <c r="Q302" s="335"/>
      <c r="R302" s="335"/>
      <c r="S302" s="335"/>
      <c r="T302" s="335"/>
      <c r="U302" s="335"/>
      <c r="V302" s="335"/>
      <c r="W302" s="335"/>
      <c r="X302" s="335"/>
      <c r="Y302" s="335"/>
      <c r="Z302" s="335"/>
      <c r="AA302" s="335"/>
      <c r="AB302" s="335"/>
      <c r="AC302" s="335"/>
      <c r="AD302" s="335"/>
      <c r="AE302" s="335"/>
      <c r="AF302" s="335"/>
      <c r="AG302" s="335"/>
      <c r="AH302" s="335"/>
      <c r="AI302" s="335"/>
      <c r="AJ302" s="335"/>
      <c r="AK302" s="335"/>
      <c r="AL302" s="335"/>
      <c r="AM302" s="335"/>
      <c r="AN302" s="335"/>
      <c r="AO302" s="335"/>
      <c r="AP302" s="335"/>
      <c r="AQ302" s="335"/>
      <c r="AR302" s="335"/>
      <c r="AS302" s="335"/>
      <c r="AT302" s="335"/>
      <c r="AU302" s="335"/>
      <c r="AV302" s="335"/>
      <c r="AW302" s="335"/>
      <c r="AX302" s="335"/>
      <c r="AY302" s="335"/>
      <c r="AZ302" s="335"/>
      <c r="BA302" s="335"/>
      <c r="BB302" s="335"/>
      <c r="BC302" s="335"/>
      <c r="BD302" s="335"/>
      <c r="BE302" s="335"/>
      <c r="BF302" s="335"/>
      <c r="BG302" s="335"/>
      <c r="BH302" s="335"/>
      <c r="BI302" s="335"/>
      <c r="BJ302" s="335"/>
      <c r="BK302" s="335"/>
      <c r="BL302" s="335"/>
      <c r="BM302" s="335"/>
      <c r="BN302" s="335"/>
      <c r="BO302" s="335"/>
      <c r="BP302" s="335"/>
      <c r="BQ302" s="335"/>
      <c r="BR302" s="335"/>
      <c r="BS302" s="335"/>
      <c r="BT302" s="335"/>
      <c r="BU302" s="335"/>
      <c r="BV302" s="335"/>
      <c r="BW302" s="335"/>
      <c r="BX302" s="335"/>
      <c r="BY302" s="335"/>
      <c r="BZ302" s="335"/>
      <c r="CA302" s="335"/>
      <c r="CB302" s="335"/>
      <c r="CC302" s="335"/>
      <c r="CD302" s="335"/>
      <c r="CE302" s="335"/>
      <c r="CF302" s="335"/>
      <c r="CG302" s="335"/>
      <c r="CH302" s="335"/>
      <c r="CI302" s="335"/>
      <c r="CJ302" s="335"/>
      <c r="CK302" s="335"/>
      <c r="CL302" s="335"/>
      <c r="CM302" s="335"/>
      <c r="CN302" s="335"/>
      <c r="CO302" s="335"/>
      <c r="CP302" s="335"/>
      <c r="CQ302" s="335"/>
      <c r="CR302" s="335"/>
      <c r="CS302" s="335"/>
      <c r="CT302" s="335"/>
    </row>
    <row r="303" spans="1:98" s="5" customFormat="1" outlineLevel="1" x14ac:dyDescent="0.25">
      <c r="A303" s="758"/>
      <c r="B303" s="269" t="s">
        <v>19</v>
      </c>
      <c r="C303" s="15"/>
      <c r="D303" s="39">
        <f>D308+D313</f>
        <v>0</v>
      </c>
      <c r="E303" s="39">
        <f t="shared" ref="E303:F303" si="156">E308+E313</f>
        <v>0</v>
      </c>
      <c r="F303" s="39">
        <f t="shared" si="156"/>
        <v>0</v>
      </c>
      <c r="G303" s="65" t="e">
        <f t="shared" si="152"/>
        <v>#DIV/0!</v>
      </c>
      <c r="H303" s="39">
        <f>H308+H313</f>
        <v>0</v>
      </c>
      <c r="I303" s="65" t="e">
        <f t="shared" si="128"/>
        <v>#DIV/0!</v>
      </c>
      <c r="J303" s="65" t="e">
        <f t="shared" si="151"/>
        <v>#DIV/0!</v>
      </c>
      <c r="K303" s="39">
        <f>K308+K313</f>
        <v>0</v>
      </c>
      <c r="L303" s="39"/>
      <c r="M303" s="533" t="e">
        <f t="shared" si="150"/>
        <v>#DIV/0!</v>
      </c>
      <c r="N303" s="1063"/>
      <c r="O303" s="335"/>
      <c r="P303" s="335"/>
      <c r="Q303" s="335"/>
      <c r="R303" s="335"/>
      <c r="S303" s="335"/>
      <c r="T303" s="335"/>
      <c r="U303" s="335"/>
      <c r="V303" s="335"/>
      <c r="W303" s="335"/>
      <c r="X303" s="335"/>
      <c r="Y303" s="335"/>
      <c r="Z303" s="335"/>
      <c r="AA303" s="335"/>
      <c r="AB303" s="335"/>
      <c r="AC303" s="335"/>
      <c r="AD303" s="335"/>
      <c r="AE303" s="335"/>
      <c r="AF303" s="335"/>
      <c r="AG303" s="335"/>
      <c r="AH303" s="335"/>
      <c r="AI303" s="335"/>
      <c r="AJ303" s="335"/>
      <c r="AK303" s="335"/>
      <c r="AL303" s="335"/>
      <c r="AM303" s="335"/>
      <c r="AN303" s="335"/>
      <c r="AO303" s="335"/>
      <c r="AP303" s="335"/>
      <c r="AQ303" s="335"/>
      <c r="AR303" s="335"/>
      <c r="AS303" s="335"/>
      <c r="AT303" s="335"/>
      <c r="AU303" s="335"/>
      <c r="AV303" s="335"/>
      <c r="AW303" s="335"/>
      <c r="AX303" s="335"/>
      <c r="AY303" s="335"/>
      <c r="AZ303" s="335"/>
      <c r="BA303" s="335"/>
      <c r="BB303" s="335"/>
      <c r="BC303" s="335"/>
      <c r="BD303" s="335"/>
      <c r="BE303" s="335"/>
      <c r="BF303" s="335"/>
      <c r="BG303" s="335"/>
      <c r="BH303" s="335"/>
      <c r="BI303" s="335"/>
      <c r="BJ303" s="335"/>
      <c r="BK303" s="335"/>
      <c r="BL303" s="335"/>
      <c r="BM303" s="335"/>
      <c r="BN303" s="335"/>
      <c r="BO303" s="335"/>
      <c r="BP303" s="335"/>
      <c r="BQ303" s="335"/>
      <c r="BR303" s="335"/>
      <c r="BS303" s="335"/>
      <c r="BT303" s="335"/>
      <c r="BU303" s="335"/>
      <c r="BV303" s="335"/>
      <c r="BW303" s="335"/>
      <c r="BX303" s="335"/>
      <c r="BY303" s="335"/>
      <c r="BZ303" s="335"/>
      <c r="CA303" s="335"/>
      <c r="CB303" s="335"/>
      <c r="CC303" s="335"/>
      <c r="CD303" s="335"/>
      <c r="CE303" s="335"/>
      <c r="CF303" s="335"/>
      <c r="CG303" s="335"/>
      <c r="CH303" s="335"/>
      <c r="CI303" s="335"/>
      <c r="CJ303" s="335"/>
      <c r="CK303" s="335"/>
      <c r="CL303" s="335"/>
      <c r="CM303" s="335"/>
      <c r="CN303" s="335"/>
      <c r="CO303" s="335"/>
      <c r="CP303" s="335"/>
      <c r="CQ303" s="335"/>
      <c r="CR303" s="335"/>
      <c r="CS303" s="335"/>
      <c r="CT303" s="335"/>
    </row>
    <row r="304" spans="1:98" s="5" customFormat="1" outlineLevel="1" x14ac:dyDescent="0.25">
      <c r="A304" s="758"/>
      <c r="B304" s="269" t="s">
        <v>18</v>
      </c>
      <c r="C304" s="15"/>
      <c r="D304" s="39">
        <f t="shared" ref="D304:F306" si="157">D309+D314</f>
        <v>0</v>
      </c>
      <c r="E304" s="39">
        <f t="shared" si="157"/>
        <v>0</v>
      </c>
      <c r="F304" s="39">
        <f t="shared" si="157"/>
        <v>0</v>
      </c>
      <c r="G304" s="65" t="e">
        <f t="shared" si="152"/>
        <v>#DIV/0!</v>
      </c>
      <c r="H304" s="39">
        <f t="shared" ref="H304:H306" si="158">H309+H314</f>
        <v>0</v>
      </c>
      <c r="I304" s="65" t="e">
        <f t="shared" si="128"/>
        <v>#DIV/0!</v>
      </c>
      <c r="J304" s="65" t="e">
        <f t="shared" si="151"/>
        <v>#DIV/0!</v>
      </c>
      <c r="K304" s="39">
        <f t="shared" ref="K304:K306" si="159">K309+K314</f>
        <v>0</v>
      </c>
      <c r="L304" s="39"/>
      <c r="M304" s="533" t="e">
        <f t="shared" si="150"/>
        <v>#DIV/0!</v>
      </c>
      <c r="N304" s="1063"/>
      <c r="O304" s="335"/>
      <c r="P304" s="335"/>
      <c r="Q304" s="335"/>
      <c r="R304" s="335"/>
      <c r="S304" s="335"/>
      <c r="T304" s="335"/>
      <c r="U304" s="335"/>
      <c r="V304" s="335"/>
      <c r="W304" s="335"/>
      <c r="X304" s="335"/>
      <c r="Y304" s="335"/>
      <c r="Z304" s="335"/>
      <c r="AA304" s="335"/>
      <c r="AB304" s="335"/>
      <c r="AC304" s="335"/>
      <c r="AD304" s="335"/>
      <c r="AE304" s="335"/>
      <c r="AF304" s="335"/>
      <c r="AG304" s="335"/>
      <c r="AH304" s="335"/>
      <c r="AI304" s="335"/>
      <c r="AJ304" s="335"/>
      <c r="AK304" s="335"/>
      <c r="AL304" s="335"/>
      <c r="AM304" s="335"/>
      <c r="AN304" s="335"/>
      <c r="AO304" s="335"/>
      <c r="AP304" s="335"/>
      <c r="AQ304" s="335"/>
      <c r="AR304" s="335"/>
      <c r="AS304" s="335"/>
      <c r="AT304" s="335"/>
      <c r="AU304" s="335"/>
      <c r="AV304" s="335"/>
      <c r="AW304" s="335"/>
      <c r="AX304" s="335"/>
      <c r="AY304" s="335"/>
      <c r="AZ304" s="335"/>
      <c r="BA304" s="335"/>
      <c r="BB304" s="335"/>
      <c r="BC304" s="335"/>
      <c r="BD304" s="335"/>
      <c r="BE304" s="335"/>
      <c r="BF304" s="335"/>
      <c r="BG304" s="335"/>
      <c r="BH304" s="335"/>
      <c r="BI304" s="335"/>
      <c r="BJ304" s="335"/>
      <c r="BK304" s="335"/>
      <c r="BL304" s="335"/>
      <c r="BM304" s="335"/>
      <c r="BN304" s="335"/>
      <c r="BO304" s="335"/>
      <c r="BP304" s="335"/>
      <c r="BQ304" s="335"/>
      <c r="BR304" s="335"/>
      <c r="BS304" s="335"/>
      <c r="BT304" s="335"/>
      <c r="BU304" s="335"/>
      <c r="BV304" s="335"/>
      <c r="BW304" s="335"/>
      <c r="BX304" s="335"/>
      <c r="BY304" s="335"/>
      <c r="BZ304" s="335"/>
      <c r="CA304" s="335"/>
      <c r="CB304" s="335"/>
      <c r="CC304" s="335"/>
      <c r="CD304" s="335"/>
      <c r="CE304" s="335"/>
      <c r="CF304" s="335"/>
      <c r="CG304" s="335"/>
      <c r="CH304" s="335"/>
      <c r="CI304" s="335"/>
      <c r="CJ304" s="335"/>
      <c r="CK304" s="335"/>
      <c r="CL304" s="335"/>
      <c r="CM304" s="335"/>
      <c r="CN304" s="335"/>
      <c r="CO304" s="335"/>
      <c r="CP304" s="335"/>
      <c r="CQ304" s="335"/>
      <c r="CR304" s="335"/>
      <c r="CS304" s="335"/>
      <c r="CT304" s="335"/>
    </row>
    <row r="305" spans="1:98" s="5" customFormat="1" outlineLevel="1" x14ac:dyDescent="0.25">
      <c r="A305" s="758"/>
      <c r="B305" s="269" t="s">
        <v>38</v>
      </c>
      <c r="C305" s="15"/>
      <c r="D305" s="39">
        <f t="shared" si="157"/>
        <v>149700</v>
      </c>
      <c r="E305" s="39">
        <f t="shared" si="157"/>
        <v>149700</v>
      </c>
      <c r="F305" s="39">
        <f t="shared" si="157"/>
        <v>149700</v>
      </c>
      <c r="G305" s="62">
        <f t="shared" si="152"/>
        <v>1</v>
      </c>
      <c r="H305" s="39">
        <f t="shared" si="158"/>
        <v>149700</v>
      </c>
      <c r="I305" s="62">
        <f t="shared" si="128"/>
        <v>1</v>
      </c>
      <c r="J305" s="62">
        <f t="shared" si="151"/>
        <v>1</v>
      </c>
      <c r="K305" s="39">
        <f t="shared" si="159"/>
        <v>149700</v>
      </c>
      <c r="L305" s="39"/>
      <c r="M305" s="532">
        <f t="shared" si="150"/>
        <v>1</v>
      </c>
      <c r="N305" s="1063"/>
      <c r="O305" s="335"/>
      <c r="P305" s="335"/>
      <c r="Q305" s="335"/>
      <c r="R305" s="335"/>
      <c r="S305" s="335"/>
      <c r="T305" s="335"/>
      <c r="U305" s="335"/>
      <c r="V305" s="335"/>
      <c r="W305" s="335"/>
      <c r="X305" s="335"/>
      <c r="Y305" s="335"/>
      <c r="Z305" s="335"/>
      <c r="AA305" s="335"/>
      <c r="AB305" s="335"/>
      <c r="AC305" s="335"/>
      <c r="AD305" s="335"/>
      <c r="AE305" s="335"/>
      <c r="AF305" s="335"/>
      <c r="AG305" s="335"/>
      <c r="AH305" s="335"/>
      <c r="AI305" s="335"/>
      <c r="AJ305" s="335"/>
      <c r="AK305" s="335"/>
      <c r="AL305" s="335"/>
      <c r="AM305" s="335"/>
      <c r="AN305" s="335"/>
      <c r="AO305" s="335"/>
      <c r="AP305" s="335"/>
      <c r="AQ305" s="335"/>
      <c r="AR305" s="335"/>
      <c r="AS305" s="335"/>
      <c r="AT305" s="335"/>
      <c r="AU305" s="335"/>
      <c r="AV305" s="335"/>
      <c r="AW305" s="335"/>
      <c r="AX305" s="335"/>
      <c r="AY305" s="335"/>
      <c r="AZ305" s="335"/>
      <c r="BA305" s="335"/>
      <c r="BB305" s="335"/>
      <c r="BC305" s="335"/>
      <c r="BD305" s="335"/>
      <c r="BE305" s="335"/>
      <c r="BF305" s="335"/>
      <c r="BG305" s="335"/>
      <c r="BH305" s="335"/>
      <c r="BI305" s="335"/>
      <c r="BJ305" s="335"/>
      <c r="BK305" s="335"/>
      <c r="BL305" s="335"/>
      <c r="BM305" s="335"/>
      <c r="BN305" s="335"/>
      <c r="BO305" s="335"/>
      <c r="BP305" s="335"/>
      <c r="BQ305" s="335"/>
      <c r="BR305" s="335"/>
      <c r="BS305" s="335"/>
      <c r="BT305" s="335"/>
      <c r="BU305" s="335"/>
      <c r="BV305" s="335"/>
      <c r="BW305" s="335"/>
      <c r="BX305" s="335"/>
      <c r="BY305" s="335"/>
      <c r="BZ305" s="335"/>
      <c r="CA305" s="335"/>
      <c r="CB305" s="335"/>
      <c r="CC305" s="335"/>
      <c r="CD305" s="335"/>
      <c r="CE305" s="335"/>
      <c r="CF305" s="335"/>
      <c r="CG305" s="335"/>
      <c r="CH305" s="335"/>
      <c r="CI305" s="335"/>
      <c r="CJ305" s="335"/>
      <c r="CK305" s="335"/>
      <c r="CL305" s="335"/>
      <c r="CM305" s="335"/>
      <c r="CN305" s="335"/>
      <c r="CO305" s="335"/>
      <c r="CP305" s="335"/>
      <c r="CQ305" s="335"/>
      <c r="CR305" s="335"/>
      <c r="CS305" s="335"/>
      <c r="CT305" s="335"/>
    </row>
    <row r="306" spans="1:98" s="5" customFormat="1" outlineLevel="1" x14ac:dyDescent="0.25">
      <c r="A306" s="759"/>
      <c r="B306" s="269" t="s">
        <v>20</v>
      </c>
      <c r="C306" s="15"/>
      <c r="D306" s="39">
        <f t="shared" si="157"/>
        <v>0</v>
      </c>
      <c r="E306" s="39">
        <f t="shared" si="157"/>
        <v>0</v>
      </c>
      <c r="F306" s="39">
        <f t="shared" si="157"/>
        <v>0</v>
      </c>
      <c r="G306" s="65" t="e">
        <f t="shared" si="152"/>
        <v>#DIV/0!</v>
      </c>
      <c r="H306" s="39">
        <f t="shared" si="158"/>
        <v>0</v>
      </c>
      <c r="I306" s="65" t="e">
        <f t="shared" si="128"/>
        <v>#DIV/0!</v>
      </c>
      <c r="J306" s="65" t="e">
        <f t="shared" si="151"/>
        <v>#DIV/0!</v>
      </c>
      <c r="K306" s="39">
        <f t="shared" si="159"/>
        <v>0</v>
      </c>
      <c r="L306" s="39"/>
      <c r="M306" s="533" t="e">
        <f t="shared" si="150"/>
        <v>#DIV/0!</v>
      </c>
      <c r="N306" s="1064"/>
      <c r="O306" s="335"/>
      <c r="P306" s="335"/>
      <c r="Q306" s="335"/>
      <c r="R306" s="335"/>
      <c r="S306" s="335"/>
      <c r="T306" s="335"/>
      <c r="U306" s="335"/>
      <c r="V306" s="335"/>
      <c r="W306" s="335"/>
      <c r="X306" s="335"/>
      <c r="Y306" s="335"/>
      <c r="Z306" s="335"/>
      <c r="AA306" s="335"/>
      <c r="AB306" s="335"/>
      <c r="AC306" s="335"/>
      <c r="AD306" s="335"/>
      <c r="AE306" s="335"/>
      <c r="AF306" s="335"/>
      <c r="AG306" s="335"/>
      <c r="AH306" s="335"/>
      <c r="AI306" s="335"/>
      <c r="AJ306" s="335"/>
      <c r="AK306" s="335"/>
      <c r="AL306" s="335"/>
      <c r="AM306" s="335"/>
      <c r="AN306" s="335"/>
      <c r="AO306" s="335"/>
      <c r="AP306" s="335"/>
      <c r="AQ306" s="335"/>
      <c r="AR306" s="335"/>
      <c r="AS306" s="335"/>
      <c r="AT306" s="335"/>
      <c r="AU306" s="335"/>
      <c r="AV306" s="335"/>
      <c r="AW306" s="335"/>
      <c r="AX306" s="335"/>
      <c r="AY306" s="335"/>
      <c r="AZ306" s="335"/>
      <c r="BA306" s="335"/>
      <c r="BB306" s="335"/>
      <c r="BC306" s="335"/>
      <c r="BD306" s="335"/>
      <c r="BE306" s="335"/>
      <c r="BF306" s="335"/>
      <c r="BG306" s="335"/>
      <c r="BH306" s="335"/>
      <c r="BI306" s="335"/>
      <c r="BJ306" s="335"/>
      <c r="BK306" s="335"/>
      <c r="BL306" s="335"/>
      <c r="BM306" s="335"/>
      <c r="BN306" s="335"/>
      <c r="BO306" s="335"/>
      <c r="BP306" s="335"/>
      <c r="BQ306" s="335"/>
      <c r="BR306" s="335"/>
      <c r="BS306" s="335"/>
      <c r="BT306" s="335"/>
      <c r="BU306" s="335"/>
      <c r="BV306" s="335"/>
      <c r="BW306" s="335"/>
      <c r="BX306" s="335"/>
      <c r="BY306" s="335"/>
      <c r="BZ306" s="335"/>
      <c r="CA306" s="335"/>
      <c r="CB306" s="335"/>
      <c r="CC306" s="335"/>
      <c r="CD306" s="335"/>
      <c r="CE306" s="335"/>
      <c r="CF306" s="335"/>
      <c r="CG306" s="335"/>
      <c r="CH306" s="335"/>
      <c r="CI306" s="335"/>
      <c r="CJ306" s="335"/>
      <c r="CK306" s="335"/>
      <c r="CL306" s="335"/>
      <c r="CM306" s="335"/>
      <c r="CN306" s="335"/>
      <c r="CO306" s="335"/>
      <c r="CP306" s="335"/>
      <c r="CQ306" s="335"/>
      <c r="CR306" s="335"/>
      <c r="CS306" s="335"/>
      <c r="CT306" s="335"/>
    </row>
    <row r="307" spans="1:98" s="5" customFormat="1" ht="112.5" customHeight="1" outlineLevel="1" x14ac:dyDescent="0.25">
      <c r="A307" s="757" t="s">
        <v>1298</v>
      </c>
      <c r="B307" s="269" t="s">
        <v>934</v>
      </c>
      <c r="C307" s="16" t="s">
        <v>331</v>
      </c>
      <c r="D307" s="39">
        <f>SUM(D308:D311)</f>
        <v>74850</v>
      </c>
      <c r="E307" s="39">
        <f t="shared" ref="E307:F307" si="160">SUM(E308:E311)</f>
        <v>74850</v>
      </c>
      <c r="F307" s="39">
        <f t="shared" si="160"/>
        <v>74850</v>
      </c>
      <c r="G307" s="62">
        <f t="shared" si="152"/>
        <v>1</v>
      </c>
      <c r="H307" s="39">
        <f>SUM(H308:H311)</f>
        <v>74850</v>
      </c>
      <c r="I307" s="62">
        <f t="shared" si="128"/>
        <v>1</v>
      </c>
      <c r="J307" s="62">
        <f t="shared" si="151"/>
        <v>1</v>
      </c>
      <c r="K307" s="39">
        <f>SUM(K308:K311)</f>
        <v>74850</v>
      </c>
      <c r="L307" s="39"/>
      <c r="M307" s="532">
        <f t="shared" si="150"/>
        <v>1</v>
      </c>
      <c r="N307" s="629" t="s">
        <v>1325</v>
      </c>
      <c r="O307" s="335"/>
      <c r="P307" s="335"/>
      <c r="Q307" s="335"/>
      <c r="R307" s="335"/>
      <c r="S307" s="335"/>
      <c r="T307" s="335"/>
      <c r="U307" s="335"/>
      <c r="V307" s="335"/>
      <c r="W307" s="335"/>
      <c r="X307" s="335"/>
      <c r="Y307" s="335"/>
      <c r="Z307" s="335"/>
      <c r="AA307" s="335"/>
      <c r="AB307" s="335"/>
      <c r="AC307" s="335"/>
      <c r="AD307" s="335"/>
      <c r="AE307" s="335"/>
      <c r="AF307" s="335"/>
      <c r="AG307" s="335"/>
      <c r="AH307" s="335"/>
      <c r="AI307" s="335"/>
      <c r="AJ307" s="335"/>
      <c r="AK307" s="335"/>
      <c r="AL307" s="335"/>
      <c r="AM307" s="335"/>
      <c r="AN307" s="335"/>
      <c r="AO307" s="335"/>
      <c r="AP307" s="335"/>
      <c r="AQ307" s="335"/>
      <c r="AR307" s="335"/>
      <c r="AS307" s="335"/>
      <c r="AT307" s="335"/>
      <c r="AU307" s="335"/>
      <c r="AV307" s="335"/>
      <c r="AW307" s="335"/>
      <c r="AX307" s="335"/>
      <c r="AY307" s="335"/>
      <c r="AZ307" s="335"/>
      <c r="BA307" s="335"/>
      <c r="BB307" s="335"/>
      <c r="BC307" s="335"/>
      <c r="BD307" s="335"/>
      <c r="BE307" s="335"/>
      <c r="BF307" s="335"/>
      <c r="BG307" s="335"/>
      <c r="BH307" s="335"/>
      <c r="BI307" s="335"/>
      <c r="BJ307" s="335"/>
      <c r="BK307" s="335"/>
      <c r="BL307" s="335"/>
      <c r="BM307" s="335"/>
      <c r="BN307" s="335"/>
      <c r="BO307" s="335"/>
      <c r="BP307" s="335"/>
      <c r="BQ307" s="335"/>
      <c r="BR307" s="335"/>
      <c r="BS307" s="335"/>
      <c r="BT307" s="335"/>
      <c r="BU307" s="335"/>
      <c r="BV307" s="335"/>
      <c r="BW307" s="335"/>
      <c r="BX307" s="335"/>
      <c r="BY307" s="335"/>
      <c r="BZ307" s="335"/>
      <c r="CA307" s="335"/>
      <c r="CB307" s="335"/>
      <c r="CC307" s="335"/>
      <c r="CD307" s="335"/>
      <c r="CE307" s="335"/>
      <c r="CF307" s="335"/>
      <c r="CG307" s="335"/>
      <c r="CH307" s="335"/>
      <c r="CI307" s="335"/>
      <c r="CJ307" s="335"/>
      <c r="CK307" s="335"/>
      <c r="CL307" s="335"/>
      <c r="CM307" s="335"/>
      <c r="CN307" s="335"/>
      <c r="CO307" s="335"/>
      <c r="CP307" s="335"/>
      <c r="CQ307" s="335"/>
      <c r="CR307" s="335"/>
      <c r="CS307" s="335"/>
      <c r="CT307" s="335"/>
    </row>
    <row r="308" spans="1:98" s="5" customFormat="1" outlineLevel="1" x14ac:dyDescent="0.25">
      <c r="A308" s="758"/>
      <c r="B308" s="269" t="s">
        <v>19</v>
      </c>
      <c r="C308" s="15"/>
      <c r="D308" s="39"/>
      <c r="E308" s="39"/>
      <c r="F308" s="39"/>
      <c r="G308" s="65" t="e">
        <f t="shared" si="152"/>
        <v>#DIV/0!</v>
      </c>
      <c r="H308" s="39"/>
      <c r="I308" s="65" t="e">
        <f t="shared" si="128"/>
        <v>#DIV/0!</v>
      </c>
      <c r="J308" s="65" t="e">
        <f t="shared" si="151"/>
        <v>#DIV/0!</v>
      </c>
      <c r="K308" s="39"/>
      <c r="L308" s="39"/>
      <c r="M308" s="533" t="e">
        <f t="shared" si="150"/>
        <v>#DIV/0!</v>
      </c>
      <c r="N308" s="630"/>
      <c r="O308" s="335"/>
      <c r="P308" s="335"/>
      <c r="Q308" s="335"/>
      <c r="R308" s="335"/>
      <c r="S308" s="335"/>
      <c r="T308" s="335"/>
      <c r="U308" s="335"/>
      <c r="V308" s="335"/>
      <c r="W308" s="335"/>
      <c r="X308" s="335"/>
      <c r="Y308" s="335"/>
      <c r="Z308" s="335"/>
      <c r="AA308" s="335"/>
      <c r="AB308" s="335"/>
      <c r="AC308" s="335"/>
      <c r="AD308" s="335"/>
      <c r="AE308" s="335"/>
      <c r="AF308" s="335"/>
      <c r="AG308" s="335"/>
      <c r="AH308" s="335"/>
      <c r="AI308" s="335"/>
      <c r="AJ308" s="335"/>
      <c r="AK308" s="335"/>
      <c r="AL308" s="335"/>
      <c r="AM308" s="335"/>
      <c r="AN308" s="335"/>
      <c r="AO308" s="335"/>
      <c r="AP308" s="335"/>
      <c r="AQ308" s="335"/>
      <c r="AR308" s="335"/>
      <c r="AS308" s="335"/>
      <c r="AT308" s="335"/>
      <c r="AU308" s="335"/>
      <c r="AV308" s="335"/>
      <c r="AW308" s="335"/>
      <c r="AX308" s="335"/>
      <c r="AY308" s="335"/>
      <c r="AZ308" s="335"/>
      <c r="BA308" s="335"/>
      <c r="BB308" s="335"/>
      <c r="BC308" s="335"/>
      <c r="BD308" s="335"/>
      <c r="BE308" s="335"/>
      <c r="BF308" s="335"/>
      <c r="BG308" s="335"/>
      <c r="BH308" s="335"/>
      <c r="BI308" s="335"/>
      <c r="BJ308" s="335"/>
      <c r="BK308" s="335"/>
      <c r="BL308" s="335"/>
      <c r="BM308" s="335"/>
      <c r="BN308" s="335"/>
      <c r="BO308" s="335"/>
      <c r="BP308" s="335"/>
      <c r="BQ308" s="335"/>
      <c r="BR308" s="335"/>
      <c r="BS308" s="335"/>
      <c r="BT308" s="335"/>
      <c r="BU308" s="335"/>
      <c r="BV308" s="335"/>
      <c r="BW308" s="335"/>
      <c r="BX308" s="335"/>
      <c r="BY308" s="335"/>
      <c r="BZ308" s="335"/>
      <c r="CA308" s="335"/>
      <c r="CB308" s="335"/>
      <c r="CC308" s="335"/>
      <c r="CD308" s="335"/>
      <c r="CE308" s="335"/>
      <c r="CF308" s="335"/>
      <c r="CG308" s="335"/>
      <c r="CH308" s="335"/>
      <c r="CI308" s="335"/>
      <c r="CJ308" s="335"/>
      <c r="CK308" s="335"/>
      <c r="CL308" s="335"/>
      <c r="CM308" s="335"/>
      <c r="CN308" s="335"/>
      <c r="CO308" s="335"/>
      <c r="CP308" s="335"/>
      <c r="CQ308" s="335"/>
      <c r="CR308" s="335"/>
      <c r="CS308" s="335"/>
      <c r="CT308" s="335"/>
    </row>
    <row r="309" spans="1:98" s="5" customFormat="1" outlineLevel="1" x14ac:dyDescent="0.25">
      <c r="A309" s="758"/>
      <c r="B309" s="269" t="s">
        <v>18</v>
      </c>
      <c r="C309" s="15"/>
      <c r="D309" s="39"/>
      <c r="E309" s="39"/>
      <c r="F309" s="39"/>
      <c r="G309" s="65" t="e">
        <f t="shared" si="152"/>
        <v>#DIV/0!</v>
      </c>
      <c r="H309" s="39"/>
      <c r="I309" s="65" t="e">
        <f t="shared" si="128"/>
        <v>#DIV/0!</v>
      </c>
      <c r="J309" s="65" t="e">
        <f t="shared" si="151"/>
        <v>#DIV/0!</v>
      </c>
      <c r="K309" s="39"/>
      <c r="L309" s="39"/>
      <c r="M309" s="533" t="e">
        <f t="shared" si="150"/>
        <v>#DIV/0!</v>
      </c>
      <c r="N309" s="630"/>
      <c r="O309" s="335"/>
      <c r="P309" s="335"/>
      <c r="Q309" s="335"/>
      <c r="R309" s="335"/>
      <c r="S309" s="335"/>
      <c r="T309" s="335"/>
      <c r="U309" s="335"/>
      <c r="V309" s="335"/>
      <c r="W309" s="335"/>
      <c r="X309" s="335"/>
      <c r="Y309" s="335"/>
      <c r="Z309" s="335"/>
      <c r="AA309" s="335"/>
      <c r="AB309" s="335"/>
      <c r="AC309" s="335"/>
      <c r="AD309" s="335"/>
      <c r="AE309" s="335"/>
      <c r="AF309" s="335"/>
      <c r="AG309" s="335"/>
      <c r="AH309" s="335"/>
      <c r="AI309" s="335"/>
      <c r="AJ309" s="335"/>
      <c r="AK309" s="335"/>
      <c r="AL309" s="335"/>
      <c r="AM309" s="335"/>
      <c r="AN309" s="335"/>
      <c r="AO309" s="335"/>
      <c r="AP309" s="335"/>
      <c r="AQ309" s="335"/>
      <c r="AR309" s="335"/>
      <c r="AS309" s="335"/>
      <c r="AT309" s="335"/>
      <c r="AU309" s="335"/>
      <c r="AV309" s="335"/>
      <c r="AW309" s="335"/>
      <c r="AX309" s="335"/>
      <c r="AY309" s="335"/>
      <c r="AZ309" s="335"/>
      <c r="BA309" s="335"/>
      <c r="BB309" s="335"/>
      <c r="BC309" s="335"/>
      <c r="BD309" s="335"/>
      <c r="BE309" s="335"/>
      <c r="BF309" s="335"/>
      <c r="BG309" s="335"/>
      <c r="BH309" s="335"/>
      <c r="BI309" s="335"/>
      <c r="BJ309" s="335"/>
      <c r="BK309" s="335"/>
      <c r="BL309" s="335"/>
      <c r="BM309" s="335"/>
      <c r="BN309" s="335"/>
      <c r="BO309" s="335"/>
      <c r="BP309" s="335"/>
      <c r="BQ309" s="335"/>
      <c r="BR309" s="335"/>
      <c r="BS309" s="335"/>
      <c r="BT309" s="335"/>
      <c r="BU309" s="335"/>
      <c r="BV309" s="335"/>
      <c r="BW309" s="335"/>
      <c r="BX309" s="335"/>
      <c r="BY309" s="335"/>
      <c r="BZ309" s="335"/>
      <c r="CA309" s="335"/>
      <c r="CB309" s="335"/>
      <c r="CC309" s="335"/>
      <c r="CD309" s="335"/>
      <c r="CE309" s="335"/>
      <c r="CF309" s="335"/>
      <c r="CG309" s="335"/>
      <c r="CH309" s="335"/>
      <c r="CI309" s="335"/>
      <c r="CJ309" s="335"/>
      <c r="CK309" s="335"/>
      <c r="CL309" s="335"/>
      <c r="CM309" s="335"/>
      <c r="CN309" s="335"/>
      <c r="CO309" s="335"/>
      <c r="CP309" s="335"/>
      <c r="CQ309" s="335"/>
      <c r="CR309" s="335"/>
      <c r="CS309" s="335"/>
      <c r="CT309" s="335"/>
    </row>
    <row r="310" spans="1:98" s="5" customFormat="1" outlineLevel="1" x14ac:dyDescent="0.25">
      <c r="A310" s="758"/>
      <c r="B310" s="269" t="s">
        <v>38</v>
      </c>
      <c r="C310" s="15"/>
      <c r="D310" s="39">
        <v>74850</v>
      </c>
      <c r="E310" s="39">
        <v>74850</v>
      </c>
      <c r="F310" s="39">
        <v>74850</v>
      </c>
      <c r="G310" s="62">
        <f t="shared" si="152"/>
        <v>1</v>
      </c>
      <c r="H310" s="39">
        <v>74850</v>
      </c>
      <c r="I310" s="62">
        <f t="shared" si="128"/>
        <v>1</v>
      </c>
      <c r="J310" s="62">
        <f t="shared" si="151"/>
        <v>1</v>
      </c>
      <c r="K310" s="39">
        <v>74850</v>
      </c>
      <c r="L310" s="39"/>
      <c r="M310" s="532">
        <f t="shared" si="150"/>
        <v>1</v>
      </c>
      <c r="N310" s="630"/>
      <c r="O310" s="335"/>
      <c r="P310" s="335"/>
      <c r="Q310" s="335"/>
      <c r="R310" s="335"/>
      <c r="S310" s="335"/>
      <c r="T310" s="335"/>
      <c r="U310" s="335"/>
      <c r="V310" s="335"/>
      <c r="W310" s="335"/>
      <c r="X310" s="335"/>
      <c r="Y310" s="335"/>
      <c r="Z310" s="335"/>
      <c r="AA310" s="335"/>
      <c r="AB310" s="335"/>
      <c r="AC310" s="335"/>
      <c r="AD310" s="335"/>
      <c r="AE310" s="335"/>
      <c r="AF310" s="335"/>
      <c r="AG310" s="335"/>
      <c r="AH310" s="335"/>
      <c r="AI310" s="335"/>
      <c r="AJ310" s="335"/>
      <c r="AK310" s="335"/>
      <c r="AL310" s="335"/>
      <c r="AM310" s="335"/>
      <c r="AN310" s="335"/>
      <c r="AO310" s="335"/>
      <c r="AP310" s="335"/>
      <c r="AQ310" s="335"/>
      <c r="AR310" s="335"/>
      <c r="AS310" s="335"/>
      <c r="AT310" s="335"/>
      <c r="AU310" s="335"/>
      <c r="AV310" s="335"/>
      <c r="AW310" s="335"/>
      <c r="AX310" s="335"/>
      <c r="AY310" s="335"/>
      <c r="AZ310" s="335"/>
      <c r="BA310" s="335"/>
      <c r="BB310" s="335"/>
      <c r="BC310" s="335"/>
      <c r="BD310" s="335"/>
      <c r="BE310" s="335"/>
      <c r="BF310" s="335"/>
      <c r="BG310" s="335"/>
      <c r="BH310" s="335"/>
      <c r="BI310" s="335"/>
      <c r="BJ310" s="335"/>
      <c r="BK310" s="335"/>
      <c r="BL310" s="335"/>
      <c r="BM310" s="335"/>
      <c r="BN310" s="335"/>
      <c r="BO310" s="335"/>
      <c r="BP310" s="335"/>
      <c r="BQ310" s="335"/>
      <c r="BR310" s="335"/>
      <c r="BS310" s="335"/>
      <c r="BT310" s="335"/>
      <c r="BU310" s="335"/>
      <c r="BV310" s="335"/>
      <c r="BW310" s="335"/>
      <c r="BX310" s="335"/>
      <c r="BY310" s="335"/>
      <c r="BZ310" s="335"/>
      <c r="CA310" s="335"/>
      <c r="CB310" s="335"/>
      <c r="CC310" s="335"/>
      <c r="CD310" s="335"/>
      <c r="CE310" s="335"/>
      <c r="CF310" s="335"/>
      <c r="CG310" s="335"/>
      <c r="CH310" s="335"/>
      <c r="CI310" s="335"/>
      <c r="CJ310" s="335"/>
      <c r="CK310" s="335"/>
      <c r="CL310" s="335"/>
      <c r="CM310" s="335"/>
      <c r="CN310" s="335"/>
      <c r="CO310" s="335"/>
      <c r="CP310" s="335"/>
      <c r="CQ310" s="335"/>
      <c r="CR310" s="335"/>
      <c r="CS310" s="335"/>
      <c r="CT310" s="335"/>
    </row>
    <row r="311" spans="1:98" s="5" customFormat="1" outlineLevel="1" x14ac:dyDescent="0.25">
      <c r="A311" s="759"/>
      <c r="B311" s="269" t="s">
        <v>20</v>
      </c>
      <c r="C311" s="15"/>
      <c r="D311" s="39"/>
      <c r="E311" s="39"/>
      <c r="F311" s="39"/>
      <c r="G311" s="65" t="e">
        <f t="shared" si="152"/>
        <v>#DIV/0!</v>
      </c>
      <c r="H311" s="39"/>
      <c r="I311" s="65" t="e">
        <f t="shared" si="128"/>
        <v>#DIV/0!</v>
      </c>
      <c r="J311" s="65" t="e">
        <f t="shared" si="151"/>
        <v>#DIV/0!</v>
      </c>
      <c r="K311" s="39"/>
      <c r="L311" s="39"/>
      <c r="M311" s="533" t="e">
        <f t="shared" si="150"/>
        <v>#DIV/0!</v>
      </c>
      <c r="N311" s="631"/>
      <c r="O311" s="335"/>
      <c r="P311" s="335"/>
      <c r="Q311" s="335"/>
      <c r="R311" s="335"/>
      <c r="S311" s="335"/>
      <c r="T311" s="335"/>
      <c r="U311" s="335"/>
      <c r="V311" s="335"/>
      <c r="W311" s="335"/>
      <c r="X311" s="335"/>
      <c r="Y311" s="335"/>
      <c r="Z311" s="335"/>
      <c r="AA311" s="335"/>
      <c r="AB311" s="335"/>
      <c r="AC311" s="335"/>
      <c r="AD311" s="335"/>
      <c r="AE311" s="335"/>
      <c r="AF311" s="335"/>
      <c r="AG311" s="335"/>
      <c r="AH311" s="335"/>
      <c r="AI311" s="335"/>
      <c r="AJ311" s="335"/>
      <c r="AK311" s="335"/>
      <c r="AL311" s="335"/>
      <c r="AM311" s="335"/>
      <c r="AN311" s="335"/>
      <c r="AO311" s="335"/>
      <c r="AP311" s="335"/>
      <c r="AQ311" s="335"/>
      <c r="AR311" s="335"/>
      <c r="AS311" s="335"/>
      <c r="AT311" s="335"/>
      <c r="AU311" s="335"/>
      <c r="AV311" s="335"/>
      <c r="AW311" s="335"/>
      <c r="AX311" s="335"/>
      <c r="AY311" s="335"/>
      <c r="AZ311" s="335"/>
      <c r="BA311" s="335"/>
      <c r="BB311" s="335"/>
      <c r="BC311" s="335"/>
      <c r="BD311" s="335"/>
      <c r="BE311" s="335"/>
      <c r="BF311" s="335"/>
      <c r="BG311" s="335"/>
      <c r="BH311" s="335"/>
      <c r="BI311" s="335"/>
      <c r="BJ311" s="335"/>
      <c r="BK311" s="335"/>
      <c r="BL311" s="335"/>
      <c r="BM311" s="335"/>
      <c r="BN311" s="335"/>
      <c r="BO311" s="335"/>
      <c r="BP311" s="335"/>
      <c r="BQ311" s="335"/>
      <c r="BR311" s="335"/>
      <c r="BS311" s="335"/>
      <c r="BT311" s="335"/>
      <c r="BU311" s="335"/>
      <c r="BV311" s="335"/>
      <c r="BW311" s="335"/>
      <c r="BX311" s="335"/>
      <c r="BY311" s="335"/>
      <c r="BZ311" s="335"/>
      <c r="CA311" s="335"/>
      <c r="CB311" s="335"/>
      <c r="CC311" s="335"/>
      <c r="CD311" s="335"/>
      <c r="CE311" s="335"/>
      <c r="CF311" s="335"/>
      <c r="CG311" s="335"/>
      <c r="CH311" s="335"/>
      <c r="CI311" s="335"/>
      <c r="CJ311" s="335"/>
      <c r="CK311" s="335"/>
      <c r="CL311" s="335"/>
      <c r="CM311" s="335"/>
      <c r="CN311" s="335"/>
      <c r="CO311" s="335"/>
      <c r="CP311" s="335"/>
      <c r="CQ311" s="335"/>
      <c r="CR311" s="335"/>
      <c r="CS311" s="335"/>
      <c r="CT311" s="335"/>
    </row>
    <row r="312" spans="1:98" s="5" customFormat="1" ht="112.5" customHeight="1" outlineLevel="1" x14ac:dyDescent="0.25">
      <c r="A312" s="757" t="s">
        <v>1299</v>
      </c>
      <c r="B312" s="269" t="s">
        <v>933</v>
      </c>
      <c r="C312" s="16" t="s">
        <v>331</v>
      </c>
      <c r="D312" s="39">
        <f>SUM(D313:D316)</f>
        <v>74850</v>
      </c>
      <c r="E312" s="39">
        <f t="shared" ref="E312:F312" si="161">SUM(E313:E316)</f>
        <v>74850</v>
      </c>
      <c r="F312" s="39">
        <f t="shared" si="161"/>
        <v>74850</v>
      </c>
      <c r="G312" s="62">
        <f t="shared" si="152"/>
        <v>1</v>
      </c>
      <c r="H312" s="39">
        <f>SUM(H313:H316)</f>
        <v>74850</v>
      </c>
      <c r="I312" s="62">
        <f t="shared" si="128"/>
        <v>1</v>
      </c>
      <c r="J312" s="62">
        <f t="shared" si="151"/>
        <v>1</v>
      </c>
      <c r="K312" s="39">
        <f>SUM(K313:K316)</f>
        <v>74850</v>
      </c>
      <c r="L312" s="39"/>
      <c r="M312" s="532">
        <f t="shared" si="150"/>
        <v>1</v>
      </c>
      <c r="N312" s="629" t="s">
        <v>943</v>
      </c>
      <c r="O312" s="335"/>
      <c r="P312" s="335"/>
      <c r="Q312" s="335"/>
      <c r="R312" s="335"/>
      <c r="S312" s="335"/>
      <c r="T312" s="335"/>
      <c r="U312" s="335"/>
      <c r="V312" s="335"/>
      <c r="W312" s="335"/>
      <c r="X312" s="335"/>
      <c r="Y312" s="335"/>
      <c r="Z312" s="335"/>
      <c r="AA312" s="335"/>
      <c r="AB312" s="335"/>
      <c r="AC312" s="335"/>
      <c r="AD312" s="335"/>
      <c r="AE312" s="335"/>
      <c r="AF312" s="335"/>
      <c r="AG312" s="335"/>
      <c r="AH312" s="335"/>
      <c r="AI312" s="335"/>
      <c r="AJ312" s="335"/>
      <c r="AK312" s="335"/>
      <c r="AL312" s="335"/>
      <c r="AM312" s="335"/>
      <c r="AN312" s="335"/>
      <c r="AO312" s="335"/>
      <c r="AP312" s="335"/>
      <c r="AQ312" s="335"/>
      <c r="AR312" s="335"/>
      <c r="AS312" s="335"/>
      <c r="AT312" s="335"/>
      <c r="AU312" s="335"/>
      <c r="AV312" s="335"/>
      <c r="AW312" s="335"/>
      <c r="AX312" s="335"/>
      <c r="AY312" s="335"/>
      <c r="AZ312" s="335"/>
      <c r="BA312" s="335"/>
      <c r="BB312" s="335"/>
      <c r="BC312" s="335"/>
      <c r="BD312" s="335"/>
      <c r="BE312" s="335"/>
      <c r="BF312" s="335"/>
      <c r="BG312" s="335"/>
      <c r="BH312" s="335"/>
      <c r="BI312" s="335"/>
      <c r="BJ312" s="335"/>
      <c r="BK312" s="335"/>
      <c r="BL312" s="335"/>
      <c r="BM312" s="335"/>
      <c r="BN312" s="335"/>
      <c r="BO312" s="335"/>
      <c r="BP312" s="335"/>
      <c r="BQ312" s="335"/>
      <c r="BR312" s="335"/>
      <c r="BS312" s="335"/>
      <c r="BT312" s="335"/>
      <c r="BU312" s="335"/>
      <c r="BV312" s="335"/>
      <c r="BW312" s="335"/>
      <c r="BX312" s="335"/>
      <c r="BY312" s="335"/>
      <c r="BZ312" s="335"/>
      <c r="CA312" s="335"/>
      <c r="CB312" s="335"/>
      <c r="CC312" s="335"/>
      <c r="CD312" s="335"/>
      <c r="CE312" s="335"/>
      <c r="CF312" s="335"/>
      <c r="CG312" s="335"/>
      <c r="CH312" s="335"/>
      <c r="CI312" s="335"/>
      <c r="CJ312" s="335"/>
      <c r="CK312" s="335"/>
      <c r="CL312" s="335"/>
      <c r="CM312" s="335"/>
      <c r="CN312" s="335"/>
      <c r="CO312" s="335"/>
      <c r="CP312" s="335"/>
      <c r="CQ312" s="335"/>
      <c r="CR312" s="335"/>
      <c r="CS312" s="335"/>
      <c r="CT312" s="335"/>
    </row>
    <row r="313" spans="1:98" s="5" customFormat="1" outlineLevel="1" x14ac:dyDescent="0.25">
      <c r="A313" s="758"/>
      <c r="B313" s="269" t="s">
        <v>19</v>
      </c>
      <c r="C313" s="15"/>
      <c r="D313" s="39"/>
      <c r="E313" s="39"/>
      <c r="F313" s="39"/>
      <c r="G313" s="65" t="e">
        <f t="shared" si="152"/>
        <v>#DIV/0!</v>
      </c>
      <c r="H313" s="39"/>
      <c r="I313" s="65" t="e">
        <f t="shared" si="128"/>
        <v>#DIV/0!</v>
      </c>
      <c r="J313" s="65" t="e">
        <f t="shared" si="151"/>
        <v>#DIV/0!</v>
      </c>
      <c r="K313" s="39"/>
      <c r="L313" s="39"/>
      <c r="M313" s="533" t="e">
        <f t="shared" si="150"/>
        <v>#DIV/0!</v>
      </c>
      <c r="N313" s="630"/>
      <c r="O313" s="335"/>
      <c r="P313" s="335"/>
      <c r="Q313" s="335"/>
      <c r="R313" s="335"/>
      <c r="S313" s="335"/>
      <c r="T313" s="335"/>
      <c r="U313" s="335"/>
      <c r="V313" s="335"/>
      <c r="W313" s="335"/>
      <c r="X313" s="335"/>
      <c r="Y313" s="335"/>
      <c r="Z313" s="335"/>
      <c r="AA313" s="335"/>
      <c r="AB313" s="335"/>
      <c r="AC313" s="335"/>
      <c r="AD313" s="335"/>
      <c r="AE313" s="335"/>
      <c r="AF313" s="335"/>
      <c r="AG313" s="335"/>
      <c r="AH313" s="335"/>
      <c r="AI313" s="335"/>
      <c r="AJ313" s="335"/>
      <c r="AK313" s="335"/>
      <c r="AL313" s="335"/>
      <c r="AM313" s="335"/>
      <c r="AN313" s="335"/>
      <c r="AO313" s="335"/>
      <c r="AP313" s="335"/>
      <c r="AQ313" s="335"/>
      <c r="AR313" s="335"/>
      <c r="AS313" s="335"/>
      <c r="AT313" s="335"/>
      <c r="AU313" s="335"/>
      <c r="AV313" s="335"/>
      <c r="AW313" s="335"/>
      <c r="AX313" s="335"/>
      <c r="AY313" s="335"/>
      <c r="AZ313" s="335"/>
      <c r="BA313" s="335"/>
      <c r="BB313" s="335"/>
      <c r="BC313" s="335"/>
      <c r="BD313" s="335"/>
      <c r="BE313" s="335"/>
      <c r="BF313" s="335"/>
      <c r="BG313" s="335"/>
      <c r="BH313" s="335"/>
      <c r="BI313" s="335"/>
      <c r="BJ313" s="335"/>
      <c r="BK313" s="335"/>
      <c r="BL313" s="335"/>
      <c r="BM313" s="335"/>
      <c r="BN313" s="335"/>
      <c r="BO313" s="335"/>
      <c r="BP313" s="335"/>
      <c r="BQ313" s="335"/>
      <c r="BR313" s="335"/>
      <c r="BS313" s="335"/>
      <c r="BT313" s="335"/>
      <c r="BU313" s="335"/>
      <c r="BV313" s="335"/>
      <c r="BW313" s="335"/>
      <c r="BX313" s="335"/>
      <c r="BY313" s="335"/>
      <c r="BZ313" s="335"/>
      <c r="CA313" s="335"/>
      <c r="CB313" s="335"/>
      <c r="CC313" s="335"/>
      <c r="CD313" s="335"/>
      <c r="CE313" s="335"/>
      <c r="CF313" s="335"/>
      <c r="CG313" s="335"/>
      <c r="CH313" s="335"/>
      <c r="CI313" s="335"/>
      <c r="CJ313" s="335"/>
      <c r="CK313" s="335"/>
      <c r="CL313" s="335"/>
      <c r="CM313" s="335"/>
      <c r="CN313" s="335"/>
      <c r="CO313" s="335"/>
      <c r="CP313" s="335"/>
      <c r="CQ313" s="335"/>
      <c r="CR313" s="335"/>
      <c r="CS313" s="335"/>
      <c r="CT313" s="335"/>
    </row>
    <row r="314" spans="1:98" s="5" customFormat="1" outlineLevel="1" x14ac:dyDescent="0.25">
      <c r="A314" s="758"/>
      <c r="B314" s="269" t="s">
        <v>18</v>
      </c>
      <c r="C314" s="15"/>
      <c r="D314" s="39"/>
      <c r="E314" s="39"/>
      <c r="F314" s="39"/>
      <c r="G314" s="65" t="e">
        <f t="shared" si="152"/>
        <v>#DIV/0!</v>
      </c>
      <c r="H314" s="39"/>
      <c r="I314" s="65" t="e">
        <f t="shared" si="128"/>
        <v>#DIV/0!</v>
      </c>
      <c r="J314" s="65" t="e">
        <f t="shared" si="151"/>
        <v>#DIV/0!</v>
      </c>
      <c r="K314" s="39"/>
      <c r="L314" s="39"/>
      <c r="M314" s="533" t="e">
        <f t="shared" si="150"/>
        <v>#DIV/0!</v>
      </c>
      <c r="N314" s="630"/>
      <c r="O314" s="335"/>
      <c r="P314" s="335"/>
      <c r="Q314" s="335"/>
      <c r="R314" s="335"/>
      <c r="S314" s="335"/>
      <c r="T314" s="335"/>
      <c r="U314" s="335"/>
      <c r="V314" s="335"/>
      <c r="W314" s="335"/>
      <c r="X314" s="335"/>
      <c r="Y314" s="335"/>
      <c r="Z314" s="335"/>
      <c r="AA314" s="335"/>
      <c r="AB314" s="335"/>
      <c r="AC314" s="335"/>
      <c r="AD314" s="335"/>
      <c r="AE314" s="335"/>
      <c r="AF314" s="335"/>
      <c r="AG314" s="335"/>
      <c r="AH314" s="335"/>
      <c r="AI314" s="335"/>
      <c r="AJ314" s="335"/>
      <c r="AK314" s="335"/>
      <c r="AL314" s="335"/>
      <c r="AM314" s="335"/>
      <c r="AN314" s="335"/>
      <c r="AO314" s="335"/>
      <c r="AP314" s="335"/>
      <c r="AQ314" s="335"/>
      <c r="AR314" s="335"/>
      <c r="AS314" s="335"/>
      <c r="AT314" s="335"/>
      <c r="AU314" s="335"/>
      <c r="AV314" s="335"/>
      <c r="AW314" s="335"/>
      <c r="AX314" s="335"/>
      <c r="AY314" s="335"/>
      <c r="AZ314" s="335"/>
      <c r="BA314" s="335"/>
      <c r="BB314" s="335"/>
      <c r="BC314" s="335"/>
      <c r="BD314" s="335"/>
      <c r="BE314" s="335"/>
      <c r="BF314" s="335"/>
      <c r="BG314" s="335"/>
      <c r="BH314" s="335"/>
      <c r="BI314" s="335"/>
      <c r="BJ314" s="335"/>
      <c r="BK314" s="335"/>
      <c r="BL314" s="335"/>
      <c r="BM314" s="335"/>
      <c r="BN314" s="335"/>
      <c r="BO314" s="335"/>
      <c r="BP314" s="335"/>
      <c r="BQ314" s="335"/>
      <c r="BR314" s="335"/>
      <c r="BS314" s="335"/>
      <c r="BT314" s="335"/>
      <c r="BU314" s="335"/>
      <c r="BV314" s="335"/>
      <c r="BW314" s="335"/>
      <c r="BX314" s="335"/>
      <c r="BY314" s="335"/>
      <c r="BZ314" s="335"/>
      <c r="CA314" s="335"/>
      <c r="CB314" s="335"/>
      <c r="CC314" s="335"/>
      <c r="CD314" s="335"/>
      <c r="CE314" s="335"/>
      <c r="CF314" s="335"/>
      <c r="CG314" s="335"/>
      <c r="CH314" s="335"/>
      <c r="CI314" s="335"/>
      <c r="CJ314" s="335"/>
      <c r="CK314" s="335"/>
      <c r="CL314" s="335"/>
      <c r="CM314" s="335"/>
      <c r="CN314" s="335"/>
      <c r="CO314" s="335"/>
      <c r="CP314" s="335"/>
      <c r="CQ314" s="335"/>
      <c r="CR314" s="335"/>
      <c r="CS314" s="335"/>
      <c r="CT314" s="335"/>
    </row>
    <row r="315" spans="1:98" s="5" customFormat="1" outlineLevel="1" x14ac:dyDescent="0.25">
      <c r="A315" s="758"/>
      <c r="B315" s="269" t="s">
        <v>38</v>
      </c>
      <c r="C315" s="15"/>
      <c r="D315" s="39">
        <v>74850</v>
      </c>
      <c r="E315" s="39">
        <v>74850</v>
      </c>
      <c r="F315" s="39">
        <v>74850</v>
      </c>
      <c r="G315" s="62">
        <f t="shared" si="152"/>
        <v>1</v>
      </c>
      <c r="H315" s="39">
        <v>74850</v>
      </c>
      <c r="I315" s="62">
        <f t="shared" si="128"/>
        <v>1</v>
      </c>
      <c r="J315" s="62">
        <f t="shared" si="151"/>
        <v>1</v>
      </c>
      <c r="K315" s="39">
        <v>74850</v>
      </c>
      <c r="L315" s="39"/>
      <c r="M315" s="532">
        <f t="shared" si="150"/>
        <v>1</v>
      </c>
      <c r="N315" s="630"/>
      <c r="O315" s="335"/>
      <c r="P315" s="335"/>
      <c r="Q315" s="335"/>
      <c r="R315" s="335"/>
      <c r="S315" s="335"/>
      <c r="T315" s="335"/>
      <c r="U315" s="335"/>
      <c r="V315" s="335"/>
      <c r="W315" s="335"/>
      <c r="X315" s="335"/>
      <c r="Y315" s="335"/>
      <c r="Z315" s="335"/>
      <c r="AA315" s="335"/>
      <c r="AB315" s="335"/>
      <c r="AC315" s="335"/>
      <c r="AD315" s="335"/>
      <c r="AE315" s="335"/>
      <c r="AF315" s="335"/>
      <c r="AG315" s="335"/>
      <c r="AH315" s="335"/>
      <c r="AI315" s="335"/>
      <c r="AJ315" s="335"/>
      <c r="AK315" s="335"/>
      <c r="AL315" s="335"/>
      <c r="AM315" s="335"/>
      <c r="AN315" s="335"/>
      <c r="AO315" s="335"/>
      <c r="AP315" s="335"/>
      <c r="AQ315" s="335"/>
      <c r="AR315" s="335"/>
      <c r="AS315" s="335"/>
      <c r="AT315" s="335"/>
      <c r="AU315" s="335"/>
      <c r="AV315" s="335"/>
      <c r="AW315" s="335"/>
      <c r="AX315" s="335"/>
      <c r="AY315" s="335"/>
      <c r="AZ315" s="335"/>
      <c r="BA315" s="335"/>
      <c r="BB315" s="335"/>
      <c r="BC315" s="335"/>
      <c r="BD315" s="335"/>
      <c r="BE315" s="335"/>
      <c r="BF315" s="335"/>
      <c r="BG315" s="335"/>
      <c r="BH315" s="335"/>
      <c r="BI315" s="335"/>
      <c r="BJ315" s="335"/>
      <c r="BK315" s="335"/>
      <c r="BL315" s="335"/>
      <c r="BM315" s="335"/>
      <c r="BN315" s="335"/>
      <c r="BO315" s="335"/>
      <c r="BP315" s="335"/>
      <c r="BQ315" s="335"/>
      <c r="BR315" s="335"/>
      <c r="BS315" s="335"/>
      <c r="BT315" s="335"/>
      <c r="BU315" s="335"/>
      <c r="BV315" s="335"/>
      <c r="BW315" s="335"/>
      <c r="BX315" s="335"/>
      <c r="BY315" s="335"/>
      <c r="BZ315" s="335"/>
      <c r="CA315" s="335"/>
      <c r="CB315" s="335"/>
      <c r="CC315" s="335"/>
      <c r="CD315" s="335"/>
      <c r="CE315" s="335"/>
      <c r="CF315" s="335"/>
      <c r="CG315" s="335"/>
      <c r="CH315" s="335"/>
      <c r="CI315" s="335"/>
      <c r="CJ315" s="335"/>
      <c r="CK315" s="335"/>
      <c r="CL315" s="335"/>
      <c r="CM315" s="335"/>
      <c r="CN315" s="335"/>
      <c r="CO315" s="335"/>
      <c r="CP315" s="335"/>
      <c r="CQ315" s="335"/>
      <c r="CR315" s="335"/>
      <c r="CS315" s="335"/>
      <c r="CT315" s="335"/>
    </row>
    <row r="316" spans="1:98" s="5" customFormat="1" outlineLevel="1" x14ac:dyDescent="0.25">
      <c r="A316" s="759"/>
      <c r="B316" s="269" t="s">
        <v>20</v>
      </c>
      <c r="C316" s="15"/>
      <c r="D316" s="39"/>
      <c r="E316" s="39"/>
      <c r="F316" s="39"/>
      <c r="G316" s="65" t="e">
        <f t="shared" si="152"/>
        <v>#DIV/0!</v>
      </c>
      <c r="H316" s="39"/>
      <c r="I316" s="65" t="e">
        <f t="shared" si="128"/>
        <v>#DIV/0!</v>
      </c>
      <c r="J316" s="65" t="e">
        <f t="shared" si="151"/>
        <v>#DIV/0!</v>
      </c>
      <c r="K316" s="39"/>
      <c r="L316" s="39"/>
      <c r="M316" s="533" t="e">
        <f t="shared" si="150"/>
        <v>#DIV/0!</v>
      </c>
      <c r="N316" s="631"/>
      <c r="O316" s="335"/>
      <c r="P316" s="335"/>
      <c r="Q316" s="335"/>
      <c r="R316" s="335"/>
      <c r="S316" s="335"/>
      <c r="T316" s="335"/>
      <c r="U316" s="335"/>
      <c r="V316" s="335"/>
      <c r="W316" s="335"/>
      <c r="X316" s="335"/>
      <c r="Y316" s="335"/>
      <c r="Z316" s="335"/>
      <c r="AA316" s="335"/>
      <c r="AB316" s="335"/>
      <c r="AC316" s="335"/>
      <c r="AD316" s="335"/>
      <c r="AE316" s="335"/>
      <c r="AF316" s="335"/>
      <c r="AG316" s="335"/>
      <c r="AH316" s="335"/>
      <c r="AI316" s="335"/>
      <c r="AJ316" s="335"/>
      <c r="AK316" s="335"/>
      <c r="AL316" s="335"/>
      <c r="AM316" s="335"/>
      <c r="AN316" s="335"/>
      <c r="AO316" s="335"/>
      <c r="AP316" s="335"/>
      <c r="AQ316" s="335"/>
      <c r="AR316" s="335"/>
      <c r="AS316" s="335"/>
      <c r="AT316" s="335"/>
      <c r="AU316" s="335"/>
      <c r="AV316" s="335"/>
      <c r="AW316" s="335"/>
      <c r="AX316" s="335"/>
      <c r="AY316" s="335"/>
      <c r="AZ316" s="335"/>
      <c r="BA316" s="335"/>
      <c r="BB316" s="335"/>
      <c r="BC316" s="335"/>
      <c r="BD316" s="335"/>
      <c r="BE316" s="335"/>
      <c r="BF316" s="335"/>
      <c r="BG316" s="335"/>
      <c r="BH316" s="335"/>
      <c r="BI316" s="335"/>
      <c r="BJ316" s="335"/>
      <c r="BK316" s="335"/>
      <c r="BL316" s="335"/>
      <c r="BM316" s="335"/>
      <c r="BN316" s="335"/>
      <c r="BO316" s="335"/>
      <c r="BP316" s="335"/>
      <c r="BQ316" s="335"/>
      <c r="BR316" s="335"/>
      <c r="BS316" s="335"/>
      <c r="BT316" s="335"/>
      <c r="BU316" s="335"/>
      <c r="BV316" s="335"/>
      <c r="BW316" s="335"/>
      <c r="BX316" s="335"/>
      <c r="BY316" s="335"/>
      <c r="BZ316" s="335"/>
      <c r="CA316" s="335"/>
      <c r="CB316" s="335"/>
      <c r="CC316" s="335"/>
      <c r="CD316" s="335"/>
      <c r="CE316" s="335"/>
      <c r="CF316" s="335"/>
      <c r="CG316" s="335"/>
      <c r="CH316" s="335"/>
      <c r="CI316" s="335"/>
      <c r="CJ316" s="335"/>
      <c r="CK316" s="335"/>
      <c r="CL316" s="335"/>
      <c r="CM316" s="335"/>
      <c r="CN316" s="335"/>
      <c r="CO316" s="335"/>
      <c r="CP316" s="335"/>
      <c r="CQ316" s="335"/>
      <c r="CR316" s="335"/>
      <c r="CS316" s="335"/>
      <c r="CT316" s="335"/>
    </row>
    <row r="317" spans="1:98" s="5" customFormat="1" ht="113.25" customHeight="1" outlineLevel="1" x14ac:dyDescent="0.25">
      <c r="A317" s="647" t="s">
        <v>222</v>
      </c>
      <c r="B317" s="53" t="s">
        <v>133</v>
      </c>
      <c r="C317" s="53" t="s">
        <v>97</v>
      </c>
      <c r="D317" s="58">
        <f>SUM(D318:D321)</f>
        <v>220298.94</v>
      </c>
      <c r="E317" s="58">
        <f>SUM(E318:E321)</f>
        <v>220298.94</v>
      </c>
      <c r="F317" s="58">
        <f>SUM(F318:F321)</f>
        <v>46567.75</v>
      </c>
      <c r="G317" s="88">
        <f t="shared" si="152"/>
        <v>0.21099999999999999</v>
      </c>
      <c r="H317" s="58">
        <f>SUM(H318:H321)</f>
        <v>46567.75</v>
      </c>
      <c r="I317" s="92">
        <f t="shared" si="128"/>
        <v>0.21099999999999999</v>
      </c>
      <c r="J317" s="88">
        <f t="shared" si="151"/>
        <v>1</v>
      </c>
      <c r="K317" s="58">
        <f>SUM(K318:K321)</f>
        <v>220123.06</v>
      </c>
      <c r="L317" s="58">
        <f>SUM(L318:L321)</f>
        <v>175.88</v>
      </c>
      <c r="M317" s="127">
        <f t="shared" si="150"/>
        <v>0.999</v>
      </c>
      <c r="N317" s="872"/>
      <c r="O317" s="6"/>
      <c r="P317" s="6"/>
      <c r="Q317" s="6"/>
      <c r="R317" s="6"/>
      <c r="S317" s="6"/>
      <c r="T317" s="6"/>
      <c r="U317" s="6"/>
      <c r="V317" s="6"/>
      <c r="W317" s="6"/>
      <c r="X317" s="6"/>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6"/>
      <c r="BB317" s="6"/>
      <c r="BC317" s="6"/>
      <c r="BD317" s="6"/>
      <c r="BE317" s="6"/>
      <c r="BF317" s="6"/>
      <c r="BG317" s="6"/>
      <c r="BH317" s="6"/>
      <c r="BI317" s="6"/>
      <c r="BJ317" s="6"/>
      <c r="BK317" s="6"/>
      <c r="BL317" s="6"/>
      <c r="BM317" s="6"/>
      <c r="BN317" s="6"/>
      <c r="BO317" s="6"/>
      <c r="BP317" s="6"/>
      <c r="BQ317" s="6"/>
      <c r="BR317" s="6"/>
      <c r="BS317" s="6"/>
      <c r="BT317" s="6"/>
      <c r="BU317" s="6"/>
      <c r="BV317" s="6"/>
      <c r="BW317" s="6"/>
      <c r="BX317" s="6"/>
      <c r="BY317" s="6"/>
      <c r="BZ317" s="6"/>
      <c r="CA317" s="6"/>
      <c r="CB317" s="6"/>
      <c r="CC317" s="6"/>
      <c r="CD317" s="6"/>
      <c r="CE317" s="6"/>
      <c r="CF317" s="6"/>
      <c r="CG317" s="6"/>
      <c r="CH317" s="6"/>
      <c r="CI317" s="6"/>
      <c r="CJ317" s="6"/>
      <c r="CK317" s="6"/>
      <c r="CL317" s="6"/>
      <c r="CM317" s="6"/>
      <c r="CN317" s="6"/>
      <c r="CO317" s="6"/>
      <c r="CP317" s="6"/>
      <c r="CQ317" s="6"/>
      <c r="CR317" s="6"/>
      <c r="CS317" s="6"/>
      <c r="CT317" s="6"/>
    </row>
    <row r="318" spans="1:98" s="5" customFormat="1" outlineLevel="1" x14ac:dyDescent="0.25">
      <c r="A318" s="638"/>
      <c r="B318" s="336" t="s">
        <v>19</v>
      </c>
      <c r="C318" s="27"/>
      <c r="D318" s="24">
        <f>D323+D328</f>
        <v>0</v>
      </c>
      <c r="E318" s="24">
        <f t="shared" ref="E318:F318" si="162">E323+E328</f>
        <v>0</v>
      </c>
      <c r="F318" s="24">
        <f t="shared" si="162"/>
        <v>0</v>
      </c>
      <c r="G318" s="65" t="e">
        <f t="shared" si="152"/>
        <v>#DIV/0!</v>
      </c>
      <c r="H318" s="24">
        <f>H323+H328</f>
        <v>0</v>
      </c>
      <c r="I318" s="77" t="e">
        <f t="shared" si="128"/>
        <v>#DIV/0!</v>
      </c>
      <c r="J318" s="65" t="e">
        <f t="shared" si="151"/>
        <v>#DIV/0!</v>
      </c>
      <c r="K318" s="24">
        <f>K323+K328</f>
        <v>0</v>
      </c>
      <c r="L318" s="24">
        <f>L323+L328</f>
        <v>0</v>
      </c>
      <c r="M318" s="128" t="e">
        <f t="shared" si="150"/>
        <v>#DIV/0!</v>
      </c>
      <c r="N318" s="811"/>
      <c r="O318" s="6"/>
      <c r="P318" s="6"/>
      <c r="Q318" s="6"/>
      <c r="R318" s="6"/>
      <c r="S318" s="6"/>
      <c r="T318" s="6"/>
      <c r="U318" s="6"/>
      <c r="V318" s="6"/>
      <c r="W318" s="6"/>
      <c r="X318" s="6"/>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6"/>
      <c r="BB318" s="6"/>
      <c r="BC318" s="6"/>
      <c r="BD318" s="6"/>
      <c r="BE318" s="6"/>
      <c r="BF318" s="6"/>
      <c r="BG318" s="6"/>
      <c r="BH318" s="6"/>
      <c r="BI318" s="6"/>
      <c r="BJ318" s="6"/>
      <c r="BK318" s="6"/>
      <c r="BL318" s="6"/>
      <c r="BM318" s="6"/>
      <c r="BN318" s="6"/>
      <c r="BO318" s="6"/>
      <c r="BP318" s="6"/>
      <c r="BQ318" s="6"/>
      <c r="BR318" s="6"/>
      <c r="BS318" s="6"/>
      <c r="BT318" s="6"/>
      <c r="BU318" s="6"/>
      <c r="BV318" s="6"/>
      <c r="BW318" s="6"/>
      <c r="BX318" s="6"/>
      <c r="BY318" s="6"/>
      <c r="BZ318" s="6"/>
      <c r="CA318" s="6"/>
      <c r="CB318" s="6"/>
      <c r="CC318" s="6"/>
      <c r="CD318" s="6"/>
      <c r="CE318" s="6"/>
      <c r="CF318" s="6"/>
      <c r="CG318" s="6"/>
      <c r="CH318" s="6"/>
      <c r="CI318" s="6"/>
      <c r="CJ318" s="6"/>
      <c r="CK318" s="6"/>
      <c r="CL318" s="6"/>
      <c r="CM318" s="6"/>
      <c r="CN318" s="6"/>
      <c r="CO318" s="6"/>
      <c r="CP318" s="6"/>
      <c r="CQ318" s="6"/>
      <c r="CR318" s="6"/>
      <c r="CS318" s="6"/>
      <c r="CT318" s="6"/>
    </row>
    <row r="319" spans="1:98" s="5" customFormat="1" outlineLevel="1" x14ac:dyDescent="0.25">
      <c r="A319" s="638"/>
      <c r="B319" s="336" t="s">
        <v>18</v>
      </c>
      <c r="C319" s="27"/>
      <c r="D319" s="24">
        <f t="shared" ref="D319:F321" si="163">D324+D329</f>
        <v>0</v>
      </c>
      <c r="E319" s="24">
        <f t="shared" si="163"/>
        <v>0</v>
      </c>
      <c r="F319" s="24">
        <f t="shared" si="163"/>
        <v>0</v>
      </c>
      <c r="G319" s="65" t="e">
        <f t="shared" si="152"/>
        <v>#DIV/0!</v>
      </c>
      <c r="H319" s="24">
        <f t="shared" ref="H319:H321" si="164">H324+H329</f>
        <v>0</v>
      </c>
      <c r="I319" s="77" t="e">
        <f t="shared" si="128"/>
        <v>#DIV/0!</v>
      </c>
      <c r="J319" s="65" t="e">
        <f t="shared" si="151"/>
        <v>#DIV/0!</v>
      </c>
      <c r="K319" s="24">
        <f t="shared" ref="K319:L321" si="165">K324+K329</f>
        <v>0</v>
      </c>
      <c r="L319" s="24">
        <f t="shared" si="165"/>
        <v>0</v>
      </c>
      <c r="M319" s="128" t="e">
        <f t="shared" si="150"/>
        <v>#DIV/0!</v>
      </c>
      <c r="N319" s="811"/>
      <c r="O319" s="6"/>
      <c r="P319" s="6"/>
      <c r="Q319" s="6"/>
      <c r="R319" s="6"/>
      <c r="S319" s="6"/>
      <c r="T319" s="6"/>
      <c r="U319" s="6"/>
      <c r="V319" s="6"/>
      <c r="W319" s="6"/>
      <c r="X319" s="6"/>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6"/>
      <c r="BB319" s="6"/>
      <c r="BC319" s="6"/>
      <c r="BD319" s="6"/>
      <c r="BE319" s="6"/>
      <c r="BF319" s="6"/>
      <c r="BG319" s="6"/>
      <c r="BH319" s="6"/>
      <c r="BI319" s="6"/>
      <c r="BJ319" s="6"/>
      <c r="BK319" s="6"/>
      <c r="BL319" s="6"/>
      <c r="BM319" s="6"/>
      <c r="BN319" s="6"/>
      <c r="BO319" s="6"/>
      <c r="BP319" s="6"/>
      <c r="BQ319" s="6"/>
      <c r="BR319" s="6"/>
      <c r="BS319" s="6"/>
      <c r="BT319" s="6"/>
      <c r="BU319" s="6"/>
      <c r="BV319" s="6"/>
      <c r="BW319" s="6"/>
      <c r="BX319" s="6"/>
      <c r="BY319" s="6"/>
      <c r="BZ319" s="6"/>
      <c r="CA319" s="6"/>
      <c r="CB319" s="6"/>
      <c r="CC319" s="6"/>
      <c r="CD319" s="6"/>
      <c r="CE319" s="6"/>
      <c r="CF319" s="6"/>
      <c r="CG319" s="6"/>
      <c r="CH319" s="6"/>
      <c r="CI319" s="6"/>
      <c r="CJ319" s="6"/>
      <c r="CK319" s="6"/>
      <c r="CL319" s="6"/>
      <c r="CM319" s="6"/>
      <c r="CN319" s="6"/>
      <c r="CO319" s="6"/>
      <c r="CP319" s="6"/>
      <c r="CQ319" s="6"/>
      <c r="CR319" s="6"/>
      <c r="CS319" s="6"/>
      <c r="CT319" s="6"/>
    </row>
    <row r="320" spans="1:98" s="5" customFormat="1" outlineLevel="1" x14ac:dyDescent="0.25">
      <c r="A320" s="638"/>
      <c r="B320" s="336" t="s">
        <v>38</v>
      </c>
      <c r="C320" s="27"/>
      <c r="D320" s="24">
        <f t="shared" si="163"/>
        <v>220298.94</v>
      </c>
      <c r="E320" s="24">
        <f t="shared" si="163"/>
        <v>220298.94</v>
      </c>
      <c r="F320" s="24">
        <f t="shared" si="163"/>
        <v>46567.75</v>
      </c>
      <c r="G320" s="62">
        <f t="shared" si="152"/>
        <v>0.21099999999999999</v>
      </c>
      <c r="H320" s="24">
        <f t="shared" si="164"/>
        <v>46567.75</v>
      </c>
      <c r="I320" s="96">
        <f t="shared" ref="I320:I386" si="166">H320/E320</f>
        <v>0.21099999999999999</v>
      </c>
      <c r="J320" s="62">
        <f t="shared" si="151"/>
        <v>1</v>
      </c>
      <c r="K320" s="24">
        <f t="shared" si="165"/>
        <v>220123.06</v>
      </c>
      <c r="L320" s="24">
        <f t="shared" si="165"/>
        <v>175.88</v>
      </c>
      <c r="M320" s="125">
        <f t="shared" si="150"/>
        <v>0.999</v>
      </c>
      <c r="N320" s="811"/>
      <c r="O320" s="6"/>
      <c r="P320" s="6"/>
      <c r="Q320" s="6"/>
      <c r="R320" s="6"/>
      <c r="S320" s="6"/>
      <c r="T320" s="6"/>
      <c r="U320" s="6"/>
      <c r="V320" s="6"/>
      <c r="W320" s="6"/>
      <c r="X320" s="6"/>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6"/>
      <c r="BB320" s="6"/>
      <c r="BC320" s="6"/>
      <c r="BD320" s="6"/>
      <c r="BE320" s="6"/>
      <c r="BF320" s="6"/>
      <c r="BG320" s="6"/>
      <c r="BH320" s="6"/>
      <c r="BI320" s="6"/>
      <c r="BJ320" s="6"/>
      <c r="BK320" s="6"/>
      <c r="BL320" s="6"/>
      <c r="BM320" s="6"/>
      <c r="BN320" s="6"/>
      <c r="BO320" s="6"/>
      <c r="BP320" s="6"/>
      <c r="BQ320" s="6"/>
      <c r="BR320" s="6"/>
      <c r="BS320" s="6"/>
      <c r="BT320" s="6"/>
      <c r="BU320" s="6"/>
      <c r="BV320" s="6"/>
      <c r="BW320" s="6"/>
      <c r="BX320" s="6"/>
      <c r="BY320" s="6"/>
      <c r="BZ320" s="6"/>
      <c r="CA320" s="6"/>
      <c r="CB320" s="6"/>
      <c r="CC320" s="6"/>
      <c r="CD320" s="6"/>
      <c r="CE320" s="6"/>
      <c r="CF320" s="6"/>
      <c r="CG320" s="6"/>
      <c r="CH320" s="6"/>
      <c r="CI320" s="6"/>
      <c r="CJ320" s="6"/>
      <c r="CK320" s="6"/>
      <c r="CL320" s="6"/>
      <c r="CM320" s="6"/>
      <c r="CN320" s="6"/>
      <c r="CO320" s="6"/>
      <c r="CP320" s="6"/>
      <c r="CQ320" s="6"/>
      <c r="CR320" s="6"/>
      <c r="CS320" s="6"/>
      <c r="CT320" s="6"/>
    </row>
    <row r="321" spans="1:98" s="5" customFormat="1" outlineLevel="1" x14ac:dyDescent="0.25">
      <c r="A321" s="638"/>
      <c r="B321" s="336" t="s">
        <v>20</v>
      </c>
      <c r="C321" s="27"/>
      <c r="D321" s="24">
        <f t="shared" si="163"/>
        <v>0</v>
      </c>
      <c r="E321" s="24">
        <f t="shared" si="163"/>
        <v>0</v>
      </c>
      <c r="F321" s="24">
        <f t="shared" si="163"/>
        <v>0</v>
      </c>
      <c r="G321" s="65" t="e">
        <f t="shared" si="152"/>
        <v>#DIV/0!</v>
      </c>
      <c r="H321" s="24">
        <f t="shared" si="164"/>
        <v>0</v>
      </c>
      <c r="I321" s="77" t="e">
        <f t="shared" si="166"/>
        <v>#DIV/0!</v>
      </c>
      <c r="J321" s="65" t="e">
        <f t="shared" si="151"/>
        <v>#DIV/0!</v>
      </c>
      <c r="K321" s="24">
        <f t="shared" si="165"/>
        <v>0</v>
      </c>
      <c r="L321" s="24">
        <f t="shared" si="165"/>
        <v>0</v>
      </c>
      <c r="M321" s="29" t="e">
        <f t="shared" si="150"/>
        <v>#DIV/0!</v>
      </c>
      <c r="N321" s="811"/>
      <c r="O321" s="6"/>
      <c r="P321" s="6"/>
      <c r="Q321" s="6"/>
      <c r="R321" s="6"/>
      <c r="S321" s="6"/>
      <c r="T321" s="6"/>
      <c r="U321" s="6"/>
      <c r="V321" s="6"/>
      <c r="W321" s="6"/>
      <c r="X321" s="6"/>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6"/>
      <c r="BB321" s="6"/>
      <c r="BC321" s="6"/>
      <c r="BD321" s="6"/>
      <c r="BE321" s="6"/>
      <c r="BF321" s="6"/>
      <c r="BG321" s="6"/>
      <c r="BH321" s="6"/>
      <c r="BI321" s="6"/>
      <c r="BJ321" s="6"/>
      <c r="BK321" s="6"/>
      <c r="BL321" s="6"/>
      <c r="BM321" s="6"/>
      <c r="BN321" s="6"/>
      <c r="BO321" s="6"/>
      <c r="BP321" s="6"/>
      <c r="BQ321" s="6"/>
      <c r="BR321" s="6"/>
      <c r="BS321" s="6"/>
      <c r="BT321" s="6"/>
      <c r="BU321" s="6"/>
      <c r="BV321" s="6"/>
      <c r="BW321" s="6"/>
      <c r="BX321" s="6"/>
      <c r="BY321" s="6"/>
      <c r="BZ321" s="6"/>
      <c r="CA321" s="6"/>
      <c r="CB321" s="6"/>
      <c r="CC321" s="6"/>
      <c r="CD321" s="6"/>
      <c r="CE321" s="6"/>
      <c r="CF321" s="6"/>
      <c r="CG321" s="6"/>
      <c r="CH321" s="6"/>
      <c r="CI321" s="6"/>
      <c r="CJ321" s="6"/>
      <c r="CK321" s="6"/>
      <c r="CL321" s="6"/>
      <c r="CM321" s="6"/>
      <c r="CN321" s="6"/>
      <c r="CO321" s="6"/>
      <c r="CP321" s="6"/>
      <c r="CQ321" s="6"/>
      <c r="CR321" s="6"/>
      <c r="CS321" s="6"/>
      <c r="CT321" s="6"/>
    </row>
    <row r="322" spans="1:98" s="5" customFormat="1" ht="111.75" customHeight="1" outlineLevel="1" x14ac:dyDescent="0.25">
      <c r="A322" s="668" t="s">
        <v>223</v>
      </c>
      <c r="B322" s="179" t="s">
        <v>346</v>
      </c>
      <c r="C322" s="37" t="s">
        <v>139</v>
      </c>
      <c r="D322" s="50">
        <f>SUM(D323:D326)</f>
        <v>205237.24</v>
      </c>
      <c r="E322" s="50">
        <f>SUM(E323:E326)</f>
        <v>205237.24</v>
      </c>
      <c r="F322" s="50">
        <f>SUM(F323:F326)</f>
        <v>44858.47</v>
      </c>
      <c r="G322" s="87">
        <f t="shared" si="152"/>
        <v>0.219</v>
      </c>
      <c r="H322" s="50">
        <f>SUM(H323:H326)</f>
        <v>44858.47</v>
      </c>
      <c r="I322" s="96">
        <f t="shared" si="166"/>
        <v>0.219</v>
      </c>
      <c r="J322" s="87">
        <f t="shared" si="151"/>
        <v>1</v>
      </c>
      <c r="K322" s="50">
        <f>E322</f>
        <v>205237.24</v>
      </c>
      <c r="L322" s="24">
        <f>E322-K322</f>
        <v>0</v>
      </c>
      <c r="M322" s="51">
        <f t="shared" si="150"/>
        <v>1</v>
      </c>
      <c r="N322" s="869" t="s">
        <v>915</v>
      </c>
      <c r="O322" s="6"/>
      <c r="P322" s="6"/>
      <c r="Q322" s="6"/>
      <c r="R322" s="6"/>
      <c r="S322" s="6"/>
      <c r="T322" s="6"/>
      <c r="U322" s="6"/>
      <c r="V322" s="6"/>
      <c r="W322" s="6"/>
      <c r="X322" s="6"/>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6"/>
      <c r="BB322" s="6"/>
      <c r="BC322" s="6"/>
      <c r="BD322" s="6"/>
      <c r="BE322" s="6"/>
      <c r="BF322" s="6"/>
      <c r="BG322" s="6"/>
      <c r="BH322" s="6"/>
      <c r="BI322" s="6"/>
      <c r="BJ322" s="6"/>
      <c r="BK322" s="6"/>
      <c r="BL322" s="6"/>
      <c r="BM322" s="6"/>
      <c r="BN322" s="6"/>
      <c r="BO322" s="6"/>
      <c r="BP322" s="6"/>
      <c r="BQ322" s="6"/>
      <c r="BR322" s="6"/>
      <c r="BS322" s="6"/>
      <c r="BT322" s="6"/>
      <c r="BU322" s="6"/>
      <c r="BV322" s="6"/>
      <c r="BW322" s="6"/>
      <c r="BX322" s="6"/>
      <c r="BY322" s="6"/>
      <c r="BZ322" s="6"/>
      <c r="CA322" s="6"/>
      <c r="CB322" s="6"/>
      <c r="CC322" s="6"/>
      <c r="CD322" s="6"/>
      <c r="CE322" s="6"/>
      <c r="CF322" s="6"/>
      <c r="CG322" s="6"/>
      <c r="CH322" s="6"/>
      <c r="CI322" s="6"/>
      <c r="CJ322" s="6"/>
      <c r="CK322" s="6"/>
      <c r="CL322" s="6"/>
      <c r="CM322" s="6"/>
      <c r="CN322" s="6"/>
      <c r="CO322" s="6"/>
      <c r="CP322" s="6"/>
      <c r="CQ322" s="6"/>
      <c r="CR322" s="6"/>
      <c r="CS322" s="6"/>
      <c r="CT322" s="6"/>
    </row>
    <row r="323" spans="1:98" s="5" customFormat="1" outlineLevel="1" x14ac:dyDescent="0.25">
      <c r="A323" s="668"/>
      <c r="B323" s="59" t="s">
        <v>19</v>
      </c>
      <c r="C323" s="27"/>
      <c r="D323" s="39"/>
      <c r="E323" s="39"/>
      <c r="F323" s="39"/>
      <c r="G323" s="65" t="e">
        <f t="shared" si="152"/>
        <v>#DIV/0!</v>
      </c>
      <c r="H323" s="36"/>
      <c r="I323" s="77" t="e">
        <f t="shared" si="166"/>
        <v>#DIV/0!</v>
      </c>
      <c r="J323" s="65" t="e">
        <f t="shared" si="151"/>
        <v>#DIV/0!</v>
      </c>
      <c r="K323" s="24">
        <f>E323</f>
        <v>0</v>
      </c>
      <c r="L323" s="24">
        <f>E323-K323</f>
        <v>0</v>
      </c>
      <c r="M323" s="29" t="e">
        <f t="shared" si="150"/>
        <v>#DIV/0!</v>
      </c>
      <c r="N323" s="870"/>
      <c r="O323" s="6"/>
      <c r="P323" s="6"/>
      <c r="Q323" s="6"/>
      <c r="R323" s="6"/>
      <c r="S323" s="6"/>
      <c r="T323" s="6"/>
      <c r="U323" s="6"/>
      <c r="V323" s="6"/>
      <c r="W323" s="6"/>
      <c r="X323" s="6"/>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6"/>
      <c r="BB323" s="6"/>
      <c r="BC323" s="6"/>
      <c r="BD323" s="6"/>
      <c r="BE323" s="6"/>
      <c r="BF323" s="6"/>
      <c r="BG323" s="6"/>
      <c r="BH323" s="6"/>
      <c r="BI323" s="6"/>
      <c r="BJ323" s="6"/>
      <c r="BK323" s="6"/>
      <c r="BL323" s="6"/>
      <c r="BM323" s="6"/>
      <c r="BN323" s="6"/>
      <c r="BO323" s="6"/>
      <c r="BP323" s="6"/>
      <c r="BQ323" s="6"/>
      <c r="BR323" s="6"/>
      <c r="BS323" s="6"/>
      <c r="BT323" s="6"/>
      <c r="BU323" s="6"/>
      <c r="BV323" s="6"/>
      <c r="BW323" s="6"/>
      <c r="BX323" s="6"/>
      <c r="BY323" s="6"/>
      <c r="BZ323" s="6"/>
      <c r="CA323" s="6"/>
      <c r="CB323" s="6"/>
      <c r="CC323" s="6"/>
      <c r="CD323" s="6"/>
      <c r="CE323" s="6"/>
      <c r="CF323" s="6"/>
      <c r="CG323" s="6"/>
      <c r="CH323" s="6"/>
      <c r="CI323" s="6"/>
      <c r="CJ323" s="6"/>
      <c r="CK323" s="6"/>
      <c r="CL323" s="6"/>
      <c r="CM323" s="6"/>
      <c r="CN323" s="6"/>
      <c r="CO323" s="6"/>
      <c r="CP323" s="6"/>
      <c r="CQ323" s="6"/>
      <c r="CR323" s="6"/>
      <c r="CS323" s="6"/>
      <c r="CT323" s="6"/>
    </row>
    <row r="324" spans="1:98" s="5" customFormat="1" outlineLevel="1" x14ac:dyDescent="0.25">
      <c r="A324" s="668"/>
      <c r="B324" s="59" t="s">
        <v>18</v>
      </c>
      <c r="C324" s="27"/>
      <c r="D324" s="39"/>
      <c r="E324" s="39"/>
      <c r="F324" s="39"/>
      <c r="G324" s="65" t="e">
        <f t="shared" si="152"/>
        <v>#DIV/0!</v>
      </c>
      <c r="H324" s="21"/>
      <c r="I324" s="77" t="e">
        <f t="shared" si="166"/>
        <v>#DIV/0!</v>
      </c>
      <c r="J324" s="65" t="e">
        <f t="shared" si="151"/>
        <v>#DIV/0!</v>
      </c>
      <c r="K324" s="24">
        <f>E324</f>
        <v>0</v>
      </c>
      <c r="L324" s="24">
        <f>E324-K324</f>
        <v>0</v>
      </c>
      <c r="M324" s="29" t="e">
        <f t="shared" si="150"/>
        <v>#DIV/0!</v>
      </c>
      <c r="N324" s="870"/>
      <c r="O324" s="6"/>
      <c r="P324" s="6"/>
      <c r="Q324" s="6"/>
      <c r="R324" s="6"/>
      <c r="S324" s="6"/>
      <c r="T324" s="6"/>
      <c r="U324" s="6"/>
      <c r="V324" s="6"/>
      <c r="W324" s="6"/>
      <c r="X324" s="6"/>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6"/>
      <c r="BB324" s="6"/>
      <c r="BC324" s="6"/>
      <c r="BD324" s="6"/>
      <c r="BE324" s="6"/>
      <c r="BF324" s="6"/>
      <c r="BG324" s="6"/>
      <c r="BH324" s="6"/>
      <c r="BI324" s="6"/>
      <c r="BJ324" s="6"/>
      <c r="BK324" s="6"/>
      <c r="BL324" s="6"/>
      <c r="BM324" s="6"/>
      <c r="BN324" s="6"/>
      <c r="BO324" s="6"/>
      <c r="BP324" s="6"/>
      <c r="BQ324" s="6"/>
      <c r="BR324" s="6"/>
      <c r="BS324" s="6"/>
      <c r="BT324" s="6"/>
      <c r="BU324" s="6"/>
      <c r="BV324" s="6"/>
      <c r="BW324" s="6"/>
      <c r="BX324" s="6"/>
      <c r="BY324" s="6"/>
      <c r="BZ324" s="6"/>
      <c r="CA324" s="6"/>
      <c r="CB324" s="6"/>
      <c r="CC324" s="6"/>
      <c r="CD324" s="6"/>
      <c r="CE324" s="6"/>
      <c r="CF324" s="6"/>
      <c r="CG324" s="6"/>
      <c r="CH324" s="6"/>
      <c r="CI324" s="6"/>
      <c r="CJ324" s="6"/>
      <c r="CK324" s="6"/>
      <c r="CL324" s="6"/>
      <c r="CM324" s="6"/>
      <c r="CN324" s="6"/>
      <c r="CO324" s="6"/>
      <c r="CP324" s="6"/>
      <c r="CQ324" s="6"/>
      <c r="CR324" s="6"/>
      <c r="CS324" s="6"/>
      <c r="CT324" s="6"/>
    </row>
    <row r="325" spans="1:98" s="5" customFormat="1" outlineLevel="1" x14ac:dyDescent="0.25">
      <c r="A325" s="668"/>
      <c r="B325" s="59" t="s">
        <v>38</v>
      </c>
      <c r="C325" s="27"/>
      <c r="D325" s="39">
        <v>205237.24</v>
      </c>
      <c r="E325" s="39">
        <v>205237.24</v>
      </c>
      <c r="F325" s="39">
        <v>44858.47</v>
      </c>
      <c r="G325" s="62">
        <f t="shared" si="152"/>
        <v>0.219</v>
      </c>
      <c r="H325" s="39">
        <f>F325</f>
        <v>44858.47</v>
      </c>
      <c r="I325" s="96">
        <f t="shared" si="166"/>
        <v>0.219</v>
      </c>
      <c r="J325" s="62">
        <f t="shared" si="151"/>
        <v>1</v>
      </c>
      <c r="K325" s="24">
        <f>E325</f>
        <v>205237.24</v>
      </c>
      <c r="L325" s="24">
        <f>E325-K325</f>
        <v>0</v>
      </c>
      <c r="M325" s="28">
        <f t="shared" si="150"/>
        <v>1</v>
      </c>
      <c r="N325" s="870"/>
      <c r="O325" s="6"/>
      <c r="P325" s="6"/>
      <c r="Q325" s="6"/>
      <c r="R325" s="6"/>
      <c r="S325" s="6"/>
      <c r="T325" s="6"/>
      <c r="U325" s="6"/>
      <c r="V325" s="6"/>
      <c r="W325" s="6"/>
      <c r="X325" s="6"/>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6"/>
      <c r="BB325" s="6"/>
      <c r="BC325" s="6"/>
      <c r="BD325" s="6"/>
      <c r="BE325" s="6"/>
      <c r="BF325" s="6"/>
      <c r="BG325" s="6"/>
      <c r="BH325" s="6"/>
      <c r="BI325" s="6"/>
      <c r="BJ325" s="6"/>
      <c r="BK325" s="6"/>
      <c r="BL325" s="6"/>
      <c r="BM325" s="6"/>
      <c r="BN325" s="6"/>
      <c r="BO325" s="6"/>
      <c r="BP325" s="6"/>
      <c r="BQ325" s="6"/>
      <c r="BR325" s="6"/>
      <c r="BS325" s="6"/>
      <c r="BT325" s="6"/>
      <c r="BU325" s="6"/>
      <c r="BV325" s="6"/>
      <c r="BW325" s="6"/>
      <c r="BX325" s="6"/>
      <c r="BY325" s="6"/>
      <c r="BZ325" s="6"/>
      <c r="CA325" s="6"/>
      <c r="CB325" s="6"/>
      <c r="CC325" s="6"/>
      <c r="CD325" s="6"/>
      <c r="CE325" s="6"/>
      <c r="CF325" s="6"/>
      <c r="CG325" s="6"/>
      <c r="CH325" s="6"/>
      <c r="CI325" s="6"/>
      <c r="CJ325" s="6"/>
      <c r="CK325" s="6"/>
      <c r="CL325" s="6"/>
      <c r="CM325" s="6"/>
      <c r="CN325" s="6"/>
      <c r="CO325" s="6"/>
      <c r="CP325" s="6"/>
      <c r="CQ325" s="6"/>
      <c r="CR325" s="6"/>
      <c r="CS325" s="6"/>
      <c r="CT325" s="6"/>
    </row>
    <row r="326" spans="1:98" s="5" customFormat="1" outlineLevel="1" x14ac:dyDescent="0.25">
      <c r="A326" s="668"/>
      <c r="B326" s="336" t="s">
        <v>20</v>
      </c>
      <c r="C326" s="27"/>
      <c r="D326" s="24"/>
      <c r="E326" s="24"/>
      <c r="F326" s="24"/>
      <c r="G326" s="89" t="e">
        <f t="shared" si="152"/>
        <v>#DIV/0!</v>
      </c>
      <c r="H326" s="40"/>
      <c r="I326" s="77" t="e">
        <f t="shared" si="166"/>
        <v>#DIV/0!</v>
      </c>
      <c r="J326" s="65" t="e">
        <f t="shared" si="151"/>
        <v>#DIV/0!</v>
      </c>
      <c r="K326" s="24">
        <f>E326</f>
        <v>0</v>
      </c>
      <c r="L326" s="24">
        <f>E326-K326</f>
        <v>0</v>
      </c>
      <c r="M326" s="29" t="e">
        <f t="shared" si="150"/>
        <v>#DIV/0!</v>
      </c>
      <c r="N326" s="870"/>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6"/>
      <c r="BB326" s="6"/>
      <c r="BC326" s="6"/>
      <c r="BD326" s="6"/>
      <c r="BE326" s="6"/>
      <c r="BF326" s="6"/>
      <c r="BG326" s="6"/>
      <c r="BH326" s="6"/>
      <c r="BI326" s="6"/>
      <c r="BJ326" s="6"/>
      <c r="BK326" s="6"/>
      <c r="BL326" s="6"/>
      <c r="BM326" s="6"/>
      <c r="BN326" s="6"/>
      <c r="BO326" s="6"/>
      <c r="BP326" s="6"/>
      <c r="BQ326" s="6"/>
      <c r="BR326" s="6"/>
      <c r="BS326" s="6"/>
      <c r="BT326" s="6"/>
      <c r="BU326" s="6"/>
      <c r="BV326" s="6"/>
      <c r="BW326" s="6"/>
      <c r="BX326" s="6"/>
      <c r="BY326" s="6"/>
      <c r="BZ326" s="6"/>
      <c r="CA326" s="6"/>
      <c r="CB326" s="6"/>
      <c r="CC326" s="6"/>
      <c r="CD326" s="6"/>
      <c r="CE326" s="6"/>
      <c r="CF326" s="6"/>
      <c r="CG326" s="6"/>
      <c r="CH326" s="6"/>
      <c r="CI326" s="6"/>
      <c r="CJ326" s="6"/>
      <c r="CK326" s="6"/>
      <c r="CL326" s="6"/>
      <c r="CM326" s="6"/>
      <c r="CN326" s="6"/>
      <c r="CO326" s="6"/>
      <c r="CP326" s="6"/>
      <c r="CQ326" s="6"/>
      <c r="CR326" s="6"/>
      <c r="CS326" s="6"/>
      <c r="CT326" s="6"/>
    </row>
    <row r="327" spans="1:98" s="5" customFormat="1" ht="101.25" customHeight="1" outlineLevel="1" x14ac:dyDescent="0.25">
      <c r="A327" s="668" t="s">
        <v>224</v>
      </c>
      <c r="B327" s="16" t="s">
        <v>363</v>
      </c>
      <c r="C327" s="16" t="s">
        <v>139</v>
      </c>
      <c r="D327" s="19">
        <f>SUM(D328:D331)</f>
        <v>15061.7</v>
      </c>
      <c r="E327" s="19">
        <f>SUM(E328:E331)</f>
        <v>15061.7</v>
      </c>
      <c r="F327" s="19">
        <f>SUM(F328:F331)</f>
        <v>1709.28</v>
      </c>
      <c r="G327" s="87">
        <f>F327/E327</f>
        <v>0.113</v>
      </c>
      <c r="H327" s="19">
        <f>SUM(H328:H331)</f>
        <v>1709.28</v>
      </c>
      <c r="I327" s="62">
        <f t="shared" si="166"/>
        <v>0.113</v>
      </c>
      <c r="J327" s="87">
        <f t="shared" si="151"/>
        <v>1</v>
      </c>
      <c r="K327" s="19">
        <f>SUM(K328:K331)</f>
        <v>14885.82</v>
      </c>
      <c r="L327" s="19">
        <f>SUM(L328:L331)</f>
        <v>175.88</v>
      </c>
      <c r="M327" s="51">
        <f t="shared" si="150"/>
        <v>0.99</v>
      </c>
      <c r="N327" s="950" t="s">
        <v>1326</v>
      </c>
      <c r="O327" s="6"/>
      <c r="P327" s="6"/>
      <c r="Q327" s="6"/>
      <c r="R327" s="6"/>
      <c r="S327" s="6"/>
      <c r="T327" s="6"/>
      <c r="U327" s="6"/>
      <c r="V327" s="6"/>
      <c r="W327" s="6"/>
      <c r="X327" s="6"/>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6"/>
      <c r="BB327" s="6"/>
      <c r="BC327" s="6"/>
      <c r="BD327" s="6"/>
      <c r="BE327" s="6"/>
      <c r="BF327" s="6"/>
      <c r="BG327" s="6"/>
      <c r="BH327" s="6"/>
      <c r="BI327" s="6"/>
      <c r="BJ327" s="6"/>
      <c r="BK327" s="6"/>
      <c r="BL327" s="6"/>
      <c r="BM327" s="6"/>
      <c r="BN327" s="6"/>
      <c r="BO327" s="6"/>
      <c r="BP327" s="6"/>
      <c r="BQ327" s="6"/>
      <c r="BR327" s="6"/>
      <c r="BS327" s="6"/>
      <c r="BT327" s="6"/>
      <c r="BU327" s="6"/>
      <c r="BV327" s="6"/>
      <c r="BW327" s="6"/>
      <c r="BX327" s="6"/>
      <c r="BY327" s="6"/>
      <c r="BZ327" s="6"/>
      <c r="CA327" s="6"/>
      <c r="CB327" s="6"/>
      <c r="CC327" s="6"/>
      <c r="CD327" s="6"/>
      <c r="CE327" s="6"/>
      <c r="CF327" s="6"/>
      <c r="CG327" s="6"/>
      <c r="CH327" s="6"/>
      <c r="CI327" s="6"/>
      <c r="CJ327" s="6"/>
      <c r="CK327" s="6"/>
      <c r="CL327" s="6"/>
      <c r="CM327" s="6"/>
      <c r="CN327" s="6"/>
      <c r="CO327" s="6"/>
      <c r="CP327" s="6"/>
      <c r="CQ327" s="6"/>
      <c r="CR327" s="6"/>
      <c r="CS327" s="6"/>
      <c r="CT327" s="6"/>
    </row>
    <row r="328" spans="1:98" s="5" customFormat="1" ht="52.5" customHeight="1" outlineLevel="1" x14ac:dyDescent="0.25">
      <c r="A328" s="668"/>
      <c r="B328" s="422" t="s">
        <v>19</v>
      </c>
      <c r="C328" s="15"/>
      <c r="D328" s="39"/>
      <c r="E328" s="39"/>
      <c r="F328" s="39"/>
      <c r="G328" s="65" t="e">
        <f>F328/E328</f>
        <v>#DIV/0!</v>
      </c>
      <c r="H328" s="39"/>
      <c r="I328" s="65" t="e">
        <f t="shared" si="166"/>
        <v>#DIV/0!</v>
      </c>
      <c r="J328" s="65" t="e">
        <f t="shared" si="151"/>
        <v>#DIV/0!</v>
      </c>
      <c r="K328" s="39">
        <f>E328</f>
        <v>0</v>
      </c>
      <c r="L328" s="39">
        <f>E328-K328</f>
        <v>0</v>
      </c>
      <c r="M328" s="29" t="e">
        <f t="shared" si="150"/>
        <v>#DIV/0!</v>
      </c>
      <c r="N328" s="950"/>
      <c r="O328" s="6"/>
      <c r="P328" s="6"/>
      <c r="Q328" s="6"/>
      <c r="R328" s="6"/>
      <c r="S328" s="6"/>
      <c r="T328" s="6"/>
      <c r="U328" s="6"/>
      <c r="V328" s="6"/>
      <c r="W328" s="6"/>
      <c r="X328" s="6"/>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6"/>
      <c r="BB328" s="6"/>
      <c r="BC328" s="6"/>
      <c r="BD328" s="6"/>
      <c r="BE328" s="6"/>
      <c r="BF328" s="6"/>
      <c r="BG328" s="6"/>
      <c r="BH328" s="6"/>
      <c r="BI328" s="6"/>
      <c r="BJ328" s="6"/>
      <c r="BK328" s="6"/>
      <c r="BL328" s="6"/>
      <c r="BM328" s="6"/>
      <c r="BN328" s="6"/>
      <c r="BO328" s="6"/>
      <c r="BP328" s="6"/>
      <c r="BQ328" s="6"/>
      <c r="BR328" s="6"/>
      <c r="BS328" s="6"/>
      <c r="BT328" s="6"/>
      <c r="BU328" s="6"/>
      <c r="BV328" s="6"/>
      <c r="BW328" s="6"/>
      <c r="BX328" s="6"/>
      <c r="BY328" s="6"/>
      <c r="BZ328" s="6"/>
      <c r="CA328" s="6"/>
      <c r="CB328" s="6"/>
      <c r="CC328" s="6"/>
      <c r="CD328" s="6"/>
      <c r="CE328" s="6"/>
      <c r="CF328" s="6"/>
      <c r="CG328" s="6"/>
      <c r="CH328" s="6"/>
      <c r="CI328" s="6"/>
      <c r="CJ328" s="6"/>
      <c r="CK328" s="6"/>
      <c r="CL328" s="6"/>
      <c r="CM328" s="6"/>
      <c r="CN328" s="6"/>
      <c r="CO328" s="6"/>
      <c r="CP328" s="6"/>
      <c r="CQ328" s="6"/>
      <c r="CR328" s="6"/>
      <c r="CS328" s="6"/>
      <c r="CT328" s="6"/>
    </row>
    <row r="329" spans="1:98" s="5" customFormat="1" ht="52.5" customHeight="1" outlineLevel="1" x14ac:dyDescent="0.25">
      <c r="A329" s="668"/>
      <c r="B329" s="422" t="s">
        <v>18</v>
      </c>
      <c r="C329" s="15"/>
      <c r="D329" s="39"/>
      <c r="E329" s="39"/>
      <c r="F329" s="39"/>
      <c r="G329" s="65" t="e">
        <f>F329/E329</f>
        <v>#DIV/0!</v>
      </c>
      <c r="H329" s="39">
        <f>F329</f>
        <v>0</v>
      </c>
      <c r="I329" s="65" t="e">
        <f t="shared" si="166"/>
        <v>#DIV/0!</v>
      </c>
      <c r="J329" s="65" t="e">
        <f t="shared" si="151"/>
        <v>#DIV/0!</v>
      </c>
      <c r="K329" s="39"/>
      <c r="L329" s="39">
        <f>E329-K329</f>
        <v>0</v>
      </c>
      <c r="M329" s="29" t="e">
        <f t="shared" si="150"/>
        <v>#DIV/0!</v>
      </c>
      <c r="N329" s="950"/>
      <c r="O329" s="6"/>
      <c r="P329" s="6"/>
      <c r="Q329" s="6"/>
      <c r="R329" s="6"/>
      <c r="S329" s="6"/>
      <c r="T329" s="6"/>
      <c r="U329" s="6"/>
      <c r="V329" s="6"/>
      <c r="W329" s="6"/>
      <c r="X329" s="6"/>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6"/>
      <c r="BB329" s="6"/>
      <c r="BC329" s="6"/>
      <c r="BD329" s="6"/>
      <c r="BE329" s="6"/>
      <c r="BF329" s="6"/>
      <c r="BG329" s="6"/>
      <c r="BH329" s="6"/>
      <c r="BI329" s="6"/>
      <c r="BJ329" s="6"/>
      <c r="BK329" s="6"/>
      <c r="BL329" s="6"/>
      <c r="BM329" s="6"/>
      <c r="BN329" s="6"/>
      <c r="BO329" s="6"/>
      <c r="BP329" s="6"/>
      <c r="BQ329" s="6"/>
      <c r="BR329" s="6"/>
      <c r="BS329" s="6"/>
      <c r="BT329" s="6"/>
      <c r="BU329" s="6"/>
      <c r="BV329" s="6"/>
      <c r="BW329" s="6"/>
      <c r="BX329" s="6"/>
      <c r="BY329" s="6"/>
      <c r="BZ329" s="6"/>
      <c r="CA329" s="6"/>
      <c r="CB329" s="6"/>
      <c r="CC329" s="6"/>
      <c r="CD329" s="6"/>
      <c r="CE329" s="6"/>
      <c r="CF329" s="6"/>
      <c r="CG329" s="6"/>
      <c r="CH329" s="6"/>
      <c r="CI329" s="6"/>
      <c r="CJ329" s="6"/>
      <c r="CK329" s="6"/>
      <c r="CL329" s="6"/>
      <c r="CM329" s="6"/>
      <c r="CN329" s="6"/>
      <c r="CO329" s="6"/>
      <c r="CP329" s="6"/>
      <c r="CQ329" s="6"/>
      <c r="CR329" s="6"/>
      <c r="CS329" s="6"/>
      <c r="CT329" s="6"/>
    </row>
    <row r="330" spans="1:98" s="5" customFormat="1" ht="52.5" customHeight="1" outlineLevel="1" x14ac:dyDescent="0.25">
      <c r="A330" s="668"/>
      <c r="B330" s="422" t="s">
        <v>38</v>
      </c>
      <c r="C330" s="15"/>
      <c r="D330" s="39">
        <v>15061.7</v>
      </c>
      <c r="E330" s="39">
        <v>15061.7</v>
      </c>
      <c r="F330" s="39">
        <v>1709.28</v>
      </c>
      <c r="G330" s="62">
        <f>F330/E330</f>
        <v>0.113</v>
      </c>
      <c r="H330" s="39">
        <f>F330</f>
        <v>1709.28</v>
      </c>
      <c r="I330" s="62">
        <f t="shared" si="166"/>
        <v>0.113</v>
      </c>
      <c r="J330" s="62">
        <f t="shared" si="151"/>
        <v>1</v>
      </c>
      <c r="K330" s="39">
        <v>14885.82</v>
      </c>
      <c r="L330" s="39">
        <f>E330-K330</f>
        <v>175.88</v>
      </c>
      <c r="M330" s="28">
        <f t="shared" si="150"/>
        <v>0.99</v>
      </c>
      <c r="N330" s="950"/>
      <c r="O330" s="6"/>
      <c r="P330" s="6"/>
      <c r="Q330" s="6"/>
      <c r="R330" s="6"/>
      <c r="S330" s="6"/>
      <c r="T330" s="6"/>
      <c r="U330" s="6"/>
      <c r="V330" s="6"/>
      <c r="W330" s="6"/>
      <c r="X330" s="6"/>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6"/>
      <c r="BB330" s="6"/>
      <c r="BC330" s="6"/>
      <c r="BD330" s="6"/>
      <c r="BE330" s="6"/>
      <c r="BF330" s="6"/>
      <c r="BG330" s="6"/>
      <c r="BH330" s="6"/>
      <c r="BI330" s="6"/>
      <c r="BJ330" s="6"/>
      <c r="BK330" s="6"/>
      <c r="BL330" s="6"/>
      <c r="BM330" s="6"/>
      <c r="BN330" s="6"/>
      <c r="BO330" s="6"/>
      <c r="BP330" s="6"/>
      <c r="BQ330" s="6"/>
      <c r="BR330" s="6"/>
      <c r="BS330" s="6"/>
      <c r="BT330" s="6"/>
      <c r="BU330" s="6"/>
      <c r="BV330" s="6"/>
      <c r="BW330" s="6"/>
      <c r="BX330" s="6"/>
      <c r="BY330" s="6"/>
      <c r="BZ330" s="6"/>
      <c r="CA330" s="6"/>
      <c r="CB330" s="6"/>
      <c r="CC330" s="6"/>
      <c r="CD330" s="6"/>
      <c r="CE330" s="6"/>
      <c r="CF330" s="6"/>
      <c r="CG330" s="6"/>
      <c r="CH330" s="6"/>
      <c r="CI330" s="6"/>
      <c r="CJ330" s="6"/>
      <c r="CK330" s="6"/>
      <c r="CL330" s="6"/>
      <c r="CM330" s="6"/>
      <c r="CN330" s="6"/>
      <c r="CO330" s="6"/>
      <c r="CP330" s="6"/>
      <c r="CQ330" s="6"/>
      <c r="CR330" s="6"/>
      <c r="CS330" s="6"/>
      <c r="CT330" s="6"/>
    </row>
    <row r="331" spans="1:98" s="5" customFormat="1" ht="52.5" customHeight="1" outlineLevel="1" x14ac:dyDescent="0.25">
      <c r="A331" s="668"/>
      <c r="B331" s="422" t="s">
        <v>20</v>
      </c>
      <c r="C331" s="15"/>
      <c r="D331" s="39"/>
      <c r="E331" s="39"/>
      <c r="F331" s="39"/>
      <c r="G331" s="65" t="e">
        <f>F331/E331</f>
        <v>#DIV/0!</v>
      </c>
      <c r="H331" s="39"/>
      <c r="I331" s="65" t="e">
        <f t="shared" si="166"/>
        <v>#DIV/0!</v>
      </c>
      <c r="J331" s="65" t="e">
        <f t="shared" si="151"/>
        <v>#DIV/0!</v>
      </c>
      <c r="K331" s="39">
        <f>E331</f>
        <v>0</v>
      </c>
      <c r="L331" s="39">
        <f>E331-K331</f>
        <v>0</v>
      </c>
      <c r="M331" s="29" t="e">
        <f t="shared" si="150"/>
        <v>#DIV/0!</v>
      </c>
      <c r="N331" s="950"/>
      <c r="O331" s="6"/>
      <c r="P331" s="6"/>
      <c r="Q331" s="6"/>
      <c r="R331" s="6"/>
      <c r="S331" s="6"/>
      <c r="T331" s="6"/>
      <c r="U331" s="6"/>
      <c r="V331" s="6"/>
      <c r="W331" s="6"/>
      <c r="X331" s="6"/>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6"/>
      <c r="BB331" s="6"/>
      <c r="BC331" s="6"/>
      <c r="BD331" s="6"/>
      <c r="BE331" s="6"/>
      <c r="BF331" s="6"/>
      <c r="BG331" s="6"/>
      <c r="BH331" s="6"/>
      <c r="BI331" s="6"/>
      <c r="BJ331" s="6"/>
      <c r="BK331" s="6"/>
      <c r="BL331" s="6"/>
      <c r="BM331" s="6"/>
      <c r="BN331" s="6"/>
      <c r="BO331" s="6"/>
      <c r="BP331" s="6"/>
      <c r="BQ331" s="6"/>
      <c r="BR331" s="6"/>
      <c r="BS331" s="6"/>
      <c r="BT331" s="6"/>
      <c r="BU331" s="6"/>
      <c r="BV331" s="6"/>
      <c r="BW331" s="6"/>
      <c r="BX331" s="6"/>
      <c r="BY331" s="6"/>
      <c r="BZ331" s="6"/>
      <c r="CA331" s="6"/>
      <c r="CB331" s="6"/>
      <c r="CC331" s="6"/>
      <c r="CD331" s="6"/>
      <c r="CE331" s="6"/>
      <c r="CF331" s="6"/>
      <c r="CG331" s="6"/>
      <c r="CH331" s="6"/>
      <c r="CI331" s="6"/>
      <c r="CJ331" s="6"/>
      <c r="CK331" s="6"/>
      <c r="CL331" s="6"/>
      <c r="CM331" s="6"/>
      <c r="CN331" s="6"/>
      <c r="CO331" s="6"/>
      <c r="CP331" s="6"/>
      <c r="CQ331" s="6"/>
      <c r="CR331" s="6"/>
      <c r="CS331" s="6"/>
      <c r="CT331" s="6"/>
    </row>
    <row r="332" spans="1:98" s="5" customFormat="1" ht="81" customHeight="1" outlineLevel="1" x14ac:dyDescent="0.25">
      <c r="A332" s="638" t="s">
        <v>225</v>
      </c>
      <c r="B332" s="60" t="s">
        <v>289</v>
      </c>
      <c r="C332" s="53" t="s">
        <v>97</v>
      </c>
      <c r="D332" s="57">
        <f>SUM(D333:D336)</f>
        <v>44042.49</v>
      </c>
      <c r="E332" s="57">
        <f>SUM(E333:E336)</f>
        <v>44042.49</v>
      </c>
      <c r="F332" s="57">
        <f>SUM(F333:F336)</f>
        <v>1120.48</v>
      </c>
      <c r="G332" s="88">
        <f t="shared" ref="G332:G371" si="167">F332/E332</f>
        <v>2.5000000000000001E-2</v>
      </c>
      <c r="H332" s="57">
        <f>SUM(H333:H336)</f>
        <v>1120.48</v>
      </c>
      <c r="I332" s="92">
        <f t="shared" si="166"/>
        <v>2.5000000000000001E-2</v>
      </c>
      <c r="J332" s="88">
        <f t="shared" si="151"/>
        <v>1</v>
      </c>
      <c r="K332" s="58">
        <f>SUM(K333:K336)</f>
        <v>44042.49</v>
      </c>
      <c r="L332" s="58">
        <f>SUM(L333:L336)</f>
        <v>0</v>
      </c>
      <c r="M332" s="54">
        <f t="shared" si="150"/>
        <v>1</v>
      </c>
      <c r="N332" s="876"/>
      <c r="O332" s="6"/>
      <c r="P332" s="6"/>
      <c r="Q332" s="6"/>
      <c r="R332" s="6"/>
      <c r="S332" s="6"/>
      <c r="T332" s="6"/>
      <c r="U332" s="6"/>
      <c r="V332" s="6"/>
      <c r="W332" s="6"/>
      <c r="X332" s="6"/>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6"/>
      <c r="BB332" s="6"/>
      <c r="BC332" s="6"/>
      <c r="BD332" s="6"/>
      <c r="BE332" s="6"/>
      <c r="BF332" s="6"/>
      <c r="BG332" s="6"/>
      <c r="BH332" s="6"/>
      <c r="BI332" s="6"/>
      <c r="BJ332" s="6"/>
      <c r="BK332" s="6"/>
      <c r="BL332" s="6"/>
      <c r="BM332" s="6"/>
      <c r="BN332" s="6"/>
      <c r="BO332" s="6"/>
      <c r="BP332" s="6"/>
      <c r="BQ332" s="6"/>
      <c r="BR332" s="6"/>
      <c r="BS332" s="6"/>
      <c r="BT332" s="6"/>
      <c r="BU332" s="6"/>
      <c r="BV332" s="6"/>
      <c r="BW332" s="6"/>
      <c r="BX332" s="6"/>
      <c r="BY332" s="6"/>
      <c r="BZ332" s="6"/>
      <c r="CA332" s="6"/>
      <c r="CB332" s="6"/>
      <c r="CC332" s="6"/>
      <c r="CD332" s="6"/>
      <c r="CE332" s="6"/>
      <c r="CF332" s="6"/>
      <c r="CG332" s="6"/>
      <c r="CH332" s="6"/>
      <c r="CI332" s="6"/>
      <c r="CJ332" s="6"/>
      <c r="CK332" s="6"/>
      <c r="CL332" s="6"/>
      <c r="CM332" s="6"/>
      <c r="CN332" s="6"/>
      <c r="CO332" s="6"/>
      <c r="CP332" s="6"/>
      <c r="CQ332" s="6"/>
      <c r="CR332" s="6"/>
      <c r="CS332" s="6"/>
      <c r="CT332" s="6"/>
    </row>
    <row r="333" spans="1:98" s="5" customFormat="1" outlineLevel="1" x14ac:dyDescent="0.25">
      <c r="A333" s="638"/>
      <c r="B333" s="336" t="s">
        <v>19</v>
      </c>
      <c r="C333" s="15"/>
      <c r="D333" s="39">
        <f>D338</f>
        <v>0</v>
      </c>
      <c r="E333" s="39">
        <f>E338</f>
        <v>0</v>
      </c>
      <c r="F333" s="39">
        <f>F338</f>
        <v>0</v>
      </c>
      <c r="G333" s="89" t="e">
        <f t="shared" si="167"/>
        <v>#DIV/0!</v>
      </c>
      <c r="H333" s="39">
        <f>H338</f>
        <v>0</v>
      </c>
      <c r="I333" s="77" t="e">
        <f t="shared" si="166"/>
        <v>#DIV/0!</v>
      </c>
      <c r="J333" s="65" t="e">
        <f t="shared" si="151"/>
        <v>#DIV/0!</v>
      </c>
      <c r="K333" s="24">
        <f>K338</f>
        <v>0</v>
      </c>
      <c r="L333" s="24">
        <f>L338</f>
        <v>0</v>
      </c>
      <c r="M333" s="29" t="e">
        <f t="shared" si="150"/>
        <v>#DIV/0!</v>
      </c>
      <c r="N333" s="876"/>
      <c r="O333" s="6"/>
      <c r="P333" s="6"/>
      <c r="Q333" s="6"/>
      <c r="R333" s="6"/>
      <c r="S333" s="6"/>
      <c r="T333" s="6"/>
      <c r="U333" s="6"/>
      <c r="V333" s="6"/>
      <c r="W333" s="6"/>
      <c r="X333" s="6"/>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6"/>
      <c r="BB333" s="6"/>
      <c r="BC333" s="6"/>
      <c r="BD333" s="6"/>
      <c r="BE333" s="6"/>
      <c r="BF333" s="6"/>
      <c r="BG333" s="6"/>
      <c r="BH333" s="6"/>
      <c r="BI333" s="6"/>
      <c r="BJ333" s="6"/>
      <c r="BK333" s="6"/>
      <c r="BL333" s="6"/>
      <c r="BM333" s="6"/>
      <c r="BN333" s="6"/>
      <c r="BO333" s="6"/>
      <c r="BP333" s="6"/>
      <c r="BQ333" s="6"/>
      <c r="BR333" s="6"/>
      <c r="BS333" s="6"/>
      <c r="BT333" s="6"/>
      <c r="BU333" s="6"/>
      <c r="BV333" s="6"/>
      <c r="BW333" s="6"/>
      <c r="BX333" s="6"/>
      <c r="BY333" s="6"/>
      <c r="BZ333" s="6"/>
      <c r="CA333" s="6"/>
      <c r="CB333" s="6"/>
      <c r="CC333" s="6"/>
      <c r="CD333" s="6"/>
      <c r="CE333" s="6"/>
      <c r="CF333" s="6"/>
      <c r="CG333" s="6"/>
      <c r="CH333" s="6"/>
      <c r="CI333" s="6"/>
      <c r="CJ333" s="6"/>
      <c r="CK333" s="6"/>
      <c r="CL333" s="6"/>
      <c r="CM333" s="6"/>
      <c r="CN333" s="6"/>
      <c r="CO333" s="6"/>
      <c r="CP333" s="6"/>
      <c r="CQ333" s="6"/>
      <c r="CR333" s="6"/>
      <c r="CS333" s="6"/>
      <c r="CT333" s="6"/>
    </row>
    <row r="334" spans="1:98" s="5" customFormat="1" outlineLevel="1" x14ac:dyDescent="0.25">
      <c r="A334" s="638"/>
      <c r="B334" s="336" t="s">
        <v>18</v>
      </c>
      <c r="C334" s="15"/>
      <c r="D334" s="39">
        <f t="shared" ref="D334:F336" si="168">D339</f>
        <v>26298.639999999999</v>
      </c>
      <c r="E334" s="39">
        <f t="shared" si="168"/>
        <v>26298.639999999999</v>
      </c>
      <c r="F334" s="39">
        <f t="shared" si="168"/>
        <v>533.24</v>
      </c>
      <c r="G334" s="62">
        <f t="shared" si="167"/>
        <v>0.02</v>
      </c>
      <c r="H334" s="39">
        <f>H339</f>
        <v>533.24</v>
      </c>
      <c r="I334" s="96">
        <f t="shared" si="166"/>
        <v>0.02</v>
      </c>
      <c r="J334" s="62">
        <f t="shared" si="151"/>
        <v>1</v>
      </c>
      <c r="K334" s="24">
        <f t="shared" ref="K334:L336" si="169">K339</f>
        <v>26298.639999999999</v>
      </c>
      <c r="L334" s="24">
        <f t="shared" si="169"/>
        <v>0</v>
      </c>
      <c r="M334" s="28">
        <f t="shared" si="150"/>
        <v>1</v>
      </c>
      <c r="N334" s="876"/>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6"/>
      <c r="BB334" s="6"/>
      <c r="BC334" s="6"/>
      <c r="BD334" s="6"/>
      <c r="BE334" s="6"/>
      <c r="BF334" s="6"/>
      <c r="BG334" s="6"/>
      <c r="BH334" s="6"/>
      <c r="BI334" s="6"/>
      <c r="BJ334" s="6"/>
      <c r="BK334" s="6"/>
      <c r="BL334" s="6"/>
      <c r="BM334" s="6"/>
      <c r="BN334" s="6"/>
      <c r="BO334" s="6"/>
      <c r="BP334" s="6"/>
      <c r="BQ334" s="6"/>
      <c r="BR334" s="6"/>
      <c r="BS334" s="6"/>
      <c r="BT334" s="6"/>
      <c r="BU334" s="6"/>
      <c r="BV334" s="6"/>
      <c r="BW334" s="6"/>
      <c r="BX334" s="6"/>
      <c r="BY334" s="6"/>
      <c r="BZ334" s="6"/>
      <c r="CA334" s="6"/>
      <c r="CB334" s="6"/>
      <c r="CC334" s="6"/>
      <c r="CD334" s="6"/>
      <c r="CE334" s="6"/>
      <c r="CF334" s="6"/>
      <c r="CG334" s="6"/>
      <c r="CH334" s="6"/>
      <c r="CI334" s="6"/>
      <c r="CJ334" s="6"/>
      <c r="CK334" s="6"/>
      <c r="CL334" s="6"/>
      <c r="CM334" s="6"/>
      <c r="CN334" s="6"/>
      <c r="CO334" s="6"/>
      <c r="CP334" s="6"/>
      <c r="CQ334" s="6"/>
      <c r="CR334" s="6"/>
      <c r="CS334" s="6"/>
      <c r="CT334" s="6"/>
    </row>
    <row r="335" spans="1:98" s="5" customFormat="1" outlineLevel="1" x14ac:dyDescent="0.25">
      <c r="A335" s="638"/>
      <c r="B335" s="336" t="s">
        <v>38</v>
      </c>
      <c r="C335" s="15"/>
      <c r="D335" s="39">
        <f t="shared" si="168"/>
        <v>17743.849999999999</v>
      </c>
      <c r="E335" s="39">
        <f t="shared" si="168"/>
        <v>17743.849999999999</v>
      </c>
      <c r="F335" s="39">
        <f t="shared" si="168"/>
        <v>587.24</v>
      </c>
      <c r="G335" s="62">
        <f t="shared" si="167"/>
        <v>3.3000000000000002E-2</v>
      </c>
      <c r="H335" s="39">
        <f>H340</f>
        <v>587.24</v>
      </c>
      <c r="I335" s="96">
        <f t="shared" si="166"/>
        <v>3.3000000000000002E-2</v>
      </c>
      <c r="J335" s="62">
        <f t="shared" si="151"/>
        <v>1</v>
      </c>
      <c r="K335" s="24">
        <f t="shared" si="169"/>
        <v>17743.849999999999</v>
      </c>
      <c r="L335" s="24">
        <f t="shared" si="169"/>
        <v>0</v>
      </c>
      <c r="M335" s="28">
        <f t="shared" si="150"/>
        <v>1</v>
      </c>
      <c r="N335" s="876"/>
      <c r="O335" s="6"/>
      <c r="P335" s="6"/>
      <c r="Q335" s="6"/>
      <c r="R335" s="6"/>
      <c r="S335" s="6"/>
      <c r="T335" s="6"/>
      <c r="U335" s="6"/>
      <c r="V335" s="6"/>
      <c r="W335" s="6"/>
      <c r="X335" s="6"/>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6"/>
      <c r="BB335" s="6"/>
      <c r="BC335" s="6"/>
      <c r="BD335" s="6"/>
      <c r="BE335" s="6"/>
      <c r="BF335" s="6"/>
      <c r="BG335" s="6"/>
      <c r="BH335" s="6"/>
      <c r="BI335" s="6"/>
      <c r="BJ335" s="6"/>
      <c r="BK335" s="6"/>
      <c r="BL335" s="6"/>
      <c r="BM335" s="6"/>
      <c r="BN335" s="6"/>
      <c r="BO335" s="6"/>
      <c r="BP335" s="6"/>
      <c r="BQ335" s="6"/>
      <c r="BR335" s="6"/>
      <c r="BS335" s="6"/>
      <c r="BT335" s="6"/>
      <c r="BU335" s="6"/>
      <c r="BV335" s="6"/>
      <c r="BW335" s="6"/>
      <c r="BX335" s="6"/>
      <c r="BY335" s="6"/>
      <c r="BZ335" s="6"/>
      <c r="CA335" s="6"/>
      <c r="CB335" s="6"/>
      <c r="CC335" s="6"/>
      <c r="CD335" s="6"/>
      <c r="CE335" s="6"/>
      <c r="CF335" s="6"/>
      <c r="CG335" s="6"/>
      <c r="CH335" s="6"/>
      <c r="CI335" s="6"/>
      <c r="CJ335" s="6"/>
      <c r="CK335" s="6"/>
      <c r="CL335" s="6"/>
      <c r="CM335" s="6"/>
      <c r="CN335" s="6"/>
      <c r="CO335" s="6"/>
      <c r="CP335" s="6"/>
      <c r="CQ335" s="6"/>
      <c r="CR335" s="6"/>
      <c r="CS335" s="6"/>
      <c r="CT335" s="6"/>
    </row>
    <row r="336" spans="1:98" s="5" customFormat="1" outlineLevel="1" x14ac:dyDescent="0.25">
      <c r="A336" s="638"/>
      <c r="B336" s="336" t="s">
        <v>20</v>
      </c>
      <c r="C336" s="15"/>
      <c r="D336" s="39">
        <f t="shared" si="168"/>
        <v>0</v>
      </c>
      <c r="E336" s="39">
        <f t="shared" si="168"/>
        <v>0</v>
      </c>
      <c r="F336" s="39">
        <f t="shared" si="168"/>
        <v>0</v>
      </c>
      <c r="G336" s="89" t="e">
        <f t="shared" si="167"/>
        <v>#DIV/0!</v>
      </c>
      <c r="H336" s="39">
        <f>H341</f>
        <v>0</v>
      </c>
      <c r="I336" s="77" t="e">
        <f t="shared" si="166"/>
        <v>#DIV/0!</v>
      </c>
      <c r="J336" s="65" t="e">
        <f t="shared" si="151"/>
        <v>#DIV/0!</v>
      </c>
      <c r="K336" s="24">
        <f t="shared" si="169"/>
        <v>0</v>
      </c>
      <c r="L336" s="24">
        <f t="shared" si="169"/>
        <v>0</v>
      </c>
      <c r="M336" s="29" t="e">
        <f t="shared" si="150"/>
        <v>#DIV/0!</v>
      </c>
      <c r="N336" s="876"/>
      <c r="O336" s="6"/>
      <c r="P336" s="6"/>
      <c r="Q336" s="6"/>
      <c r="R336" s="6"/>
      <c r="S336" s="6"/>
      <c r="T336" s="6"/>
      <c r="U336" s="6"/>
      <c r="V336" s="6"/>
      <c r="W336" s="6"/>
      <c r="X336" s="6"/>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6"/>
      <c r="BB336" s="6"/>
      <c r="BC336" s="6"/>
      <c r="BD336" s="6"/>
      <c r="BE336" s="6"/>
      <c r="BF336" s="6"/>
      <c r="BG336" s="6"/>
      <c r="BH336" s="6"/>
      <c r="BI336" s="6"/>
      <c r="BJ336" s="6"/>
      <c r="BK336" s="6"/>
      <c r="BL336" s="6"/>
      <c r="BM336" s="6"/>
      <c r="BN336" s="6"/>
      <c r="BO336" s="6"/>
      <c r="BP336" s="6"/>
      <c r="BQ336" s="6"/>
      <c r="BR336" s="6"/>
      <c r="BS336" s="6"/>
      <c r="BT336" s="6"/>
      <c r="BU336" s="6"/>
      <c r="BV336" s="6"/>
      <c r="BW336" s="6"/>
      <c r="BX336" s="6"/>
      <c r="BY336" s="6"/>
      <c r="BZ336" s="6"/>
      <c r="CA336" s="6"/>
      <c r="CB336" s="6"/>
      <c r="CC336" s="6"/>
      <c r="CD336" s="6"/>
      <c r="CE336" s="6"/>
      <c r="CF336" s="6"/>
      <c r="CG336" s="6"/>
      <c r="CH336" s="6"/>
      <c r="CI336" s="6"/>
      <c r="CJ336" s="6"/>
      <c r="CK336" s="6"/>
      <c r="CL336" s="6"/>
      <c r="CM336" s="6"/>
      <c r="CN336" s="6"/>
      <c r="CO336" s="6"/>
      <c r="CP336" s="6"/>
      <c r="CQ336" s="6"/>
      <c r="CR336" s="6"/>
      <c r="CS336" s="6"/>
      <c r="CT336" s="6"/>
    </row>
    <row r="337" spans="1:98" s="5" customFormat="1" ht="189" customHeight="1" outlineLevel="1" x14ac:dyDescent="0.25">
      <c r="A337" s="668" t="s">
        <v>226</v>
      </c>
      <c r="B337" s="122" t="s">
        <v>483</v>
      </c>
      <c r="C337" s="16" t="s">
        <v>139</v>
      </c>
      <c r="D337" s="19">
        <f>SUM(D338:D341)</f>
        <v>44042.49</v>
      </c>
      <c r="E337" s="19">
        <f>SUM(E338:E341)</f>
        <v>44042.49</v>
      </c>
      <c r="F337" s="19">
        <f>SUM(F338:F341)</f>
        <v>1120.48</v>
      </c>
      <c r="G337" s="90">
        <f t="shared" si="167"/>
        <v>2.5000000000000001E-2</v>
      </c>
      <c r="H337" s="19">
        <f>SUM(H338:H341)</f>
        <v>1120.48</v>
      </c>
      <c r="I337" s="96">
        <f t="shared" si="166"/>
        <v>2.5000000000000001E-2</v>
      </c>
      <c r="J337" s="87">
        <f t="shared" si="151"/>
        <v>1</v>
      </c>
      <c r="K337" s="50">
        <f>SUM(K338:K341)</f>
        <v>44042.49</v>
      </c>
      <c r="L337" s="50">
        <f>SUM(L338:L341)</f>
        <v>0</v>
      </c>
      <c r="M337" s="51">
        <f t="shared" si="150"/>
        <v>1</v>
      </c>
      <c r="N337" s="864" t="s">
        <v>919</v>
      </c>
      <c r="O337" s="6"/>
      <c r="P337" s="6"/>
      <c r="Q337" s="6"/>
      <c r="R337" s="6"/>
      <c r="S337" s="6"/>
      <c r="T337" s="6"/>
      <c r="U337" s="6"/>
      <c r="V337" s="6"/>
      <c r="W337" s="6"/>
      <c r="X337" s="6"/>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6"/>
      <c r="BB337" s="6"/>
      <c r="BC337" s="6"/>
      <c r="BD337" s="6"/>
      <c r="BE337" s="6"/>
      <c r="BF337" s="6"/>
      <c r="BG337" s="6"/>
      <c r="BH337" s="6"/>
      <c r="BI337" s="6"/>
      <c r="BJ337" s="6"/>
      <c r="BK337" s="6"/>
      <c r="BL337" s="6"/>
      <c r="BM337" s="6"/>
      <c r="BN337" s="6"/>
      <c r="BO337" s="6"/>
      <c r="BP337" s="6"/>
      <c r="BQ337" s="6"/>
      <c r="BR337" s="6"/>
      <c r="BS337" s="6"/>
      <c r="BT337" s="6"/>
      <c r="BU337" s="6"/>
      <c r="BV337" s="6"/>
      <c r="BW337" s="6"/>
      <c r="BX337" s="6"/>
      <c r="BY337" s="6"/>
      <c r="BZ337" s="6"/>
      <c r="CA337" s="6"/>
      <c r="CB337" s="6"/>
      <c r="CC337" s="6"/>
      <c r="CD337" s="6"/>
      <c r="CE337" s="6"/>
      <c r="CF337" s="6"/>
      <c r="CG337" s="6"/>
      <c r="CH337" s="6"/>
      <c r="CI337" s="6"/>
      <c r="CJ337" s="6"/>
      <c r="CK337" s="6"/>
      <c r="CL337" s="6"/>
      <c r="CM337" s="6"/>
      <c r="CN337" s="6"/>
      <c r="CO337" s="6"/>
      <c r="CP337" s="6"/>
      <c r="CQ337" s="6"/>
      <c r="CR337" s="6"/>
      <c r="CS337" s="6"/>
      <c r="CT337" s="6"/>
    </row>
    <row r="338" spans="1:98" s="5" customFormat="1" ht="100.5" customHeight="1" outlineLevel="1" x14ac:dyDescent="0.25">
      <c r="A338" s="668"/>
      <c r="B338" s="336" t="s">
        <v>19</v>
      </c>
      <c r="C338" s="15"/>
      <c r="D338" s="39"/>
      <c r="E338" s="39"/>
      <c r="F338" s="39"/>
      <c r="G338" s="89" t="e">
        <f t="shared" si="167"/>
        <v>#DIV/0!</v>
      </c>
      <c r="H338" s="39"/>
      <c r="I338" s="77" t="e">
        <f t="shared" si="166"/>
        <v>#DIV/0!</v>
      </c>
      <c r="J338" s="65" t="e">
        <f t="shared" si="151"/>
        <v>#DIV/0!</v>
      </c>
      <c r="K338" s="24"/>
      <c r="L338" s="24">
        <f t="shared" ref="L338:L386" si="170">E338-K338</f>
        <v>0</v>
      </c>
      <c r="M338" s="29" t="e">
        <f t="shared" si="150"/>
        <v>#DIV/0!</v>
      </c>
      <c r="N338" s="871"/>
      <c r="O338" s="6"/>
      <c r="P338" s="6"/>
      <c r="Q338" s="6"/>
      <c r="R338" s="6"/>
      <c r="S338" s="6"/>
      <c r="T338" s="6"/>
      <c r="U338" s="6"/>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6"/>
      <c r="BB338" s="6"/>
      <c r="BC338" s="6"/>
      <c r="BD338" s="6"/>
      <c r="BE338" s="6"/>
      <c r="BF338" s="6"/>
      <c r="BG338" s="6"/>
      <c r="BH338" s="6"/>
      <c r="BI338" s="6"/>
      <c r="BJ338" s="6"/>
      <c r="BK338" s="6"/>
      <c r="BL338" s="6"/>
      <c r="BM338" s="6"/>
      <c r="BN338" s="6"/>
      <c r="BO338" s="6"/>
      <c r="BP338" s="6"/>
      <c r="BQ338" s="6"/>
      <c r="BR338" s="6"/>
      <c r="BS338" s="6"/>
      <c r="BT338" s="6"/>
      <c r="BU338" s="6"/>
      <c r="BV338" s="6"/>
      <c r="BW338" s="6"/>
      <c r="BX338" s="6"/>
      <c r="BY338" s="6"/>
      <c r="BZ338" s="6"/>
      <c r="CA338" s="6"/>
      <c r="CB338" s="6"/>
      <c r="CC338" s="6"/>
      <c r="CD338" s="6"/>
      <c r="CE338" s="6"/>
      <c r="CF338" s="6"/>
      <c r="CG338" s="6"/>
      <c r="CH338" s="6"/>
      <c r="CI338" s="6"/>
      <c r="CJ338" s="6"/>
      <c r="CK338" s="6"/>
      <c r="CL338" s="6"/>
      <c r="CM338" s="6"/>
      <c r="CN338" s="6"/>
      <c r="CO338" s="6"/>
      <c r="CP338" s="6"/>
      <c r="CQ338" s="6"/>
      <c r="CR338" s="6"/>
      <c r="CS338" s="6"/>
      <c r="CT338" s="6"/>
    </row>
    <row r="339" spans="1:98" s="5" customFormat="1" ht="93.75" customHeight="1" outlineLevel="1" x14ac:dyDescent="0.25">
      <c r="A339" s="668"/>
      <c r="B339" s="336" t="s">
        <v>18</v>
      </c>
      <c r="C339" s="15"/>
      <c r="D339" s="39">
        <v>26298.639999999999</v>
      </c>
      <c r="E339" s="39">
        <v>26298.639999999999</v>
      </c>
      <c r="F339" s="39">
        <v>533.24</v>
      </c>
      <c r="G339" s="62">
        <f t="shared" si="167"/>
        <v>0.02</v>
      </c>
      <c r="H339" s="39">
        <v>533.24</v>
      </c>
      <c r="I339" s="96">
        <f t="shared" si="166"/>
        <v>0.02</v>
      </c>
      <c r="J339" s="62">
        <f t="shared" si="151"/>
        <v>1</v>
      </c>
      <c r="K339" s="39">
        <v>26298.639999999999</v>
      </c>
      <c r="L339" s="24">
        <f t="shared" si="170"/>
        <v>0</v>
      </c>
      <c r="M339" s="28">
        <f t="shared" si="150"/>
        <v>1</v>
      </c>
      <c r="N339" s="871"/>
      <c r="O339" s="6"/>
      <c r="P339" s="6"/>
      <c r="Q339" s="6"/>
      <c r="R339" s="6"/>
      <c r="S339" s="6"/>
      <c r="T339" s="6"/>
      <c r="U339" s="6"/>
      <c r="V339" s="6"/>
      <c r="W339" s="6"/>
      <c r="X339" s="6"/>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6"/>
      <c r="BB339" s="6"/>
      <c r="BC339" s="6"/>
      <c r="BD339" s="6"/>
      <c r="BE339" s="6"/>
      <c r="BF339" s="6"/>
      <c r="BG339" s="6"/>
      <c r="BH339" s="6"/>
      <c r="BI339" s="6"/>
      <c r="BJ339" s="6"/>
      <c r="BK339" s="6"/>
      <c r="BL339" s="6"/>
      <c r="BM339" s="6"/>
      <c r="BN339" s="6"/>
      <c r="BO339" s="6"/>
      <c r="BP339" s="6"/>
      <c r="BQ339" s="6"/>
      <c r="BR339" s="6"/>
      <c r="BS339" s="6"/>
      <c r="BT339" s="6"/>
      <c r="BU339" s="6"/>
      <c r="BV339" s="6"/>
      <c r="BW339" s="6"/>
      <c r="BX339" s="6"/>
      <c r="BY339" s="6"/>
      <c r="BZ339" s="6"/>
      <c r="CA339" s="6"/>
      <c r="CB339" s="6"/>
      <c r="CC339" s="6"/>
      <c r="CD339" s="6"/>
      <c r="CE339" s="6"/>
      <c r="CF339" s="6"/>
      <c r="CG339" s="6"/>
      <c r="CH339" s="6"/>
      <c r="CI339" s="6"/>
      <c r="CJ339" s="6"/>
      <c r="CK339" s="6"/>
      <c r="CL339" s="6"/>
      <c r="CM339" s="6"/>
      <c r="CN339" s="6"/>
      <c r="CO339" s="6"/>
      <c r="CP339" s="6"/>
      <c r="CQ339" s="6"/>
      <c r="CR339" s="6"/>
      <c r="CS339" s="6"/>
      <c r="CT339" s="6"/>
    </row>
    <row r="340" spans="1:98" s="5" customFormat="1" ht="88.5" customHeight="1" outlineLevel="1" x14ac:dyDescent="0.25">
      <c r="A340" s="668"/>
      <c r="B340" s="336" t="s">
        <v>38</v>
      </c>
      <c r="C340" s="15"/>
      <c r="D340" s="39">
        <v>17743.849999999999</v>
      </c>
      <c r="E340" s="39">
        <v>17743.849999999999</v>
      </c>
      <c r="F340" s="39">
        <v>587.24</v>
      </c>
      <c r="G340" s="91">
        <f t="shared" si="167"/>
        <v>3.3000000000000002E-2</v>
      </c>
      <c r="H340" s="39">
        <v>587.24</v>
      </c>
      <c r="I340" s="96">
        <f t="shared" si="166"/>
        <v>3.3000000000000002E-2</v>
      </c>
      <c r="J340" s="62">
        <f t="shared" si="151"/>
        <v>1</v>
      </c>
      <c r="K340" s="39">
        <v>17743.849999999999</v>
      </c>
      <c r="L340" s="24">
        <f t="shared" si="170"/>
        <v>0</v>
      </c>
      <c r="M340" s="28">
        <f t="shared" si="150"/>
        <v>1</v>
      </c>
      <c r="N340" s="871"/>
      <c r="O340" s="6"/>
      <c r="P340" s="6"/>
      <c r="Q340" s="6"/>
      <c r="R340" s="6"/>
      <c r="S340" s="6"/>
      <c r="T340" s="6"/>
      <c r="U340" s="6"/>
      <c r="V340" s="6"/>
      <c r="W340" s="6"/>
      <c r="X340" s="6"/>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6"/>
      <c r="BB340" s="6"/>
      <c r="BC340" s="6"/>
      <c r="BD340" s="6"/>
      <c r="BE340" s="6"/>
      <c r="BF340" s="6"/>
      <c r="BG340" s="6"/>
      <c r="BH340" s="6"/>
      <c r="BI340" s="6"/>
      <c r="BJ340" s="6"/>
      <c r="BK340" s="6"/>
      <c r="BL340" s="6"/>
      <c r="BM340" s="6"/>
      <c r="BN340" s="6"/>
      <c r="BO340" s="6"/>
      <c r="BP340" s="6"/>
      <c r="BQ340" s="6"/>
      <c r="BR340" s="6"/>
      <c r="BS340" s="6"/>
      <c r="BT340" s="6"/>
      <c r="BU340" s="6"/>
      <c r="BV340" s="6"/>
      <c r="BW340" s="6"/>
      <c r="BX340" s="6"/>
      <c r="BY340" s="6"/>
      <c r="BZ340" s="6"/>
      <c r="CA340" s="6"/>
      <c r="CB340" s="6"/>
      <c r="CC340" s="6"/>
      <c r="CD340" s="6"/>
      <c r="CE340" s="6"/>
      <c r="CF340" s="6"/>
      <c r="CG340" s="6"/>
      <c r="CH340" s="6"/>
      <c r="CI340" s="6"/>
      <c r="CJ340" s="6"/>
      <c r="CK340" s="6"/>
      <c r="CL340" s="6"/>
      <c r="CM340" s="6"/>
      <c r="CN340" s="6"/>
      <c r="CO340" s="6"/>
      <c r="CP340" s="6"/>
      <c r="CQ340" s="6"/>
      <c r="CR340" s="6"/>
      <c r="CS340" s="6"/>
      <c r="CT340" s="6"/>
    </row>
    <row r="341" spans="1:98" s="5" customFormat="1" ht="93.75" customHeight="1" outlineLevel="1" x14ac:dyDescent="0.25">
      <c r="A341" s="668"/>
      <c r="B341" s="336" t="s">
        <v>20</v>
      </c>
      <c r="C341" s="15"/>
      <c r="D341" s="39"/>
      <c r="E341" s="39"/>
      <c r="F341" s="39"/>
      <c r="G341" s="89" t="e">
        <f t="shared" si="167"/>
        <v>#DIV/0!</v>
      </c>
      <c r="H341" s="39"/>
      <c r="I341" s="77" t="e">
        <f t="shared" si="166"/>
        <v>#DIV/0!</v>
      </c>
      <c r="J341" s="65" t="e">
        <f t="shared" si="151"/>
        <v>#DIV/0!</v>
      </c>
      <c r="K341" s="24">
        <f>E341</f>
        <v>0</v>
      </c>
      <c r="L341" s="24">
        <f t="shared" si="170"/>
        <v>0</v>
      </c>
      <c r="M341" s="29" t="e">
        <f t="shared" si="150"/>
        <v>#DIV/0!</v>
      </c>
      <c r="N341" s="871"/>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6"/>
      <c r="BB341" s="6"/>
      <c r="BC341" s="6"/>
      <c r="BD341" s="6"/>
      <c r="BE341" s="6"/>
      <c r="BF341" s="6"/>
      <c r="BG341" s="6"/>
      <c r="BH341" s="6"/>
      <c r="BI341" s="6"/>
      <c r="BJ341" s="6"/>
      <c r="BK341" s="6"/>
      <c r="BL341" s="6"/>
      <c r="BM341" s="6"/>
      <c r="BN341" s="6"/>
      <c r="BO341" s="6"/>
      <c r="BP341" s="6"/>
      <c r="BQ341" s="6"/>
      <c r="BR341" s="6"/>
      <c r="BS341" s="6"/>
      <c r="BT341" s="6"/>
      <c r="BU341" s="6"/>
      <c r="BV341" s="6"/>
      <c r="BW341" s="6"/>
      <c r="BX341" s="6"/>
      <c r="BY341" s="6"/>
      <c r="BZ341" s="6"/>
      <c r="CA341" s="6"/>
      <c r="CB341" s="6"/>
      <c r="CC341" s="6"/>
      <c r="CD341" s="6"/>
      <c r="CE341" s="6"/>
      <c r="CF341" s="6"/>
      <c r="CG341" s="6"/>
      <c r="CH341" s="6"/>
      <c r="CI341" s="6"/>
      <c r="CJ341" s="6"/>
      <c r="CK341" s="6"/>
      <c r="CL341" s="6"/>
      <c r="CM341" s="6"/>
      <c r="CN341" s="6"/>
      <c r="CO341" s="6"/>
      <c r="CP341" s="6"/>
      <c r="CQ341" s="6"/>
      <c r="CR341" s="6"/>
      <c r="CS341" s="6"/>
      <c r="CT341" s="6"/>
    </row>
    <row r="342" spans="1:98" s="6" customFormat="1" ht="98.25" customHeight="1" outlineLevel="1" x14ac:dyDescent="0.25">
      <c r="A342" s="760" t="s">
        <v>227</v>
      </c>
      <c r="B342" s="145" t="s">
        <v>290</v>
      </c>
      <c r="C342" s="80" t="s">
        <v>97</v>
      </c>
      <c r="D342" s="57">
        <f>SUM(D343:D346)</f>
        <v>1198558.01</v>
      </c>
      <c r="E342" s="57">
        <f>SUM(E343:E346)</f>
        <v>1198558.01</v>
      </c>
      <c r="F342" s="57">
        <f>SUM(F343:F346)</f>
        <v>237234.61</v>
      </c>
      <c r="G342" s="105">
        <f t="shared" si="167"/>
        <v>0.19800000000000001</v>
      </c>
      <c r="H342" s="57">
        <f>SUM(H343:H346)</f>
        <v>160225.34</v>
      </c>
      <c r="I342" s="92">
        <f t="shared" si="166"/>
        <v>0.13400000000000001</v>
      </c>
      <c r="J342" s="105">
        <f t="shared" si="151"/>
        <v>0.67500000000000004</v>
      </c>
      <c r="K342" s="58">
        <f>SUM(K343:K346)</f>
        <v>1198558.01</v>
      </c>
      <c r="L342" s="58">
        <f t="shared" si="170"/>
        <v>0</v>
      </c>
      <c r="M342" s="54">
        <f t="shared" si="150"/>
        <v>1</v>
      </c>
      <c r="N342" s="921"/>
    </row>
    <row r="343" spans="1:98" s="6" customFormat="1" outlineLevel="1" x14ac:dyDescent="0.25">
      <c r="A343" s="760"/>
      <c r="B343" s="336" t="s">
        <v>19</v>
      </c>
      <c r="C343" s="215"/>
      <c r="D343" s="39">
        <f>D348+D353+D358+D363+D368+D373+D378+D383</f>
        <v>0</v>
      </c>
      <c r="E343" s="39">
        <f>E348+E353+E358+E363+E368+E373+E378+E383</f>
        <v>0</v>
      </c>
      <c r="F343" s="39">
        <f>F348+F353+F358+F363+F368+F373+F378+F383</f>
        <v>0</v>
      </c>
      <c r="G343" s="65" t="e">
        <f t="shared" si="167"/>
        <v>#DIV/0!</v>
      </c>
      <c r="H343" s="39">
        <f>H348+H353+H358+H363+H368+H373+H378+H383</f>
        <v>0</v>
      </c>
      <c r="I343" s="77" t="e">
        <f t="shared" si="166"/>
        <v>#DIV/0!</v>
      </c>
      <c r="J343" s="65" t="e">
        <f t="shared" si="151"/>
        <v>#DIV/0!</v>
      </c>
      <c r="K343" s="24">
        <f t="shared" ref="K343:L346" si="171">K348+K353+K358+K363+K368+K373+K378+K383</f>
        <v>0</v>
      </c>
      <c r="L343" s="24">
        <f t="shared" si="171"/>
        <v>0</v>
      </c>
      <c r="M343" s="29" t="e">
        <f t="shared" si="150"/>
        <v>#DIV/0!</v>
      </c>
      <c r="N343" s="921"/>
    </row>
    <row r="344" spans="1:98" s="6" customFormat="1" outlineLevel="1" x14ac:dyDescent="0.25">
      <c r="A344" s="760"/>
      <c r="B344" s="336" t="s">
        <v>18</v>
      </c>
      <c r="C344" s="15"/>
      <c r="D344" s="39">
        <f t="shared" ref="D344:F346" si="172">D349+D354+D359+D364+D369+D374+D379+D384</f>
        <v>757958.77</v>
      </c>
      <c r="E344" s="39">
        <f t="shared" si="172"/>
        <v>757958.77</v>
      </c>
      <c r="F344" s="39">
        <f t="shared" si="172"/>
        <v>173592.88</v>
      </c>
      <c r="G344" s="91">
        <f t="shared" si="167"/>
        <v>0.22900000000000001</v>
      </c>
      <c r="H344" s="39">
        <f>H349+H354+H359+H364+H369+H374+H379+H384</f>
        <v>96583.61</v>
      </c>
      <c r="I344" s="214">
        <f t="shared" si="166"/>
        <v>0.12740000000000001</v>
      </c>
      <c r="J344" s="91">
        <f t="shared" si="151"/>
        <v>0.55600000000000005</v>
      </c>
      <c r="K344" s="24">
        <f t="shared" si="171"/>
        <v>757958.77</v>
      </c>
      <c r="L344" s="24">
        <f t="shared" si="171"/>
        <v>0</v>
      </c>
      <c r="M344" s="28">
        <f t="shared" si="150"/>
        <v>1</v>
      </c>
      <c r="N344" s="921"/>
    </row>
    <row r="345" spans="1:98" s="6" customFormat="1" outlineLevel="1" x14ac:dyDescent="0.25">
      <c r="A345" s="760"/>
      <c r="B345" s="336" t="s">
        <v>38</v>
      </c>
      <c r="C345" s="15"/>
      <c r="D345" s="39">
        <f t="shared" si="172"/>
        <v>440599.24</v>
      </c>
      <c r="E345" s="39">
        <f t="shared" si="172"/>
        <v>440599.24</v>
      </c>
      <c r="F345" s="39">
        <f t="shared" si="172"/>
        <v>63641.73</v>
      </c>
      <c r="G345" s="91">
        <f t="shared" si="167"/>
        <v>0.14399999999999999</v>
      </c>
      <c r="H345" s="39">
        <f>H350+H355+H360+H365+H370+H375+H380+H385</f>
        <v>63641.73</v>
      </c>
      <c r="I345" s="96">
        <f t="shared" si="166"/>
        <v>0.14399999999999999</v>
      </c>
      <c r="J345" s="91">
        <f t="shared" si="151"/>
        <v>1</v>
      </c>
      <c r="K345" s="24">
        <f t="shared" si="171"/>
        <v>440599.24</v>
      </c>
      <c r="L345" s="24">
        <f t="shared" si="171"/>
        <v>0</v>
      </c>
      <c r="M345" s="28">
        <f t="shared" si="150"/>
        <v>1</v>
      </c>
      <c r="N345" s="921"/>
    </row>
    <row r="346" spans="1:98" s="6" customFormat="1" ht="38.25" customHeight="1" outlineLevel="1" x14ac:dyDescent="0.25">
      <c r="A346" s="760"/>
      <c r="B346" s="336" t="s">
        <v>20</v>
      </c>
      <c r="C346" s="15"/>
      <c r="D346" s="39">
        <f t="shared" si="172"/>
        <v>0</v>
      </c>
      <c r="E346" s="39">
        <f t="shared" si="172"/>
        <v>0</v>
      </c>
      <c r="F346" s="39">
        <f t="shared" si="172"/>
        <v>0</v>
      </c>
      <c r="G346" s="89" t="e">
        <f t="shared" si="167"/>
        <v>#DIV/0!</v>
      </c>
      <c r="H346" s="39">
        <f>H351+H356+H361+H366+H371+H376+H381+H386</f>
        <v>0</v>
      </c>
      <c r="I346" s="77" t="e">
        <f t="shared" si="166"/>
        <v>#DIV/0!</v>
      </c>
      <c r="J346" s="65" t="e">
        <f t="shared" si="151"/>
        <v>#DIV/0!</v>
      </c>
      <c r="K346" s="24">
        <f t="shared" si="171"/>
        <v>0</v>
      </c>
      <c r="L346" s="24">
        <f t="shared" si="171"/>
        <v>0</v>
      </c>
      <c r="M346" s="29" t="e">
        <f t="shared" si="150"/>
        <v>#DIV/0!</v>
      </c>
      <c r="N346" s="921"/>
    </row>
    <row r="347" spans="1:98" s="5" customFormat="1" ht="56.25" outlineLevel="1" x14ac:dyDescent="0.25">
      <c r="A347" s="723" t="s">
        <v>228</v>
      </c>
      <c r="B347" s="122" t="s">
        <v>212</v>
      </c>
      <c r="C347" s="16" t="s">
        <v>139</v>
      </c>
      <c r="D347" s="19">
        <f>SUM(D348:D351)</f>
        <v>409362.02</v>
      </c>
      <c r="E347" s="19">
        <f>SUM(E348:E351)</f>
        <v>409362.02</v>
      </c>
      <c r="F347" s="19">
        <f>SUM(F348:F351)</f>
        <v>59547.75</v>
      </c>
      <c r="G347" s="87">
        <f t="shared" si="167"/>
        <v>0.14499999999999999</v>
      </c>
      <c r="H347" s="19">
        <f>SUM(H348:H351)</f>
        <v>59547.75</v>
      </c>
      <c r="I347" s="96">
        <f t="shared" si="166"/>
        <v>0.14499999999999999</v>
      </c>
      <c r="J347" s="87">
        <f t="shared" si="151"/>
        <v>1</v>
      </c>
      <c r="K347" s="50">
        <f>SUM(K348:K351)</f>
        <v>409362.02</v>
      </c>
      <c r="L347" s="50">
        <f>SUM(L348:L351)</f>
        <v>0</v>
      </c>
      <c r="M347" s="51">
        <f t="shared" si="150"/>
        <v>1</v>
      </c>
      <c r="N347" s="922" t="s">
        <v>915</v>
      </c>
      <c r="O347" s="6"/>
      <c r="P347" s="6"/>
      <c r="Q347" s="6"/>
      <c r="R347" s="6"/>
      <c r="S347" s="6"/>
      <c r="T347" s="6"/>
      <c r="U347" s="6"/>
      <c r="V347" s="6"/>
      <c r="W347" s="6"/>
      <c r="X347" s="6"/>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6"/>
      <c r="BB347" s="6"/>
      <c r="BC347" s="6"/>
      <c r="BD347" s="6"/>
      <c r="BE347" s="6"/>
      <c r="BF347" s="6"/>
      <c r="BG347" s="6"/>
      <c r="BH347" s="6"/>
      <c r="BI347" s="6"/>
      <c r="BJ347" s="6"/>
      <c r="BK347" s="6"/>
      <c r="BL347" s="6"/>
      <c r="BM347" s="6"/>
      <c r="BN347" s="6"/>
      <c r="BO347" s="6"/>
      <c r="BP347" s="6"/>
      <c r="BQ347" s="6"/>
      <c r="BR347" s="6"/>
      <c r="BS347" s="6"/>
      <c r="BT347" s="6"/>
      <c r="BU347" s="6"/>
      <c r="BV347" s="6"/>
      <c r="BW347" s="6"/>
      <c r="BX347" s="6"/>
      <c r="BY347" s="6"/>
      <c r="BZ347" s="6"/>
      <c r="CA347" s="6"/>
      <c r="CB347" s="6"/>
      <c r="CC347" s="6"/>
      <c r="CD347" s="6"/>
      <c r="CE347" s="6"/>
      <c r="CF347" s="6"/>
      <c r="CG347" s="6"/>
      <c r="CH347" s="6"/>
      <c r="CI347" s="6"/>
      <c r="CJ347" s="6"/>
      <c r="CK347" s="6"/>
      <c r="CL347" s="6"/>
      <c r="CM347" s="6"/>
      <c r="CN347" s="6"/>
      <c r="CO347" s="6"/>
      <c r="CP347" s="6"/>
      <c r="CQ347" s="6"/>
      <c r="CR347" s="6"/>
      <c r="CS347" s="6"/>
      <c r="CT347" s="6"/>
    </row>
    <row r="348" spans="1:98" s="5" customFormat="1" ht="25.5" customHeight="1" outlineLevel="1" x14ac:dyDescent="0.25">
      <c r="A348" s="723"/>
      <c r="B348" s="337" t="s">
        <v>19</v>
      </c>
      <c r="C348" s="15"/>
      <c r="D348" s="39"/>
      <c r="E348" s="39"/>
      <c r="F348" s="39"/>
      <c r="G348" s="65" t="e">
        <f t="shared" si="167"/>
        <v>#DIV/0!</v>
      </c>
      <c r="H348" s="39"/>
      <c r="I348" s="77" t="e">
        <f t="shared" si="166"/>
        <v>#DIV/0!</v>
      </c>
      <c r="J348" s="65" t="e">
        <f t="shared" si="151"/>
        <v>#DIV/0!</v>
      </c>
      <c r="K348" s="24">
        <f t="shared" ref="K348:K376" si="173">E348</f>
        <v>0</v>
      </c>
      <c r="L348" s="24">
        <f t="shared" si="170"/>
        <v>0</v>
      </c>
      <c r="M348" s="29" t="e">
        <f t="shared" si="150"/>
        <v>#DIV/0!</v>
      </c>
      <c r="N348" s="922"/>
      <c r="O348" s="6"/>
      <c r="P348" s="6"/>
      <c r="Q348" s="6"/>
      <c r="R348" s="6"/>
      <c r="S348" s="6"/>
      <c r="T348" s="6"/>
      <c r="U348" s="6"/>
      <c r="V348" s="6"/>
      <c r="W348" s="6"/>
      <c r="X348" s="6"/>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6"/>
      <c r="BB348" s="6"/>
      <c r="BC348" s="6"/>
      <c r="BD348" s="6"/>
      <c r="BE348" s="6"/>
      <c r="BF348" s="6"/>
      <c r="BG348" s="6"/>
      <c r="BH348" s="6"/>
      <c r="BI348" s="6"/>
      <c r="BJ348" s="6"/>
      <c r="BK348" s="6"/>
      <c r="BL348" s="6"/>
      <c r="BM348" s="6"/>
      <c r="BN348" s="6"/>
      <c r="BO348" s="6"/>
      <c r="BP348" s="6"/>
      <c r="BQ348" s="6"/>
      <c r="BR348" s="6"/>
      <c r="BS348" s="6"/>
      <c r="BT348" s="6"/>
      <c r="BU348" s="6"/>
      <c r="BV348" s="6"/>
      <c r="BW348" s="6"/>
      <c r="BX348" s="6"/>
      <c r="BY348" s="6"/>
      <c r="BZ348" s="6"/>
      <c r="CA348" s="6"/>
      <c r="CB348" s="6"/>
      <c r="CC348" s="6"/>
      <c r="CD348" s="6"/>
      <c r="CE348" s="6"/>
      <c r="CF348" s="6"/>
      <c r="CG348" s="6"/>
      <c r="CH348" s="6"/>
      <c r="CI348" s="6"/>
      <c r="CJ348" s="6"/>
      <c r="CK348" s="6"/>
      <c r="CL348" s="6"/>
      <c r="CM348" s="6"/>
      <c r="CN348" s="6"/>
      <c r="CO348" s="6"/>
      <c r="CP348" s="6"/>
      <c r="CQ348" s="6"/>
      <c r="CR348" s="6"/>
      <c r="CS348" s="6"/>
      <c r="CT348" s="6"/>
    </row>
    <row r="349" spans="1:98" s="5" customFormat="1" ht="21.75" customHeight="1" outlineLevel="1" x14ac:dyDescent="0.25">
      <c r="A349" s="723"/>
      <c r="B349" s="337" t="s">
        <v>18</v>
      </c>
      <c r="C349" s="15"/>
      <c r="D349" s="39"/>
      <c r="E349" s="39"/>
      <c r="F349" s="39"/>
      <c r="G349" s="65" t="e">
        <f t="shared" si="167"/>
        <v>#DIV/0!</v>
      </c>
      <c r="H349" s="39"/>
      <c r="I349" s="77" t="e">
        <f t="shared" si="166"/>
        <v>#DIV/0!</v>
      </c>
      <c r="J349" s="65" t="e">
        <f t="shared" si="151"/>
        <v>#DIV/0!</v>
      </c>
      <c r="K349" s="176"/>
      <c r="L349" s="24">
        <f t="shared" si="170"/>
        <v>0</v>
      </c>
      <c r="M349" s="29" t="e">
        <f t="shared" si="150"/>
        <v>#DIV/0!</v>
      </c>
      <c r="N349" s="922"/>
      <c r="O349" s="6"/>
      <c r="P349" s="6"/>
      <c r="Q349" s="6"/>
      <c r="R349" s="6"/>
      <c r="S349" s="6"/>
      <c r="T349" s="6"/>
      <c r="U349" s="6"/>
      <c r="V349" s="6"/>
      <c r="W349" s="6"/>
      <c r="X349" s="6"/>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6"/>
      <c r="BB349" s="6"/>
      <c r="BC349" s="6"/>
      <c r="BD349" s="6"/>
      <c r="BE349" s="6"/>
      <c r="BF349" s="6"/>
      <c r="BG349" s="6"/>
      <c r="BH349" s="6"/>
      <c r="BI349" s="6"/>
      <c r="BJ349" s="6"/>
      <c r="BK349" s="6"/>
      <c r="BL349" s="6"/>
      <c r="BM349" s="6"/>
      <c r="BN349" s="6"/>
      <c r="BO349" s="6"/>
      <c r="BP349" s="6"/>
      <c r="BQ349" s="6"/>
      <c r="BR349" s="6"/>
      <c r="BS349" s="6"/>
      <c r="BT349" s="6"/>
      <c r="BU349" s="6"/>
      <c r="BV349" s="6"/>
      <c r="BW349" s="6"/>
      <c r="BX349" s="6"/>
      <c r="BY349" s="6"/>
      <c r="BZ349" s="6"/>
      <c r="CA349" s="6"/>
      <c r="CB349" s="6"/>
      <c r="CC349" s="6"/>
      <c r="CD349" s="6"/>
      <c r="CE349" s="6"/>
      <c r="CF349" s="6"/>
      <c r="CG349" s="6"/>
      <c r="CH349" s="6"/>
      <c r="CI349" s="6"/>
      <c r="CJ349" s="6"/>
      <c r="CK349" s="6"/>
      <c r="CL349" s="6"/>
      <c r="CM349" s="6"/>
      <c r="CN349" s="6"/>
      <c r="CO349" s="6"/>
      <c r="CP349" s="6"/>
      <c r="CQ349" s="6"/>
      <c r="CR349" s="6"/>
      <c r="CS349" s="6"/>
      <c r="CT349" s="6"/>
    </row>
    <row r="350" spans="1:98" s="5" customFormat="1" ht="20.25" customHeight="1" outlineLevel="1" x14ac:dyDescent="0.25">
      <c r="A350" s="723"/>
      <c r="B350" s="337" t="s">
        <v>38</v>
      </c>
      <c r="C350" s="15"/>
      <c r="D350" s="39">
        <v>409362.02</v>
      </c>
      <c r="E350" s="39">
        <v>409362.02</v>
      </c>
      <c r="F350" s="39">
        <v>59547.75</v>
      </c>
      <c r="G350" s="62">
        <f t="shared" si="167"/>
        <v>0.14499999999999999</v>
      </c>
      <c r="H350" s="39">
        <f>F350</f>
        <v>59547.75</v>
      </c>
      <c r="I350" s="96">
        <f t="shared" si="166"/>
        <v>0.14499999999999999</v>
      </c>
      <c r="J350" s="62">
        <f t="shared" si="151"/>
        <v>1</v>
      </c>
      <c r="K350" s="24">
        <f t="shared" si="173"/>
        <v>409362.02</v>
      </c>
      <c r="L350" s="24">
        <f t="shared" si="170"/>
        <v>0</v>
      </c>
      <c r="M350" s="28">
        <f t="shared" si="150"/>
        <v>1</v>
      </c>
      <c r="N350" s="922"/>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6"/>
      <c r="BB350" s="6"/>
      <c r="BC350" s="6"/>
      <c r="BD350" s="6"/>
      <c r="BE350" s="6"/>
      <c r="BF350" s="6"/>
      <c r="BG350" s="6"/>
      <c r="BH350" s="6"/>
      <c r="BI350" s="6"/>
      <c r="BJ350" s="6"/>
      <c r="BK350" s="6"/>
      <c r="BL350" s="6"/>
      <c r="BM350" s="6"/>
      <c r="BN350" s="6"/>
      <c r="BO350" s="6"/>
      <c r="BP350" s="6"/>
      <c r="BQ350" s="6"/>
      <c r="BR350" s="6"/>
      <c r="BS350" s="6"/>
      <c r="BT350" s="6"/>
      <c r="BU350" s="6"/>
      <c r="BV350" s="6"/>
      <c r="BW350" s="6"/>
      <c r="BX350" s="6"/>
      <c r="BY350" s="6"/>
      <c r="BZ350" s="6"/>
      <c r="CA350" s="6"/>
      <c r="CB350" s="6"/>
      <c r="CC350" s="6"/>
      <c r="CD350" s="6"/>
      <c r="CE350" s="6"/>
      <c r="CF350" s="6"/>
      <c r="CG350" s="6"/>
      <c r="CH350" s="6"/>
      <c r="CI350" s="6"/>
      <c r="CJ350" s="6"/>
      <c r="CK350" s="6"/>
      <c r="CL350" s="6"/>
      <c r="CM350" s="6"/>
      <c r="CN350" s="6"/>
      <c r="CO350" s="6"/>
      <c r="CP350" s="6"/>
      <c r="CQ350" s="6"/>
      <c r="CR350" s="6"/>
      <c r="CS350" s="6"/>
      <c r="CT350" s="6"/>
    </row>
    <row r="351" spans="1:98" s="5" customFormat="1" ht="24" customHeight="1" outlineLevel="1" x14ac:dyDescent="0.25">
      <c r="A351" s="723"/>
      <c r="B351" s="337" t="s">
        <v>20</v>
      </c>
      <c r="C351" s="15"/>
      <c r="D351" s="39"/>
      <c r="E351" s="39"/>
      <c r="F351" s="39"/>
      <c r="G351" s="89" t="e">
        <f t="shared" si="167"/>
        <v>#DIV/0!</v>
      </c>
      <c r="H351" s="39"/>
      <c r="I351" s="77" t="e">
        <f t="shared" si="166"/>
        <v>#DIV/0!</v>
      </c>
      <c r="J351" s="65" t="e">
        <f t="shared" si="151"/>
        <v>#DIV/0!</v>
      </c>
      <c r="K351" s="24">
        <f t="shared" si="173"/>
        <v>0</v>
      </c>
      <c r="L351" s="24">
        <f t="shared" si="170"/>
        <v>0</v>
      </c>
      <c r="M351" s="29" t="e">
        <f t="shared" si="150"/>
        <v>#DIV/0!</v>
      </c>
      <c r="N351" s="922"/>
      <c r="O351" s="6"/>
      <c r="P351" s="6"/>
      <c r="Q351" s="6"/>
      <c r="R351" s="6"/>
      <c r="S351" s="6"/>
      <c r="T351" s="6"/>
      <c r="U351" s="6"/>
      <c r="V351" s="6"/>
      <c r="W351" s="6"/>
      <c r="X351" s="6"/>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6"/>
      <c r="BB351" s="6"/>
      <c r="BC351" s="6"/>
      <c r="BD351" s="6"/>
      <c r="BE351" s="6"/>
      <c r="BF351" s="6"/>
      <c r="BG351" s="6"/>
      <c r="BH351" s="6"/>
      <c r="BI351" s="6"/>
      <c r="BJ351" s="6"/>
      <c r="BK351" s="6"/>
      <c r="BL351" s="6"/>
      <c r="BM351" s="6"/>
      <c r="BN351" s="6"/>
      <c r="BO351" s="6"/>
      <c r="BP351" s="6"/>
      <c r="BQ351" s="6"/>
      <c r="BR351" s="6"/>
      <c r="BS351" s="6"/>
      <c r="BT351" s="6"/>
      <c r="BU351" s="6"/>
      <c r="BV351" s="6"/>
      <c r="BW351" s="6"/>
      <c r="BX351" s="6"/>
      <c r="BY351" s="6"/>
      <c r="BZ351" s="6"/>
      <c r="CA351" s="6"/>
      <c r="CB351" s="6"/>
      <c r="CC351" s="6"/>
      <c r="CD351" s="6"/>
      <c r="CE351" s="6"/>
      <c r="CF351" s="6"/>
      <c r="CG351" s="6"/>
      <c r="CH351" s="6"/>
      <c r="CI351" s="6"/>
      <c r="CJ351" s="6"/>
      <c r="CK351" s="6"/>
      <c r="CL351" s="6"/>
      <c r="CM351" s="6"/>
      <c r="CN351" s="6"/>
      <c r="CO351" s="6"/>
      <c r="CP351" s="6"/>
      <c r="CQ351" s="6"/>
      <c r="CR351" s="6"/>
      <c r="CS351" s="6"/>
      <c r="CT351" s="6"/>
    </row>
    <row r="352" spans="1:98" s="5" customFormat="1" ht="84.75" customHeight="1" outlineLevel="1" x14ac:dyDescent="0.25">
      <c r="A352" s="636" t="s">
        <v>229</v>
      </c>
      <c r="B352" s="123" t="s">
        <v>213</v>
      </c>
      <c r="C352" s="37" t="s">
        <v>139</v>
      </c>
      <c r="D352" s="50">
        <f>SUM(D353:D356)</f>
        <v>23777.599999999999</v>
      </c>
      <c r="E352" s="50">
        <f>SUM(E353:E356)</f>
        <v>23777.599999999999</v>
      </c>
      <c r="F352" s="50">
        <f>SUM(F353:F356)</f>
        <v>3466.65</v>
      </c>
      <c r="G352" s="101">
        <f t="shared" si="167"/>
        <v>0.14599999999999999</v>
      </c>
      <c r="H352" s="50">
        <f>SUM(H353:H356)</f>
        <v>3466.65</v>
      </c>
      <c r="I352" s="101">
        <f t="shared" si="166"/>
        <v>0.14599999999999999</v>
      </c>
      <c r="J352" s="101">
        <f t="shared" si="151"/>
        <v>1</v>
      </c>
      <c r="K352" s="50">
        <f>SUM(K353:K356)</f>
        <v>23777.599999999999</v>
      </c>
      <c r="L352" s="50">
        <f>SUM(L353:L356)</f>
        <v>0</v>
      </c>
      <c r="M352" s="51">
        <f t="shared" si="150"/>
        <v>1</v>
      </c>
      <c r="N352" s="697" t="s">
        <v>914</v>
      </c>
      <c r="O352" s="6"/>
      <c r="P352" s="6"/>
      <c r="Q352" s="6"/>
      <c r="R352" s="6"/>
      <c r="S352" s="6"/>
      <c r="T352" s="6"/>
      <c r="U352" s="6"/>
      <c r="V352" s="6"/>
      <c r="W352" s="6"/>
      <c r="X352" s="6"/>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6"/>
      <c r="BB352" s="6"/>
      <c r="BC352" s="6"/>
      <c r="BD352" s="6"/>
      <c r="BE352" s="6"/>
      <c r="BF352" s="6"/>
      <c r="BG352" s="6"/>
      <c r="BH352" s="6"/>
      <c r="BI352" s="6"/>
      <c r="BJ352" s="6"/>
      <c r="BK352" s="6"/>
      <c r="BL352" s="6"/>
      <c r="BM352" s="6"/>
      <c r="BN352" s="6"/>
      <c r="BO352" s="6"/>
      <c r="BP352" s="6"/>
      <c r="BQ352" s="6"/>
      <c r="BR352" s="6"/>
      <c r="BS352" s="6"/>
      <c r="BT352" s="6"/>
      <c r="BU352" s="6"/>
      <c r="BV352" s="6"/>
      <c r="BW352" s="6"/>
      <c r="BX352" s="6"/>
      <c r="BY352" s="6"/>
      <c r="BZ352" s="6"/>
      <c r="CA352" s="6"/>
      <c r="CB352" s="6"/>
      <c r="CC352" s="6"/>
      <c r="CD352" s="6"/>
      <c r="CE352" s="6"/>
      <c r="CF352" s="6"/>
      <c r="CG352" s="6"/>
      <c r="CH352" s="6"/>
      <c r="CI352" s="6"/>
      <c r="CJ352" s="6"/>
      <c r="CK352" s="6"/>
      <c r="CL352" s="6"/>
      <c r="CM352" s="6"/>
      <c r="CN352" s="6"/>
      <c r="CO352" s="6"/>
      <c r="CP352" s="6"/>
      <c r="CQ352" s="6"/>
      <c r="CR352" s="6"/>
      <c r="CS352" s="6"/>
      <c r="CT352" s="6"/>
    </row>
    <row r="353" spans="1:98" s="5" customFormat="1" ht="23.25" customHeight="1" outlineLevel="1" x14ac:dyDescent="0.25">
      <c r="A353" s="636"/>
      <c r="B353" s="336" t="s">
        <v>19</v>
      </c>
      <c r="C353" s="27"/>
      <c r="D353" s="24"/>
      <c r="E353" s="24"/>
      <c r="F353" s="24"/>
      <c r="G353" s="77" t="e">
        <f t="shared" si="167"/>
        <v>#DIV/0!</v>
      </c>
      <c r="H353" s="24"/>
      <c r="I353" s="77" t="e">
        <f t="shared" si="166"/>
        <v>#DIV/0!</v>
      </c>
      <c r="J353" s="77" t="e">
        <f t="shared" si="151"/>
        <v>#DIV/0!</v>
      </c>
      <c r="K353" s="24">
        <f t="shared" si="173"/>
        <v>0</v>
      </c>
      <c r="L353" s="24">
        <f t="shared" si="170"/>
        <v>0</v>
      </c>
      <c r="M353" s="29" t="e">
        <f t="shared" si="150"/>
        <v>#DIV/0!</v>
      </c>
      <c r="N353" s="697"/>
      <c r="O353" s="6"/>
      <c r="P353" s="6"/>
      <c r="Q353" s="6"/>
      <c r="R353" s="6"/>
      <c r="S353" s="6"/>
      <c r="T353" s="6"/>
      <c r="U353" s="6"/>
      <c r="V353" s="6"/>
      <c r="W353" s="6"/>
      <c r="X353" s="6"/>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6"/>
      <c r="BB353" s="6"/>
      <c r="BC353" s="6"/>
      <c r="BD353" s="6"/>
      <c r="BE353" s="6"/>
      <c r="BF353" s="6"/>
      <c r="BG353" s="6"/>
      <c r="BH353" s="6"/>
      <c r="BI353" s="6"/>
      <c r="BJ353" s="6"/>
      <c r="BK353" s="6"/>
      <c r="BL353" s="6"/>
      <c r="BM353" s="6"/>
      <c r="BN353" s="6"/>
      <c r="BO353" s="6"/>
      <c r="BP353" s="6"/>
      <c r="BQ353" s="6"/>
      <c r="BR353" s="6"/>
      <c r="BS353" s="6"/>
      <c r="BT353" s="6"/>
      <c r="BU353" s="6"/>
      <c r="BV353" s="6"/>
      <c r="BW353" s="6"/>
      <c r="BX353" s="6"/>
      <c r="BY353" s="6"/>
      <c r="BZ353" s="6"/>
      <c r="CA353" s="6"/>
      <c r="CB353" s="6"/>
      <c r="CC353" s="6"/>
      <c r="CD353" s="6"/>
      <c r="CE353" s="6"/>
      <c r="CF353" s="6"/>
      <c r="CG353" s="6"/>
      <c r="CH353" s="6"/>
      <c r="CI353" s="6"/>
      <c r="CJ353" s="6"/>
      <c r="CK353" s="6"/>
      <c r="CL353" s="6"/>
      <c r="CM353" s="6"/>
      <c r="CN353" s="6"/>
      <c r="CO353" s="6"/>
      <c r="CP353" s="6"/>
      <c r="CQ353" s="6"/>
      <c r="CR353" s="6"/>
      <c r="CS353" s="6"/>
      <c r="CT353" s="6"/>
    </row>
    <row r="354" spans="1:98" s="5" customFormat="1" ht="23.25" customHeight="1" outlineLevel="1" x14ac:dyDescent="0.25">
      <c r="A354" s="636"/>
      <c r="B354" s="336" t="s">
        <v>18</v>
      </c>
      <c r="C354" s="27"/>
      <c r="D354" s="24"/>
      <c r="E354" s="24"/>
      <c r="F354" s="24"/>
      <c r="G354" s="77" t="e">
        <f t="shared" si="167"/>
        <v>#DIV/0!</v>
      </c>
      <c r="H354" s="24"/>
      <c r="I354" s="77" t="e">
        <f t="shared" si="166"/>
        <v>#DIV/0!</v>
      </c>
      <c r="J354" s="77" t="e">
        <f t="shared" si="151"/>
        <v>#DIV/0!</v>
      </c>
      <c r="K354" s="24">
        <f t="shared" si="173"/>
        <v>0</v>
      </c>
      <c r="L354" s="24">
        <f t="shared" si="170"/>
        <v>0</v>
      </c>
      <c r="M354" s="29" t="e">
        <f t="shared" si="150"/>
        <v>#DIV/0!</v>
      </c>
      <c r="N354" s="697"/>
      <c r="O354" s="6"/>
      <c r="P354" s="6"/>
      <c r="Q354" s="6"/>
      <c r="R354" s="6"/>
      <c r="S354" s="6"/>
      <c r="T354" s="6"/>
      <c r="U354" s="6"/>
      <c r="V354" s="6"/>
      <c r="W354" s="6"/>
      <c r="X354" s="6"/>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6"/>
      <c r="BB354" s="6"/>
      <c r="BC354" s="6"/>
      <c r="BD354" s="6"/>
      <c r="BE354" s="6"/>
      <c r="BF354" s="6"/>
      <c r="BG354" s="6"/>
      <c r="BH354" s="6"/>
      <c r="BI354" s="6"/>
      <c r="BJ354" s="6"/>
      <c r="BK354" s="6"/>
      <c r="BL354" s="6"/>
      <c r="BM354" s="6"/>
      <c r="BN354" s="6"/>
      <c r="BO354" s="6"/>
      <c r="BP354" s="6"/>
      <c r="BQ354" s="6"/>
      <c r="BR354" s="6"/>
      <c r="BS354" s="6"/>
      <c r="BT354" s="6"/>
      <c r="BU354" s="6"/>
      <c r="BV354" s="6"/>
      <c r="BW354" s="6"/>
      <c r="BX354" s="6"/>
      <c r="BY354" s="6"/>
      <c r="BZ354" s="6"/>
      <c r="CA354" s="6"/>
      <c r="CB354" s="6"/>
      <c r="CC354" s="6"/>
      <c r="CD354" s="6"/>
      <c r="CE354" s="6"/>
      <c r="CF354" s="6"/>
      <c r="CG354" s="6"/>
      <c r="CH354" s="6"/>
      <c r="CI354" s="6"/>
      <c r="CJ354" s="6"/>
      <c r="CK354" s="6"/>
      <c r="CL354" s="6"/>
      <c r="CM354" s="6"/>
      <c r="CN354" s="6"/>
      <c r="CO354" s="6"/>
      <c r="CP354" s="6"/>
      <c r="CQ354" s="6"/>
      <c r="CR354" s="6"/>
      <c r="CS354" s="6"/>
      <c r="CT354" s="6"/>
    </row>
    <row r="355" spans="1:98" s="5" customFormat="1" ht="23.25" customHeight="1" outlineLevel="1" x14ac:dyDescent="0.25">
      <c r="A355" s="636"/>
      <c r="B355" s="336" t="s">
        <v>38</v>
      </c>
      <c r="C355" s="27"/>
      <c r="D355" s="24">
        <v>23777.599999999999</v>
      </c>
      <c r="E355" s="24">
        <v>23777.599999999999</v>
      </c>
      <c r="F355" s="24">
        <v>3466.65</v>
      </c>
      <c r="G355" s="96">
        <f t="shared" si="167"/>
        <v>0.14599999999999999</v>
      </c>
      <c r="H355" s="24">
        <f>F355</f>
        <v>3466.65</v>
      </c>
      <c r="I355" s="96">
        <f t="shared" si="166"/>
        <v>0.14599999999999999</v>
      </c>
      <c r="J355" s="96">
        <f t="shared" si="151"/>
        <v>1</v>
      </c>
      <c r="K355" s="24">
        <v>23777.599999999999</v>
      </c>
      <c r="L355" s="24"/>
      <c r="M355" s="28">
        <f t="shared" si="150"/>
        <v>1</v>
      </c>
      <c r="N355" s="697"/>
      <c r="O355" s="6"/>
      <c r="P355" s="6"/>
      <c r="Q355" s="6"/>
      <c r="R355" s="6"/>
      <c r="S355" s="6"/>
      <c r="T355" s="6"/>
      <c r="U355" s="6"/>
      <c r="V355" s="6"/>
      <c r="W355" s="6"/>
      <c r="X355" s="6"/>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6"/>
      <c r="BB355" s="6"/>
      <c r="BC355" s="6"/>
      <c r="BD355" s="6"/>
      <c r="BE355" s="6"/>
      <c r="BF355" s="6"/>
      <c r="BG355" s="6"/>
      <c r="BH355" s="6"/>
      <c r="BI355" s="6"/>
      <c r="BJ355" s="6"/>
      <c r="BK355" s="6"/>
      <c r="BL355" s="6"/>
      <c r="BM355" s="6"/>
      <c r="BN355" s="6"/>
      <c r="BO355" s="6"/>
      <c r="BP355" s="6"/>
      <c r="BQ355" s="6"/>
      <c r="BR355" s="6"/>
      <c r="BS355" s="6"/>
      <c r="BT355" s="6"/>
      <c r="BU355" s="6"/>
      <c r="BV355" s="6"/>
      <c r="BW355" s="6"/>
      <c r="BX355" s="6"/>
      <c r="BY355" s="6"/>
      <c r="BZ355" s="6"/>
      <c r="CA355" s="6"/>
      <c r="CB355" s="6"/>
      <c r="CC355" s="6"/>
      <c r="CD355" s="6"/>
      <c r="CE355" s="6"/>
      <c r="CF355" s="6"/>
      <c r="CG355" s="6"/>
      <c r="CH355" s="6"/>
      <c r="CI355" s="6"/>
      <c r="CJ355" s="6"/>
      <c r="CK355" s="6"/>
      <c r="CL355" s="6"/>
      <c r="CM355" s="6"/>
      <c r="CN355" s="6"/>
      <c r="CO355" s="6"/>
      <c r="CP355" s="6"/>
      <c r="CQ355" s="6"/>
      <c r="CR355" s="6"/>
      <c r="CS355" s="6"/>
      <c r="CT355" s="6"/>
    </row>
    <row r="356" spans="1:98" s="5" customFormat="1" ht="23.25" customHeight="1" outlineLevel="1" x14ac:dyDescent="0.25">
      <c r="A356" s="636"/>
      <c r="B356" s="336" t="s">
        <v>20</v>
      </c>
      <c r="C356" s="27"/>
      <c r="D356" s="24"/>
      <c r="E356" s="24"/>
      <c r="F356" s="24"/>
      <c r="G356" s="94" t="e">
        <f t="shared" si="167"/>
        <v>#DIV/0!</v>
      </c>
      <c r="H356" s="24"/>
      <c r="I356" s="77" t="e">
        <f t="shared" si="166"/>
        <v>#DIV/0!</v>
      </c>
      <c r="J356" s="77" t="e">
        <f t="shared" si="151"/>
        <v>#DIV/0!</v>
      </c>
      <c r="K356" s="24">
        <f t="shared" si="173"/>
        <v>0</v>
      </c>
      <c r="L356" s="24">
        <f t="shared" si="170"/>
        <v>0</v>
      </c>
      <c r="M356" s="29" t="e">
        <f t="shared" si="150"/>
        <v>#DIV/0!</v>
      </c>
      <c r="N356" s="697"/>
      <c r="O356" s="6"/>
      <c r="P356" s="6"/>
      <c r="Q356" s="6"/>
      <c r="R356" s="6"/>
      <c r="S356" s="6"/>
      <c r="T356" s="6"/>
      <c r="U356" s="6"/>
      <c r="V356" s="6"/>
      <c r="W356" s="6"/>
      <c r="X356" s="6"/>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6"/>
      <c r="BB356" s="6"/>
      <c r="BC356" s="6"/>
      <c r="BD356" s="6"/>
      <c r="BE356" s="6"/>
      <c r="BF356" s="6"/>
      <c r="BG356" s="6"/>
      <c r="BH356" s="6"/>
      <c r="BI356" s="6"/>
      <c r="BJ356" s="6"/>
      <c r="BK356" s="6"/>
      <c r="BL356" s="6"/>
      <c r="BM356" s="6"/>
      <c r="BN356" s="6"/>
      <c r="BO356" s="6"/>
      <c r="BP356" s="6"/>
      <c r="BQ356" s="6"/>
      <c r="BR356" s="6"/>
      <c r="BS356" s="6"/>
      <c r="BT356" s="6"/>
      <c r="BU356" s="6"/>
      <c r="BV356" s="6"/>
      <c r="BW356" s="6"/>
      <c r="BX356" s="6"/>
      <c r="BY356" s="6"/>
      <c r="BZ356" s="6"/>
      <c r="CA356" s="6"/>
      <c r="CB356" s="6"/>
      <c r="CC356" s="6"/>
      <c r="CD356" s="6"/>
      <c r="CE356" s="6"/>
      <c r="CF356" s="6"/>
      <c r="CG356" s="6"/>
      <c r="CH356" s="6"/>
      <c r="CI356" s="6"/>
      <c r="CJ356" s="6"/>
      <c r="CK356" s="6"/>
      <c r="CL356" s="6"/>
      <c r="CM356" s="6"/>
      <c r="CN356" s="6"/>
      <c r="CO356" s="6"/>
      <c r="CP356" s="6"/>
      <c r="CQ356" s="6"/>
      <c r="CR356" s="6"/>
      <c r="CS356" s="6"/>
      <c r="CT356" s="6"/>
    </row>
    <row r="357" spans="1:98" s="6" customFormat="1" ht="150" outlineLevel="1" x14ac:dyDescent="0.25">
      <c r="A357" s="636" t="s">
        <v>230</v>
      </c>
      <c r="B357" s="123" t="s">
        <v>484</v>
      </c>
      <c r="C357" s="37" t="s">
        <v>139</v>
      </c>
      <c r="D357" s="50">
        <f>SUM(D358:D361)</f>
        <v>2631.9</v>
      </c>
      <c r="E357" s="50">
        <f>SUM(E358:E361)</f>
        <v>2631.9</v>
      </c>
      <c r="F357" s="50">
        <f>SUM(F358:F361)</f>
        <v>0</v>
      </c>
      <c r="G357" s="137">
        <f t="shared" si="167"/>
        <v>0</v>
      </c>
      <c r="H357" s="50">
        <f>SUM(H358:H361)</f>
        <v>0</v>
      </c>
      <c r="I357" s="96">
        <f t="shared" si="166"/>
        <v>0</v>
      </c>
      <c r="J357" s="95" t="e">
        <f t="shared" si="151"/>
        <v>#DIV/0!</v>
      </c>
      <c r="K357" s="50">
        <f t="shared" si="173"/>
        <v>2631.9</v>
      </c>
      <c r="L357" s="50">
        <f t="shared" si="170"/>
        <v>0</v>
      </c>
      <c r="M357" s="51">
        <f t="shared" si="150"/>
        <v>1</v>
      </c>
      <c r="N357" s="697" t="s">
        <v>913</v>
      </c>
    </row>
    <row r="358" spans="1:98" s="6" customFormat="1" outlineLevel="1" x14ac:dyDescent="0.25">
      <c r="A358" s="636"/>
      <c r="B358" s="336" t="s">
        <v>19</v>
      </c>
      <c r="C358" s="27"/>
      <c r="D358" s="24"/>
      <c r="E358" s="24"/>
      <c r="F358" s="24"/>
      <c r="G358" s="94" t="e">
        <f t="shared" si="167"/>
        <v>#DIV/0!</v>
      </c>
      <c r="H358" s="24"/>
      <c r="I358" s="77" t="e">
        <f t="shared" si="166"/>
        <v>#DIV/0!</v>
      </c>
      <c r="J358" s="77" t="e">
        <f t="shared" si="151"/>
        <v>#DIV/0!</v>
      </c>
      <c r="K358" s="24">
        <f t="shared" si="173"/>
        <v>0</v>
      </c>
      <c r="L358" s="24">
        <f t="shared" si="170"/>
        <v>0</v>
      </c>
      <c r="M358" s="29" t="e">
        <f t="shared" si="150"/>
        <v>#DIV/0!</v>
      </c>
      <c r="N358" s="697"/>
    </row>
    <row r="359" spans="1:98" s="6" customFormat="1" outlineLevel="1" x14ac:dyDescent="0.25">
      <c r="A359" s="636"/>
      <c r="B359" s="336" t="s">
        <v>18</v>
      </c>
      <c r="C359" s="27"/>
      <c r="D359" s="24"/>
      <c r="E359" s="24"/>
      <c r="F359" s="24"/>
      <c r="G359" s="94" t="e">
        <f t="shared" si="167"/>
        <v>#DIV/0!</v>
      </c>
      <c r="H359" s="24"/>
      <c r="I359" s="77" t="e">
        <f t="shared" si="166"/>
        <v>#DIV/0!</v>
      </c>
      <c r="J359" s="77" t="e">
        <f t="shared" si="151"/>
        <v>#DIV/0!</v>
      </c>
      <c r="K359" s="24">
        <f t="shared" si="173"/>
        <v>0</v>
      </c>
      <c r="L359" s="24">
        <f t="shared" si="170"/>
        <v>0</v>
      </c>
      <c r="M359" s="29" t="e">
        <f t="shared" si="150"/>
        <v>#DIV/0!</v>
      </c>
      <c r="N359" s="697"/>
    </row>
    <row r="360" spans="1:98" s="6" customFormat="1" outlineLevel="1" x14ac:dyDescent="0.25">
      <c r="A360" s="636"/>
      <c r="B360" s="336" t="s">
        <v>38</v>
      </c>
      <c r="C360" s="27"/>
      <c r="D360" s="24">
        <v>2631.9</v>
      </c>
      <c r="E360" s="24">
        <v>2631.9</v>
      </c>
      <c r="F360" s="24"/>
      <c r="G360" s="135">
        <f t="shared" si="167"/>
        <v>0</v>
      </c>
      <c r="H360" s="24">
        <f>F360</f>
        <v>0</v>
      </c>
      <c r="I360" s="96">
        <f t="shared" si="166"/>
        <v>0</v>
      </c>
      <c r="J360" s="77" t="e">
        <f t="shared" si="151"/>
        <v>#DIV/0!</v>
      </c>
      <c r="K360" s="24">
        <f t="shared" si="173"/>
        <v>2631.9</v>
      </c>
      <c r="L360" s="24">
        <f t="shared" si="170"/>
        <v>0</v>
      </c>
      <c r="M360" s="28">
        <f t="shared" si="150"/>
        <v>1</v>
      </c>
      <c r="N360" s="697"/>
    </row>
    <row r="361" spans="1:98" s="6" customFormat="1" outlineLevel="1" x14ac:dyDescent="0.25">
      <c r="A361" s="636"/>
      <c r="B361" s="336" t="s">
        <v>20</v>
      </c>
      <c r="C361" s="27"/>
      <c r="D361" s="24"/>
      <c r="E361" s="24"/>
      <c r="F361" s="24"/>
      <c r="G361" s="94" t="e">
        <f t="shared" si="167"/>
        <v>#DIV/0!</v>
      </c>
      <c r="H361" s="24"/>
      <c r="I361" s="77" t="e">
        <f t="shared" si="166"/>
        <v>#DIV/0!</v>
      </c>
      <c r="J361" s="77" t="e">
        <f t="shared" si="151"/>
        <v>#DIV/0!</v>
      </c>
      <c r="K361" s="24">
        <f t="shared" si="173"/>
        <v>0</v>
      </c>
      <c r="L361" s="24">
        <f t="shared" si="170"/>
        <v>0</v>
      </c>
      <c r="M361" s="29" t="e">
        <f t="shared" si="150"/>
        <v>#DIV/0!</v>
      </c>
      <c r="N361" s="697"/>
    </row>
    <row r="362" spans="1:98" s="6" customFormat="1" ht="93.75" outlineLevel="1" x14ac:dyDescent="0.25">
      <c r="A362" s="723" t="s">
        <v>231</v>
      </c>
      <c r="B362" s="123" t="s">
        <v>214</v>
      </c>
      <c r="C362" s="37" t="s">
        <v>139</v>
      </c>
      <c r="D362" s="50">
        <f>SUM(D363:D366)</f>
        <v>691.48</v>
      </c>
      <c r="E362" s="50">
        <f>SUM(E363:E366)</f>
        <v>691.48</v>
      </c>
      <c r="F362" s="50">
        <f>SUM(F363:F366)</f>
        <v>62.86</v>
      </c>
      <c r="G362" s="101">
        <f t="shared" si="167"/>
        <v>9.0999999999999998E-2</v>
      </c>
      <c r="H362" s="19">
        <f>SUM(H363:H366)</f>
        <v>62.86</v>
      </c>
      <c r="I362" s="96">
        <f t="shared" si="166"/>
        <v>9.0999999999999998E-2</v>
      </c>
      <c r="J362" s="87">
        <f t="shared" si="151"/>
        <v>1</v>
      </c>
      <c r="K362" s="50">
        <f>SUM(K363:K366)</f>
        <v>691.48</v>
      </c>
      <c r="L362" s="50">
        <f>SUM(L363:L366)</f>
        <v>0</v>
      </c>
      <c r="M362" s="51">
        <f t="shared" si="150"/>
        <v>1</v>
      </c>
      <c r="N362" s="697" t="s">
        <v>912</v>
      </c>
    </row>
    <row r="363" spans="1:98" s="6" customFormat="1" outlineLevel="1" x14ac:dyDescent="0.25">
      <c r="A363" s="723"/>
      <c r="B363" s="336" t="s">
        <v>19</v>
      </c>
      <c r="C363" s="27"/>
      <c r="D363" s="24"/>
      <c r="E363" s="24"/>
      <c r="F363" s="24"/>
      <c r="G363" s="94" t="e">
        <f t="shared" si="167"/>
        <v>#DIV/0!</v>
      </c>
      <c r="H363" s="39"/>
      <c r="I363" s="77" t="e">
        <f t="shared" si="166"/>
        <v>#DIV/0!</v>
      </c>
      <c r="J363" s="65" t="e">
        <f t="shared" si="151"/>
        <v>#DIV/0!</v>
      </c>
      <c r="K363" s="24">
        <f t="shared" si="173"/>
        <v>0</v>
      </c>
      <c r="L363" s="24">
        <f t="shared" si="170"/>
        <v>0</v>
      </c>
      <c r="M363" s="29" t="e">
        <f t="shared" si="150"/>
        <v>#DIV/0!</v>
      </c>
      <c r="N363" s="697"/>
    </row>
    <row r="364" spans="1:98" s="6" customFormat="1" outlineLevel="1" x14ac:dyDescent="0.25">
      <c r="A364" s="723"/>
      <c r="B364" s="336" t="s">
        <v>18</v>
      </c>
      <c r="C364" s="27"/>
      <c r="D364" s="24"/>
      <c r="E364" s="24"/>
      <c r="F364" s="24"/>
      <c r="G364" s="94" t="e">
        <f t="shared" si="167"/>
        <v>#DIV/0!</v>
      </c>
      <c r="H364" s="39"/>
      <c r="I364" s="77" t="e">
        <f t="shared" si="166"/>
        <v>#DIV/0!</v>
      </c>
      <c r="J364" s="65" t="e">
        <f t="shared" si="151"/>
        <v>#DIV/0!</v>
      </c>
      <c r="K364" s="24">
        <f t="shared" si="173"/>
        <v>0</v>
      </c>
      <c r="L364" s="24">
        <f t="shared" si="170"/>
        <v>0</v>
      </c>
      <c r="M364" s="29" t="e">
        <f t="shared" si="150"/>
        <v>#DIV/0!</v>
      </c>
      <c r="N364" s="697"/>
    </row>
    <row r="365" spans="1:98" s="6" customFormat="1" outlineLevel="1" x14ac:dyDescent="0.25">
      <c r="A365" s="723"/>
      <c r="B365" s="336" t="s">
        <v>38</v>
      </c>
      <c r="C365" s="27"/>
      <c r="D365" s="24">
        <v>691.48</v>
      </c>
      <c r="E365" s="24">
        <v>691.48</v>
      </c>
      <c r="F365" s="24">
        <v>62.86</v>
      </c>
      <c r="G365" s="96">
        <f t="shared" si="167"/>
        <v>9.0999999999999998E-2</v>
      </c>
      <c r="H365" s="24">
        <v>62.86</v>
      </c>
      <c r="I365" s="96">
        <f t="shared" si="166"/>
        <v>9.0999999999999998E-2</v>
      </c>
      <c r="J365" s="62">
        <f t="shared" si="151"/>
        <v>1</v>
      </c>
      <c r="K365" s="24">
        <v>691.48</v>
      </c>
      <c r="L365" s="24">
        <f t="shared" si="170"/>
        <v>0</v>
      </c>
      <c r="M365" s="28">
        <f t="shared" si="150"/>
        <v>1</v>
      </c>
      <c r="N365" s="697"/>
    </row>
    <row r="366" spans="1:98" s="6" customFormat="1" outlineLevel="1" x14ac:dyDescent="0.25">
      <c r="A366" s="723"/>
      <c r="B366" s="336" t="s">
        <v>20</v>
      </c>
      <c r="C366" s="27"/>
      <c r="D366" s="25"/>
      <c r="E366" s="25"/>
      <c r="F366" s="25"/>
      <c r="G366" s="94" t="e">
        <f t="shared" si="167"/>
        <v>#DIV/0!</v>
      </c>
      <c r="H366" s="18"/>
      <c r="I366" s="77" t="e">
        <f t="shared" si="166"/>
        <v>#DIV/0!</v>
      </c>
      <c r="J366" s="65" t="e">
        <f t="shared" si="151"/>
        <v>#DIV/0!</v>
      </c>
      <c r="K366" s="24">
        <f t="shared" si="173"/>
        <v>0</v>
      </c>
      <c r="L366" s="24">
        <f t="shared" si="170"/>
        <v>0</v>
      </c>
      <c r="M366" s="29" t="e">
        <f t="shared" ref="M366:M384" si="174">K366/E366</f>
        <v>#DIV/0!</v>
      </c>
      <c r="N366" s="697"/>
    </row>
    <row r="367" spans="1:98" s="6" customFormat="1" ht="64.5" customHeight="1" x14ac:dyDescent="0.25">
      <c r="A367" s="718" t="s">
        <v>232</v>
      </c>
      <c r="B367" s="122" t="s">
        <v>361</v>
      </c>
      <c r="C367" s="61" t="s">
        <v>139</v>
      </c>
      <c r="D367" s="19">
        <f>SUM(D368:D371)</f>
        <v>4136.24</v>
      </c>
      <c r="E367" s="19">
        <f>SUM(E368:E371)</f>
        <v>4136.24</v>
      </c>
      <c r="F367" s="19">
        <f>SUM(F368:F371)</f>
        <v>564.47</v>
      </c>
      <c r="G367" s="87">
        <f t="shared" si="167"/>
        <v>0.13600000000000001</v>
      </c>
      <c r="H367" s="19">
        <f>SUM(H368:H371)</f>
        <v>564.47</v>
      </c>
      <c r="I367" s="62">
        <f t="shared" si="166"/>
        <v>0.13600000000000001</v>
      </c>
      <c r="J367" s="87">
        <f t="shared" si="151"/>
        <v>1</v>
      </c>
      <c r="K367" s="19">
        <f t="shared" si="173"/>
        <v>4136.24</v>
      </c>
      <c r="L367" s="39">
        <f t="shared" si="170"/>
        <v>0</v>
      </c>
      <c r="M367" s="51">
        <f t="shared" si="174"/>
        <v>1</v>
      </c>
      <c r="N367" s="863" t="s">
        <v>1327</v>
      </c>
    </row>
    <row r="368" spans="1:98" s="6" customFormat="1" outlineLevel="1" x14ac:dyDescent="0.25">
      <c r="A368" s="718"/>
      <c r="B368" s="59" t="s">
        <v>19</v>
      </c>
      <c r="C368" s="66"/>
      <c r="D368" s="39"/>
      <c r="E368" s="39"/>
      <c r="F368" s="39"/>
      <c r="G368" s="65" t="e">
        <f t="shared" si="167"/>
        <v>#DIV/0!</v>
      </c>
      <c r="H368" s="39"/>
      <c r="I368" s="65" t="e">
        <f t="shared" si="166"/>
        <v>#DIV/0!</v>
      </c>
      <c r="J368" s="65" t="e">
        <f t="shared" si="151"/>
        <v>#DIV/0!</v>
      </c>
      <c r="K368" s="39">
        <f t="shared" si="173"/>
        <v>0</v>
      </c>
      <c r="L368" s="39">
        <f t="shared" si="170"/>
        <v>0</v>
      </c>
      <c r="M368" s="29" t="e">
        <f t="shared" si="174"/>
        <v>#DIV/0!</v>
      </c>
      <c r="N368" s="863"/>
    </row>
    <row r="369" spans="1:14" s="6" customFormat="1" outlineLevel="1" x14ac:dyDescent="0.25">
      <c r="A369" s="718"/>
      <c r="B369" s="59" t="s">
        <v>18</v>
      </c>
      <c r="C369" s="66"/>
      <c r="D369" s="39"/>
      <c r="E369" s="39"/>
      <c r="F369" s="39"/>
      <c r="G369" s="65" t="e">
        <f t="shared" si="167"/>
        <v>#DIV/0!</v>
      </c>
      <c r="H369" s="39"/>
      <c r="I369" s="65" t="e">
        <f t="shared" si="166"/>
        <v>#DIV/0!</v>
      </c>
      <c r="J369" s="65" t="e">
        <f t="shared" si="151"/>
        <v>#DIV/0!</v>
      </c>
      <c r="K369" s="39">
        <f t="shared" si="173"/>
        <v>0</v>
      </c>
      <c r="L369" s="39">
        <f t="shared" si="170"/>
        <v>0</v>
      </c>
      <c r="M369" s="29" t="e">
        <f t="shared" si="174"/>
        <v>#DIV/0!</v>
      </c>
      <c r="N369" s="863"/>
    </row>
    <row r="370" spans="1:14" s="6" customFormat="1" outlineLevel="1" x14ac:dyDescent="0.25">
      <c r="A370" s="718"/>
      <c r="B370" s="59" t="s">
        <v>38</v>
      </c>
      <c r="C370" s="66"/>
      <c r="D370" s="24">
        <v>4136.24</v>
      </c>
      <c r="E370" s="24">
        <v>4136.24</v>
      </c>
      <c r="F370" s="24">
        <v>564.47</v>
      </c>
      <c r="G370" s="62">
        <f t="shared" si="167"/>
        <v>0.13600000000000001</v>
      </c>
      <c r="H370" s="24">
        <f>F370</f>
        <v>564.47</v>
      </c>
      <c r="I370" s="62">
        <f t="shared" si="166"/>
        <v>0.13600000000000001</v>
      </c>
      <c r="J370" s="62">
        <f t="shared" si="151"/>
        <v>1</v>
      </c>
      <c r="K370" s="39">
        <f t="shared" si="173"/>
        <v>4136.24</v>
      </c>
      <c r="L370" s="39">
        <f t="shared" si="170"/>
        <v>0</v>
      </c>
      <c r="M370" s="28">
        <f t="shared" si="174"/>
        <v>1</v>
      </c>
      <c r="N370" s="863"/>
    </row>
    <row r="371" spans="1:14" s="6" customFormat="1" outlineLevel="1" x14ac:dyDescent="0.25">
      <c r="A371" s="718"/>
      <c r="B371" s="337" t="s">
        <v>20</v>
      </c>
      <c r="C371" s="15"/>
      <c r="D371" s="18"/>
      <c r="E371" s="18"/>
      <c r="F371" s="18"/>
      <c r="G371" s="89" t="e">
        <f t="shared" si="167"/>
        <v>#DIV/0!</v>
      </c>
      <c r="H371" s="18"/>
      <c r="I371" s="65" t="e">
        <f t="shared" si="166"/>
        <v>#DIV/0!</v>
      </c>
      <c r="J371" s="65" t="e">
        <f t="shared" si="151"/>
        <v>#DIV/0!</v>
      </c>
      <c r="K371" s="39">
        <f t="shared" si="173"/>
        <v>0</v>
      </c>
      <c r="L371" s="39">
        <f t="shared" si="170"/>
        <v>0</v>
      </c>
      <c r="M371" s="29" t="e">
        <f t="shared" si="174"/>
        <v>#DIV/0!</v>
      </c>
      <c r="N371" s="863"/>
    </row>
    <row r="372" spans="1:14" s="6" customFormat="1" ht="141" customHeight="1" outlineLevel="1" x14ac:dyDescent="0.25">
      <c r="A372" s="723" t="s">
        <v>233</v>
      </c>
      <c r="B372" s="122" t="s">
        <v>215</v>
      </c>
      <c r="C372" s="61" t="s">
        <v>139</v>
      </c>
      <c r="D372" s="19">
        <f>SUM(D373:D376)</f>
        <v>394705.3</v>
      </c>
      <c r="E372" s="19">
        <f>SUM(E373:E376)</f>
        <v>394705.3</v>
      </c>
      <c r="F372" s="19">
        <f>SUM(F373:F376)</f>
        <v>109970.34</v>
      </c>
      <c r="G372" s="87">
        <f t="shared" ref="G372:G380" si="175">IF(E372=0,0,F372/E372)</f>
        <v>0.27900000000000003</v>
      </c>
      <c r="H372" s="19">
        <f>SUM(H373:H376)</f>
        <v>57145.08</v>
      </c>
      <c r="I372" s="96">
        <f t="shared" si="166"/>
        <v>0.14499999999999999</v>
      </c>
      <c r="J372" s="87">
        <f t="shared" si="151"/>
        <v>0.52</v>
      </c>
      <c r="K372" s="50">
        <f>SUM(K373:K376)</f>
        <v>394705.3</v>
      </c>
      <c r="L372" s="50">
        <f>SUM(L373:L376)</f>
        <v>0</v>
      </c>
      <c r="M372" s="51">
        <f t="shared" si="174"/>
        <v>1</v>
      </c>
      <c r="N372" s="951" t="s">
        <v>911</v>
      </c>
    </row>
    <row r="373" spans="1:14" s="6" customFormat="1" ht="42" customHeight="1" outlineLevel="1" x14ac:dyDescent="0.25">
      <c r="A373" s="723"/>
      <c r="B373" s="59" t="s">
        <v>19</v>
      </c>
      <c r="C373" s="66"/>
      <c r="D373" s="39"/>
      <c r="E373" s="39"/>
      <c r="F373" s="39"/>
      <c r="G373" s="62">
        <f t="shared" si="175"/>
        <v>0</v>
      </c>
      <c r="H373" s="39"/>
      <c r="I373" s="77" t="e">
        <f t="shared" si="166"/>
        <v>#DIV/0!</v>
      </c>
      <c r="J373" s="65" t="e">
        <f t="shared" si="151"/>
        <v>#DIV/0!</v>
      </c>
      <c r="K373" s="24">
        <f t="shared" si="173"/>
        <v>0</v>
      </c>
      <c r="L373" s="24">
        <f>E373-K373</f>
        <v>0</v>
      </c>
      <c r="M373" s="29" t="e">
        <f t="shared" si="174"/>
        <v>#DIV/0!</v>
      </c>
      <c r="N373" s="951"/>
    </row>
    <row r="374" spans="1:14" s="6" customFormat="1" ht="42" customHeight="1" outlineLevel="1" x14ac:dyDescent="0.25">
      <c r="A374" s="723"/>
      <c r="B374" s="59" t="s">
        <v>18</v>
      </c>
      <c r="C374" s="66"/>
      <c r="D374" s="39">
        <v>394705.3</v>
      </c>
      <c r="E374" s="39">
        <v>394705.3</v>
      </c>
      <c r="F374" s="39">
        <v>109970.34</v>
      </c>
      <c r="G374" s="62">
        <f t="shared" si="175"/>
        <v>0.27900000000000003</v>
      </c>
      <c r="H374" s="39">
        <f>17702.42+39442.66</f>
        <v>57145.08</v>
      </c>
      <c r="I374" s="96">
        <f t="shared" si="166"/>
        <v>0.14499999999999999</v>
      </c>
      <c r="J374" s="62">
        <f t="shared" si="151"/>
        <v>0.52</v>
      </c>
      <c r="K374" s="39">
        <v>394705.3</v>
      </c>
      <c r="L374" s="24">
        <f t="shared" ref="L374:L376" si="176">E374-K374</f>
        <v>0</v>
      </c>
      <c r="M374" s="28">
        <f t="shared" si="174"/>
        <v>1</v>
      </c>
      <c r="N374" s="951"/>
    </row>
    <row r="375" spans="1:14" s="6" customFormat="1" ht="42" customHeight="1" outlineLevel="1" x14ac:dyDescent="0.25">
      <c r="A375" s="723"/>
      <c r="B375" s="59" t="s">
        <v>38</v>
      </c>
      <c r="C375" s="66"/>
      <c r="D375" s="39"/>
      <c r="E375" s="39"/>
      <c r="F375" s="39"/>
      <c r="G375" s="62">
        <f t="shared" si="175"/>
        <v>0</v>
      </c>
      <c r="H375" s="39"/>
      <c r="I375" s="77" t="e">
        <f t="shared" si="166"/>
        <v>#DIV/0!</v>
      </c>
      <c r="J375" s="65" t="e">
        <f t="shared" si="151"/>
        <v>#DIV/0!</v>
      </c>
      <c r="K375" s="24">
        <f t="shared" si="173"/>
        <v>0</v>
      </c>
      <c r="L375" s="24">
        <f t="shared" si="176"/>
        <v>0</v>
      </c>
      <c r="M375" s="29" t="e">
        <f t="shared" si="174"/>
        <v>#DIV/0!</v>
      </c>
      <c r="N375" s="951"/>
    </row>
    <row r="376" spans="1:14" s="6" customFormat="1" ht="42" customHeight="1" outlineLevel="1" x14ac:dyDescent="0.25">
      <c r="A376" s="723"/>
      <c r="B376" s="337" t="s">
        <v>20</v>
      </c>
      <c r="C376" s="66"/>
      <c r="D376" s="39"/>
      <c r="E376" s="39"/>
      <c r="F376" s="39"/>
      <c r="G376" s="62"/>
      <c r="H376" s="39"/>
      <c r="I376" s="77" t="e">
        <f t="shared" si="166"/>
        <v>#DIV/0!</v>
      </c>
      <c r="J376" s="65" t="e">
        <f t="shared" si="151"/>
        <v>#DIV/0!</v>
      </c>
      <c r="K376" s="24">
        <f t="shared" si="173"/>
        <v>0</v>
      </c>
      <c r="L376" s="24">
        <f t="shared" si="176"/>
        <v>0</v>
      </c>
      <c r="M376" s="29" t="e">
        <f t="shared" si="174"/>
        <v>#DIV/0!</v>
      </c>
      <c r="N376" s="951"/>
    </row>
    <row r="377" spans="1:14" s="6" customFormat="1" ht="62.25" customHeight="1" outlineLevel="1" x14ac:dyDescent="0.25">
      <c r="A377" s="718" t="s">
        <v>234</v>
      </c>
      <c r="B377" s="122" t="s">
        <v>483</v>
      </c>
      <c r="C377" s="61" t="s">
        <v>139</v>
      </c>
      <c r="D377" s="19">
        <f>SUM(D378:D381)</f>
        <v>63688.7</v>
      </c>
      <c r="E377" s="19">
        <f>SUM(E378:E381)</f>
        <v>63688.7</v>
      </c>
      <c r="F377" s="19">
        <f>SUM(F378:F381)</f>
        <v>0</v>
      </c>
      <c r="G377" s="87">
        <f t="shared" si="175"/>
        <v>0</v>
      </c>
      <c r="H377" s="19">
        <f>SUM(H378:H381)</f>
        <v>0</v>
      </c>
      <c r="I377" s="96">
        <f t="shared" si="166"/>
        <v>0</v>
      </c>
      <c r="J377" s="204" t="e">
        <f t="shared" si="151"/>
        <v>#DIV/0!</v>
      </c>
      <c r="K377" s="50">
        <f>SUM(K378:K381)</f>
        <v>63688.7</v>
      </c>
      <c r="L377" s="50">
        <f t="shared" si="170"/>
        <v>0</v>
      </c>
      <c r="M377" s="51">
        <f t="shared" si="174"/>
        <v>1</v>
      </c>
      <c r="N377" s="792" t="s">
        <v>910</v>
      </c>
    </row>
    <row r="378" spans="1:14" s="6" customFormat="1" outlineLevel="1" x14ac:dyDescent="0.25">
      <c r="A378" s="718"/>
      <c r="B378" s="59" t="s">
        <v>19</v>
      </c>
      <c r="C378" s="66"/>
      <c r="D378" s="39"/>
      <c r="E378" s="39"/>
      <c r="F378" s="39"/>
      <c r="G378" s="62">
        <f t="shared" si="175"/>
        <v>0</v>
      </c>
      <c r="H378" s="39"/>
      <c r="I378" s="77" t="e">
        <f t="shared" si="166"/>
        <v>#DIV/0!</v>
      </c>
      <c r="J378" s="65" t="e">
        <f t="shared" si="151"/>
        <v>#DIV/0!</v>
      </c>
      <c r="K378" s="24">
        <f>E378</f>
        <v>0</v>
      </c>
      <c r="L378" s="24">
        <f t="shared" si="170"/>
        <v>0</v>
      </c>
      <c r="M378" s="29" t="e">
        <f t="shared" si="174"/>
        <v>#DIV/0!</v>
      </c>
      <c r="N378" s="793"/>
    </row>
    <row r="379" spans="1:14" s="6" customFormat="1" outlineLevel="1" x14ac:dyDescent="0.25">
      <c r="A379" s="718"/>
      <c r="B379" s="59" t="s">
        <v>18</v>
      </c>
      <c r="C379" s="66"/>
      <c r="D379" s="39">
        <v>63688.7</v>
      </c>
      <c r="E379" s="39">
        <v>63688.7</v>
      </c>
      <c r="F379" s="39"/>
      <c r="G379" s="62">
        <f t="shared" si="175"/>
        <v>0</v>
      </c>
      <c r="H379" s="39"/>
      <c r="I379" s="96">
        <f t="shared" si="166"/>
        <v>0</v>
      </c>
      <c r="J379" s="65" t="e">
        <f t="shared" si="151"/>
        <v>#DIV/0!</v>
      </c>
      <c r="K379" s="340">
        <f>E379</f>
        <v>63688.7</v>
      </c>
      <c r="L379" s="24">
        <f t="shared" si="170"/>
        <v>0</v>
      </c>
      <c r="M379" s="28">
        <f t="shared" si="174"/>
        <v>1</v>
      </c>
      <c r="N379" s="793"/>
    </row>
    <row r="380" spans="1:14" s="6" customFormat="1" outlineLevel="1" x14ac:dyDescent="0.25">
      <c r="A380" s="718"/>
      <c r="B380" s="59" t="s">
        <v>38</v>
      </c>
      <c r="C380" s="66"/>
      <c r="D380" s="39"/>
      <c r="E380" s="39"/>
      <c r="F380" s="39"/>
      <c r="G380" s="62">
        <f t="shared" si="175"/>
        <v>0</v>
      </c>
      <c r="H380" s="39"/>
      <c r="I380" s="77" t="e">
        <f t="shared" si="166"/>
        <v>#DIV/0!</v>
      </c>
      <c r="J380" s="65" t="e">
        <f t="shared" si="151"/>
        <v>#DIV/0!</v>
      </c>
      <c r="K380" s="24">
        <f t="shared" ref="K380:K386" si="177">E380</f>
        <v>0</v>
      </c>
      <c r="L380" s="24">
        <f t="shared" si="170"/>
        <v>0</v>
      </c>
      <c r="M380" s="29" t="e">
        <f t="shared" si="174"/>
        <v>#DIV/0!</v>
      </c>
      <c r="N380" s="793"/>
    </row>
    <row r="381" spans="1:14" s="6" customFormat="1" outlineLevel="1" x14ac:dyDescent="0.25">
      <c r="A381" s="718"/>
      <c r="B381" s="337" t="s">
        <v>20</v>
      </c>
      <c r="C381" s="66"/>
      <c r="D381" s="39"/>
      <c r="E381" s="39"/>
      <c r="F381" s="39"/>
      <c r="G381" s="62"/>
      <c r="H381" s="39"/>
      <c r="I381" s="77" t="e">
        <f t="shared" si="166"/>
        <v>#DIV/0!</v>
      </c>
      <c r="J381" s="65" t="e">
        <f t="shared" si="151"/>
        <v>#DIV/0!</v>
      </c>
      <c r="K381" s="24">
        <f t="shared" si="177"/>
        <v>0</v>
      </c>
      <c r="L381" s="24">
        <f t="shared" si="170"/>
        <v>0</v>
      </c>
      <c r="M381" s="29" t="e">
        <f t="shared" si="174"/>
        <v>#DIV/0!</v>
      </c>
      <c r="N381" s="794"/>
    </row>
    <row r="382" spans="1:14" s="335" customFormat="1" ht="373.5" customHeight="1" outlineLevel="1" x14ac:dyDescent="0.25">
      <c r="A382" s="668" t="s">
        <v>235</v>
      </c>
      <c r="B382" s="122" t="s">
        <v>216</v>
      </c>
      <c r="C382" s="61" t="s">
        <v>139</v>
      </c>
      <c r="D382" s="19">
        <f>SUM(D383:D386)</f>
        <v>299564.77</v>
      </c>
      <c r="E382" s="19">
        <f>SUM(E383:E386)</f>
        <v>299564.77</v>
      </c>
      <c r="F382" s="19">
        <f>SUM(F383:F386)</f>
        <v>63622.54</v>
      </c>
      <c r="G382" s="87">
        <f>IF(E382=0,0,F382/E382)</f>
        <v>0.21199999999999999</v>
      </c>
      <c r="H382" s="19">
        <f>SUM(H383:H386)</f>
        <v>39438.53</v>
      </c>
      <c r="I382" s="62">
        <f t="shared" si="166"/>
        <v>0.13200000000000001</v>
      </c>
      <c r="J382" s="87">
        <f t="shared" si="151"/>
        <v>0.62</v>
      </c>
      <c r="K382" s="19">
        <f t="shared" si="177"/>
        <v>299564.77</v>
      </c>
      <c r="L382" s="39">
        <f t="shared" si="170"/>
        <v>0</v>
      </c>
      <c r="M382" s="51">
        <f t="shared" si="174"/>
        <v>1</v>
      </c>
      <c r="N382" s="719" t="s">
        <v>1328</v>
      </c>
    </row>
    <row r="383" spans="1:14" s="335" customFormat="1" ht="40.5" customHeight="1" outlineLevel="1" x14ac:dyDescent="0.25">
      <c r="A383" s="668"/>
      <c r="B383" s="59" t="s">
        <v>19</v>
      </c>
      <c r="C383" s="66"/>
      <c r="D383" s="39"/>
      <c r="E383" s="39"/>
      <c r="F383" s="39"/>
      <c r="G383" s="62">
        <f>IF(E383=0,0,F383/E383)</f>
        <v>0</v>
      </c>
      <c r="H383" s="39"/>
      <c r="I383" s="65" t="e">
        <f t="shared" si="166"/>
        <v>#DIV/0!</v>
      </c>
      <c r="J383" s="65" t="e">
        <f t="shared" si="151"/>
        <v>#DIV/0!</v>
      </c>
      <c r="K383" s="39">
        <f t="shared" si="177"/>
        <v>0</v>
      </c>
      <c r="L383" s="39">
        <f t="shared" si="170"/>
        <v>0</v>
      </c>
      <c r="M383" s="29" t="e">
        <f t="shared" si="174"/>
        <v>#DIV/0!</v>
      </c>
      <c r="N383" s="720"/>
    </row>
    <row r="384" spans="1:14" s="335" customFormat="1" ht="40.5" customHeight="1" outlineLevel="1" x14ac:dyDescent="0.25">
      <c r="A384" s="668"/>
      <c r="B384" s="59" t="s">
        <v>18</v>
      </c>
      <c r="C384" s="66"/>
      <c r="D384" s="39">
        <v>299564.77</v>
      </c>
      <c r="E384" s="39">
        <v>299564.77</v>
      </c>
      <c r="F384" s="39">
        <v>63622.54</v>
      </c>
      <c r="G384" s="62">
        <f>IF(E384=0,0,F384/E384)</f>
        <v>0.21199999999999999</v>
      </c>
      <c r="H384" s="39">
        <v>39438.53</v>
      </c>
      <c r="I384" s="62">
        <f t="shared" si="166"/>
        <v>0.13200000000000001</v>
      </c>
      <c r="J384" s="62">
        <f t="shared" si="151"/>
        <v>0.62</v>
      </c>
      <c r="K384" s="39">
        <f t="shared" si="177"/>
        <v>299564.77</v>
      </c>
      <c r="L384" s="39">
        <f t="shared" si="170"/>
        <v>0</v>
      </c>
      <c r="M384" s="28">
        <f t="shared" si="174"/>
        <v>1</v>
      </c>
      <c r="N384" s="720"/>
    </row>
    <row r="385" spans="1:14" s="335" customFormat="1" ht="40.5" customHeight="1" outlineLevel="1" x14ac:dyDescent="0.25">
      <c r="A385" s="668"/>
      <c r="B385" s="59" t="s">
        <v>38</v>
      </c>
      <c r="C385" s="66"/>
      <c r="D385" s="39"/>
      <c r="E385" s="39"/>
      <c r="F385" s="39"/>
      <c r="G385" s="62">
        <f>IF(E385=0,0,F385/E385)</f>
        <v>0</v>
      </c>
      <c r="H385" s="39"/>
      <c r="I385" s="65" t="e">
        <f t="shared" si="166"/>
        <v>#DIV/0!</v>
      </c>
      <c r="J385" s="65" t="e">
        <f t="shared" si="151"/>
        <v>#DIV/0!</v>
      </c>
      <c r="K385" s="39">
        <f t="shared" si="177"/>
        <v>0</v>
      </c>
      <c r="L385" s="39">
        <f t="shared" si="170"/>
        <v>0</v>
      </c>
      <c r="M385" s="29" t="e">
        <f>K385/E385</f>
        <v>#DIV/0!</v>
      </c>
      <c r="N385" s="720"/>
    </row>
    <row r="386" spans="1:14" s="335" customFormat="1" ht="40.5" customHeight="1" outlineLevel="1" x14ac:dyDescent="0.25">
      <c r="A386" s="668"/>
      <c r="B386" s="337" t="s">
        <v>20</v>
      </c>
      <c r="C386" s="15"/>
      <c r="D386" s="18"/>
      <c r="E386" s="18"/>
      <c r="F386" s="18"/>
      <c r="G386" s="38"/>
      <c r="H386" s="18"/>
      <c r="I386" s="65" t="e">
        <f t="shared" si="166"/>
        <v>#DIV/0!</v>
      </c>
      <c r="J386" s="65" t="e">
        <f t="shared" si="151"/>
        <v>#DIV/0!</v>
      </c>
      <c r="K386" s="39">
        <f t="shared" si="177"/>
        <v>0</v>
      </c>
      <c r="L386" s="39">
        <f t="shared" si="170"/>
        <v>0</v>
      </c>
      <c r="M386" s="29" t="e">
        <f>K386/E386</f>
        <v>#DIV/0!</v>
      </c>
      <c r="N386" s="721"/>
    </row>
    <row r="387" spans="1:14" s="6" customFormat="1" ht="56.25" x14ac:dyDescent="0.25">
      <c r="A387" s="660" t="s">
        <v>29</v>
      </c>
      <c r="B387" s="34" t="s">
        <v>1306</v>
      </c>
      <c r="C387" s="34" t="s">
        <v>95</v>
      </c>
      <c r="D387" s="31">
        <f>SUM(D388:D391)</f>
        <v>1287131.77</v>
      </c>
      <c r="E387" s="31">
        <f>SUM(E388:E391)</f>
        <v>1289131.77</v>
      </c>
      <c r="F387" s="31">
        <f>SUM(F388:F391)</f>
        <v>229447.7</v>
      </c>
      <c r="G387" s="97">
        <f t="shared" ref="G387:G470" si="178">F387/E387</f>
        <v>0.17799999999999999</v>
      </c>
      <c r="H387" s="31">
        <f>SUM(H388:H391)</f>
        <v>229447.7</v>
      </c>
      <c r="I387" s="97">
        <f t="shared" ref="I387:I450" si="179">H387/E387</f>
        <v>0.17799999999999999</v>
      </c>
      <c r="J387" s="97">
        <f t="shared" ref="J387:J450" si="180">H387/F387</f>
        <v>1</v>
      </c>
      <c r="K387" s="31">
        <f>SUM(K388:K391)</f>
        <v>1288797.48</v>
      </c>
      <c r="L387" s="31">
        <f>SUM(L388:L391)</f>
        <v>274.57</v>
      </c>
      <c r="M387" s="32">
        <f t="shared" ref="M387:M450" si="181">K387/E387</f>
        <v>1</v>
      </c>
      <c r="N387" s="865"/>
    </row>
    <row r="388" spans="1:14" s="6" customFormat="1" ht="18.75" customHeight="1" outlineLevel="1" x14ac:dyDescent="0.25">
      <c r="A388" s="660"/>
      <c r="B388" s="35" t="s">
        <v>19</v>
      </c>
      <c r="C388" s="35"/>
      <c r="D388" s="33">
        <f>D393+D418+D438+D468+D503+D553+D563</f>
        <v>100.1</v>
      </c>
      <c r="E388" s="33">
        <f t="shared" ref="E388:F388" si="182">E393+E418+E438+E468+E503+E553+E563</f>
        <v>100.1</v>
      </c>
      <c r="F388" s="33">
        <f t="shared" si="182"/>
        <v>0</v>
      </c>
      <c r="G388" s="100">
        <f t="shared" si="178"/>
        <v>0</v>
      </c>
      <c r="H388" s="33">
        <f>H393+H418+H438+H468+H503+H553+H563</f>
        <v>0</v>
      </c>
      <c r="I388" s="99">
        <f t="shared" si="179"/>
        <v>0</v>
      </c>
      <c r="J388" s="99" t="e">
        <f>H388/F388</f>
        <v>#DIV/0!</v>
      </c>
      <c r="K388" s="33">
        <f t="shared" ref="K388:L391" si="183">K393+K418+K438+K468+K503+K553+K563</f>
        <v>100.1</v>
      </c>
      <c r="L388" s="33">
        <f t="shared" si="183"/>
        <v>0</v>
      </c>
      <c r="M388" s="111">
        <f t="shared" si="181"/>
        <v>1</v>
      </c>
      <c r="N388" s="865"/>
    </row>
    <row r="389" spans="1:14" s="6" customFormat="1" ht="18.75" customHeight="1" outlineLevel="1" x14ac:dyDescent="0.25">
      <c r="A389" s="660"/>
      <c r="B389" s="35" t="s">
        <v>18</v>
      </c>
      <c r="C389" s="35"/>
      <c r="D389" s="33">
        <f>D394+D419+D439+D469+D504+D554+D564</f>
        <v>203474.41</v>
      </c>
      <c r="E389" s="33">
        <f t="shared" ref="E389:F391" si="184">E394+E419+E439+E469+E504+E554+E564</f>
        <v>205474.41</v>
      </c>
      <c r="F389" s="33">
        <f t="shared" si="184"/>
        <v>37536.81</v>
      </c>
      <c r="G389" s="100">
        <f t="shared" si="178"/>
        <v>0.183</v>
      </c>
      <c r="H389" s="33">
        <f>H394+H419+H439+H469+H504+H554+H564</f>
        <v>37536.81</v>
      </c>
      <c r="I389" s="100">
        <f t="shared" si="179"/>
        <v>0.183</v>
      </c>
      <c r="J389" s="100">
        <f t="shared" si="180"/>
        <v>1</v>
      </c>
      <c r="K389" s="33">
        <f t="shared" si="183"/>
        <v>205474.41</v>
      </c>
      <c r="L389" s="33">
        <f t="shared" si="183"/>
        <v>0</v>
      </c>
      <c r="M389" s="111">
        <f t="shared" si="181"/>
        <v>1</v>
      </c>
      <c r="N389" s="865"/>
    </row>
    <row r="390" spans="1:14" s="6" customFormat="1" ht="18.75" customHeight="1" outlineLevel="1" x14ac:dyDescent="0.25">
      <c r="A390" s="660"/>
      <c r="B390" s="35" t="s">
        <v>38</v>
      </c>
      <c r="C390" s="35"/>
      <c r="D390" s="33">
        <f>D395+D420+D440+D470+D505+D555+D565</f>
        <v>1083557.26</v>
      </c>
      <c r="E390" s="33">
        <f t="shared" si="184"/>
        <v>1083557.26</v>
      </c>
      <c r="F390" s="33">
        <f t="shared" si="184"/>
        <v>191910.89</v>
      </c>
      <c r="G390" s="100">
        <f t="shared" si="178"/>
        <v>0.17699999999999999</v>
      </c>
      <c r="H390" s="33">
        <f>H395+H420+H440+H470+H505+H555+H565</f>
        <v>191910.89</v>
      </c>
      <c r="I390" s="100">
        <f t="shared" si="179"/>
        <v>0.17699999999999999</v>
      </c>
      <c r="J390" s="100">
        <f t="shared" si="180"/>
        <v>1</v>
      </c>
      <c r="K390" s="33">
        <f t="shared" si="183"/>
        <v>1083222.97</v>
      </c>
      <c r="L390" s="33">
        <f t="shared" si="183"/>
        <v>274.57</v>
      </c>
      <c r="M390" s="111">
        <f t="shared" si="181"/>
        <v>1</v>
      </c>
      <c r="N390" s="865"/>
    </row>
    <row r="391" spans="1:14" s="6" customFormat="1" ht="18.75" customHeight="1" outlineLevel="1" x14ac:dyDescent="0.25">
      <c r="A391" s="660"/>
      <c r="B391" s="35" t="s">
        <v>20</v>
      </c>
      <c r="C391" s="35"/>
      <c r="D391" s="33">
        <f>D396+D421+D441+D471+D506+D556+D566</f>
        <v>0</v>
      </c>
      <c r="E391" s="33">
        <f t="shared" si="184"/>
        <v>0</v>
      </c>
      <c r="F391" s="33">
        <f t="shared" si="184"/>
        <v>0</v>
      </c>
      <c r="G391" s="592" t="e">
        <f t="shared" si="178"/>
        <v>#DIV/0!</v>
      </c>
      <c r="H391" s="108">
        <f>H396+H421+H441+H471+H506+H556+H566</f>
        <v>0</v>
      </c>
      <c r="I391" s="99" t="e">
        <f t="shared" si="179"/>
        <v>#DIV/0!</v>
      </c>
      <c r="J391" s="99" t="e">
        <f t="shared" si="180"/>
        <v>#DIV/0!</v>
      </c>
      <c r="K391" s="33">
        <f t="shared" si="183"/>
        <v>0</v>
      </c>
      <c r="L391" s="33">
        <f t="shared" si="183"/>
        <v>0</v>
      </c>
      <c r="M391" s="112" t="e">
        <f t="shared" si="181"/>
        <v>#DIV/0!</v>
      </c>
      <c r="N391" s="865"/>
    </row>
    <row r="392" spans="1:14" s="6" customFormat="1" ht="101.25" customHeight="1" x14ac:dyDescent="0.25">
      <c r="A392" s="638" t="s">
        <v>30</v>
      </c>
      <c r="B392" s="80" t="s">
        <v>54</v>
      </c>
      <c r="C392" s="80" t="s">
        <v>97</v>
      </c>
      <c r="D392" s="57">
        <f>SUM(D393:D396)</f>
        <v>172417.65</v>
      </c>
      <c r="E392" s="57">
        <f>SUM(E393:E396)</f>
        <v>172417.65</v>
      </c>
      <c r="F392" s="57">
        <f>SUM(F393:F396)</f>
        <v>28489.56</v>
      </c>
      <c r="G392" s="88">
        <f t="shared" si="178"/>
        <v>0.16500000000000001</v>
      </c>
      <c r="H392" s="57">
        <f>SUM(H393:H396)</f>
        <v>28489.56</v>
      </c>
      <c r="I392" s="88">
        <f t="shared" si="179"/>
        <v>0.16500000000000001</v>
      </c>
      <c r="J392" s="88">
        <f t="shared" si="180"/>
        <v>1</v>
      </c>
      <c r="K392" s="57">
        <f>SUM(K393:K396)</f>
        <v>172417.65</v>
      </c>
      <c r="L392" s="57">
        <f>SUM(L393:L396)</f>
        <v>0</v>
      </c>
      <c r="M392" s="54">
        <f t="shared" si="181"/>
        <v>1</v>
      </c>
      <c r="N392" s="865"/>
    </row>
    <row r="393" spans="1:14" s="6" customFormat="1" ht="18.75" customHeight="1" outlineLevel="1" x14ac:dyDescent="0.25">
      <c r="A393" s="638"/>
      <c r="B393" s="352" t="s">
        <v>19</v>
      </c>
      <c r="C393" s="352"/>
      <c r="D393" s="39">
        <f>D398+D413</f>
        <v>100.1</v>
      </c>
      <c r="E393" s="39">
        <f t="shared" ref="E393:L393" si="185">E398+E413</f>
        <v>100.1</v>
      </c>
      <c r="F393" s="39">
        <f t="shared" si="185"/>
        <v>0</v>
      </c>
      <c r="G393" s="62">
        <f t="shared" si="178"/>
        <v>0</v>
      </c>
      <c r="H393" s="39">
        <f t="shared" si="185"/>
        <v>0</v>
      </c>
      <c r="I393" s="62">
        <f t="shared" si="179"/>
        <v>0</v>
      </c>
      <c r="J393" s="65" t="e">
        <f t="shared" si="180"/>
        <v>#DIV/0!</v>
      </c>
      <c r="K393" s="39">
        <f t="shared" si="185"/>
        <v>100.1</v>
      </c>
      <c r="L393" s="39">
        <f t="shared" si="185"/>
        <v>0</v>
      </c>
      <c r="M393" s="28">
        <f t="shared" si="181"/>
        <v>1</v>
      </c>
      <c r="N393" s="865"/>
    </row>
    <row r="394" spans="1:14" s="6" customFormat="1" ht="18.75" customHeight="1" outlineLevel="1" x14ac:dyDescent="0.25">
      <c r="A394" s="638"/>
      <c r="B394" s="352" t="s">
        <v>18</v>
      </c>
      <c r="C394" s="352"/>
      <c r="D394" s="39">
        <f t="shared" ref="D394:F396" si="186">D399+D414</f>
        <v>2575.5</v>
      </c>
      <c r="E394" s="39">
        <f t="shared" si="186"/>
        <v>2575.5</v>
      </c>
      <c r="F394" s="39">
        <f t="shared" si="186"/>
        <v>0</v>
      </c>
      <c r="G394" s="62">
        <f t="shared" si="178"/>
        <v>0</v>
      </c>
      <c r="H394" s="39">
        <f t="shared" ref="H394" si="187">H399+H414</f>
        <v>0</v>
      </c>
      <c r="I394" s="62">
        <f t="shared" si="179"/>
        <v>0</v>
      </c>
      <c r="J394" s="65" t="e">
        <f t="shared" si="180"/>
        <v>#DIV/0!</v>
      </c>
      <c r="K394" s="39">
        <f t="shared" ref="K394:L394" si="188">K399+K414</f>
        <v>2575.5</v>
      </c>
      <c r="L394" s="39">
        <f t="shared" si="188"/>
        <v>0</v>
      </c>
      <c r="M394" s="28">
        <f t="shared" si="181"/>
        <v>1</v>
      </c>
      <c r="N394" s="865"/>
    </row>
    <row r="395" spans="1:14" s="6" customFormat="1" ht="18.75" customHeight="1" outlineLevel="1" x14ac:dyDescent="0.25">
      <c r="A395" s="638"/>
      <c r="B395" s="352" t="s">
        <v>38</v>
      </c>
      <c r="C395" s="352"/>
      <c r="D395" s="39">
        <f t="shared" si="186"/>
        <v>169742.05</v>
      </c>
      <c r="E395" s="39">
        <f t="shared" si="186"/>
        <v>169742.05</v>
      </c>
      <c r="F395" s="39">
        <f t="shared" si="186"/>
        <v>28489.56</v>
      </c>
      <c r="G395" s="62">
        <f t="shared" si="178"/>
        <v>0.16800000000000001</v>
      </c>
      <c r="H395" s="39">
        <f t="shared" ref="H395" si="189">H400+H415</f>
        <v>28489.56</v>
      </c>
      <c r="I395" s="62">
        <f t="shared" si="179"/>
        <v>0.16800000000000001</v>
      </c>
      <c r="J395" s="62">
        <f t="shared" si="180"/>
        <v>1</v>
      </c>
      <c r="K395" s="39">
        <f t="shared" ref="K395:L395" si="190">K400+K415</f>
        <v>169742.05</v>
      </c>
      <c r="L395" s="39">
        <f t="shared" si="190"/>
        <v>0</v>
      </c>
      <c r="M395" s="28">
        <f t="shared" si="181"/>
        <v>1</v>
      </c>
      <c r="N395" s="865"/>
    </row>
    <row r="396" spans="1:14" s="6" customFormat="1" ht="18.75" customHeight="1" outlineLevel="1" x14ac:dyDescent="0.25">
      <c r="A396" s="638"/>
      <c r="B396" s="352" t="s">
        <v>20</v>
      </c>
      <c r="C396" s="352"/>
      <c r="D396" s="39">
        <f t="shared" si="186"/>
        <v>0</v>
      </c>
      <c r="E396" s="39">
        <f t="shared" si="186"/>
        <v>0</v>
      </c>
      <c r="F396" s="39">
        <f t="shared" si="186"/>
        <v>0</v>
      </c>
      <c r="G396" s="65" t="e">
        <f t="shared" si="178"/>
        <v>#DIV/0!</v>
      </c>
      <c r="H396" s="39">
        <f t="shared" ref="H396" si="191">H401+H416</f>
        <v>0</v>
      </c>
      <c r="I396" s="65" t="e">
        <f t="shared" si="179"/>
        <v>#DIV/0!</v>
      </c>
      <c r="J396" s="65" t="e">
        <f t="shared" si="180"/>
        <v>#DIV/0!</v>
      </c>
      <c r="K396" s="39">
        <f t="shared" ref="K396:L396" si="192">K401+K416</f>
        <v>0</v>
      </c>
      <c r="L396" s="39">
        <f t="shared" si="192"/>
        <v>0</v>
      </c>
      <c r="M396" s="29" t="e">
        <f t="shared" si="181"/>
        <v>#DIV/0!</v>
      </c>
      <c r="N396" s="865"/>
    </row>
    <row r="397" spans="1:14" s="6" customFormat="1" ht="37.5" x14ac:dyDescent="0.25">
      <c r="A397" s="722" t="s">
        <v>485</v>
      </c>
      <c r="B397" s="16" t="s">
        <v>1170</v>
      </c>
      <c r="C397" s="16" t="s">
        <v>139</v>
      </c>
      <c r="D397" s="19">
        <f>SUM(D398:D401)</f>
        <v>169287.55</v>
      </c>
      <c r="E397" s="19">
        <f>SUM(E398:E401)</f>
        <v>169287.55</v>
      </c>
      <c r="F397" s="19">
        <f>SUM(F398:F401)</f>
        <v>28489.56</v>
      </c>
      <c r="G397" s="87">
        <f t="shared" si="178"/>
        <v>0.16800000000000001</v>
      </c>
      <c r="H397" s="19">
        <f>SUM(H398:H401)</f>
        <v>28489.56</v>
      </c>
      <c r="I397" s="87">
        <f t="shared" si="179"/>
        <v>0.16800000000000001</v>
      </c>
      <c r="J397" s="87">
        <f t="shared" si="180"/>
        <v>1</v>
      </c>
      <c r="K397" s="19">
        <f t="shared" ref="K397:K451" si="193">E397</f>
        <v>169287.55</v>
      </c>
      <c r="L397" s="39">
        <f t="shared" ref="L397:L451" si="194">E397-K397</f>
        <v>0</v>
      </c>
      <c r="M397" s="51">
        <f t="shared" si="181"/>
        <v>1</v>
      </c>
      <c r="N397" s="697" t="s">
        <v>561</v>
      </c>
    </row>
    <row r="398" spans="1:14" s="6" customFormat="1" ht="27.75" customHeight="1" outlineLevel="1" x14ac:dyDescent="0.25">
      <c r="A398" s="722"/>
      <c r="B398" s="352" t="s">
        <v>19</v>
      </c>
      <c r="C398" s="352"/>
      <c r="D398" s="39">
        <f>D403+D408</f>
        <v>0</v>
      </c>
      <c r="E398" s="39">
        <f t="shared" ref="E398:L398" si="195">E403+E408</f>
        <v>0</v>
      </c>
      <c r="F398" s="39">
        <f t="shared" si="195"/>
        <v>0</v>
      </c>
      <c r="G398" s="65" t="e">
        <f t="shared" si="178"/>
        <v>#DIV/0!</v>
      </c>
      <c r="H398" s="39">
        <f t="shared" si="195"/>
        <v>0</v>
      </c>
      <c r="I398" s="65" t="e">
        <f t="shared" si="179"/>
        <v>#DIV/0!</v>
      </c>
      <c r="J398" s="65" t="e">
        <f t="shared" si="180"/>
        <v>#DIV/0!</v>
      </c>
      <c r="K398" s="39">
        <f t="shared" si="195"/>
        <v>0</v>
      </c>
      <c r="L398" s="39">
        <f t="shared" si="195"/>
        <v>0</v>
      </c>
      <c r="M398" s="29" t="e">
        <f t="shared" si="181"/>
        <v>#DIV/0!</v>
      </c>
      <c r="N398" s="697"/>
    </row>
    <row r="399" spans="1:14" s="6" customFormat="1" ht="29.25" customHeight="1" outlineLevel="1" x14ac:dyDescent="0.25">
      <c r="A399" s="722"/>
      <c r="B399" s="352" t="s">
        <v>18</v>
      </c>
      <c r="C399" s="352"/>
      <c r="D399" s="39">
        <f t="shared" ref="D399:F401" si="196">D404+D409</f>
        <v>0</v>
      </c>
      <c r="E399" s="39">
        <f t="shared" si="196"/>
        <v>0</v>
      </c>
      <c r="F399" s="39">
        <f t="shared" si="196"/>
        <v>0</v>
      </c>
      <c r="G399" s="65" t="e">
        <f t="shared" si="178"/>
        <v>#DIV/0!</v>
      </c>
      <c r="H399" s="39">
        <f t="shared" ref="H399" si="197">H404+H409</f>
        <v>0</v>
      </c>
      <c r="I399" s="65" t="e">
        <f t="shared" si="179"/>
        <v>#DIV/0!</v>
      </c>
      <c r="J399" s="65" t="e">
        <f t="shared" si="180"/>
        <v>#DIV/0!</v>
      </c>
      <c r="K399" s="39">
        <f t="shared" ref="K399:L399" si="198">K404+K409</f>
        <v>0</v>
      </c>
      <c r="L399" s="39">
        <f t="shared" si="198"/>
        <v>0</v>
      </c>
      <c r="M399" s="29" t="e">
        <f t="shared" si="181"/>
        <v>#DIV/0!</v>
      </c>
      <c r="N399" s="697"/>
    </row>
    <row r="400" spans="1:14" s="6" customFormat="1" outlineLevel="1" x14ac:dyDescent="0.25">
      <c r="A400" s="722"/>
      <c r="B400" s="352" t="s">
        <v>38</v>
      </c>
      <c r="C400" s="352"/>
      <c r="D400" s="39">
        <f t="shared" si="196"/>
        <v>169287.55</v>
      </c>
      <c r="E400" s="39">
        <f t="shared" si="196"/>
        <v>169287.55</v>
      </c>
      <c r="F400" s="39">
        <f t="shared" si="196"/>
        <v>28489.56</v>
      </c>
      <c r="G400" s="62">
        <f t="shared" si="178"/>
        <v>0.16800000000000001</v>
      </c>
      <c r="H400" s="39">
        <f t="shared" ref="H400" si="199">H405+H410</f>
        <v>28489.56</v>
      </c>
      <c r="I400" s="62">
        <f t="shared" si="179"/>
        <v>0.16800000000000001</v>
      </c>
      <c r="J400" s="62">
        <f t="shared" si="180"/>
        <v>1</v>
      </c>
      <c r="K400" s="39">
        <f t="shared" ref="K400:L400" si="200">K405+K410</f>
        <v>169287.55</v>
      </c>
      <c r="L400" s="39">
        <f t="shared" si="200"/>
        <v>0</v>
      </c>
      <c r="M400" s="28">
        <f t="shared" si="181"/>
        <v>1</v>
      </c>
      <c r="N400" s="697"/>
    </row>
    <row r="401" spans="1:14" s="6" customFormat="1" ht="27.75" customHeight="1" outlineLevel="1" x14ac:dyDescent="0.25">
      <c r="A401" s="722"/>
      <c r="B401" s="352" t="s">
        <v>20</v>
      </c>
      <c r="C401" s="352"/>
      <c r="D401" s="39">
        <f t="shared" si="196"/>
        <v>0</v>
      </c>
      <c r="E401" s="39">
        <f t="shared" si="196"/>
        <v>0</v>
      </c>
      <c r="F401" s="39">
        <f t="shared" si="196"/>
        <v>0</v>
      </c>
      <c r="G401" s="65" t="e">
        <f t="shared" si="178"/>
        <v>#DIV/0!</v>
      </c>
      <c r="H401" s="39">
        <f t="shared" ref="H401" si="201">H406+H411</f>
        <v>0</v>
      </c>
      <c r="I401" s="65" t="e">
        <f t="shared" si="179"/>
        <v>#DIV/0!</v>
      </c>
      <c r="J401" s="65" t="e">
        <f t="shared" si="180"/>
        <v>#DIV/0!</v>
      </c>
      <c r="K401" s="39">
        <f t="shared" ref="K401:L401" si="202">K406+K411</f>
        <v>0</v>
      </c>
      <c r="L401" s="39">
        <f t="shared" si="202"/>
        <v>0</v>
      </c>
      <c r="M401" s="29" t="e">
        <f t="shared" si="181"/>
        <v>#DIV/0!</v>
      </c>
      <c r="N401" s="697"/>
    </row>
    <row r="402" spans="1:14" s="335" customFormat="1" ht="78" customHeight="1" outlineLevel="1" x14ac:dyDescent="0.25">
      <c r="A402" s="761" t="s">
        <v>1173</v>
      </c>
      <c r="B402" s="16" t="s">
        <v>1170</v>
      </c>
      <c r="C402" s="16" t="s">
        <v>139</v>
      </c>
      <c r="D402" s="39">
        <f>SUM(D403:D406)</f>
        <v>162168.56</v>
      </c>
      <c r="E402" s="39">
        <f t="shared" ref="E402:F402" si="203">SUM(E403:E406)</f>
        <v>162168.56</v>
      </c>
      <c r="F402" s="39">
        <f t="shared" si="203"/>
        <v>27064.01</v>
      </c>
      <c r="G402" s="62">
        <f t="shared" si="178"/>
        <v>0.16700000000000001</v>
      </c>
      <c r="H402" s="39">
        <f>SUM(H403:H406)</f>
        <v>27064.01</v>
      </c>
      <c r="I402" s="62">
        <f t="shared" si="179"/>
        <v>0.16700000000000001</v>
      </c>
      <c r="J402" s="62">
        <f t="shared" si="180"/>
        <v>1</v>
      </c>
      <c r="K402" s="39">
        <f>SUM(K403:K406)</f>
        <v>162168.56</v>
      </c>
      <c r="L402" s="39"/>
      <c r="M402" s="28">
        <f t="shared" si="181"/>
        <v>1</v>
      </c>
      <c r="N402" s="698" t="s">
        <v>1398</v>
      </c>
    </row>
    <row r="403" spans="1:14" s="335" customFormat="1" ht="27.75" customHeight="1" outlineLevel="1" x14ac:dyDescent="0.25">
      <c r="A403" s="762"/>
      <c r="B403" s="586" t="s">
        <v>19</v>
      </c>
      <c r="C403" s="586"/>
      <c r="D403" s="39"/>
      <c r="E403" s="18"/>
      <c r="F403" s="39"/>
      <c r="G403" s="65" t="e">
        <f t="shared" si="178"/>
        <v>#DIV/0!</v>
      </c>
      <c r="H403" s="21"/>
      <c r="I403" s="65" t="e">
        <f t="shared" si="179"/>
        <v>#DIV/0!</v>
      </c>
      <c r="J403" s="65" t="e">
        <f t="shared" si="180"/>
        <v>#DIV/0!</v>
      </c>
      <c r="K403" s="39"/>
      <c r="L403" s="39"/>
      <c r="M403" s="29" t="e">
        <f t="shared" si="181"/>
        <v>#DIV/0!</v>
      </c>
      <c r="N403" s="699"/>
    </row>
    <row r="404" spans="1:14" s="335" customFormat="1" ht="27.75" customHeight="1" outlineLevel="1" x14ac:dyDescent="0.25">
      <c r="A404" s="762"/>
      <c r="B404" s="586" t="s">
        <v>18</v>
      </c>
      <c r="C404" s="586"/>
      <c r="D404" s="39"/>
      <c r="E404" s="18"/>
      <c r="F404" s="39"/>
      <c r="G404" s="65" t="e">
        <f t="shared" si="178"/>
        <v>#DIV/0!</v>
      </c>
      <c r="H404" s="21"/>
      <c r="I404" s="65" t="e">
        <f t="shared" si="179"/>
        <v>#DIV/0!</v>
      </c>
      <c r="J404" s="65" t="e">
        <f t="shared" si="180"/>
        <v>#DIV/0!</v>
      </c>
      <c r="K404" s="39"/>
      <c r="L404" s="39"/>
      <c r="M404" s="29" t="e">
        <f t="shared" si="181"/>
        <v>#DIV/0!</v>
      </c>
      <c r="N404" s="699"/>
    </row>
    <row r="405" spans="1:14" s="335" customFormat="1" ht="27.75" customHeight="1" outlineLevel="1" x14ac:dyDescent="0.25">
      <c r="A405" s="762"/>
      <c r="B405" s="586" t="s">
        <v>38</v>
      </c>
      <c r="C405" s="586"/>
      <c r="D405" s="39">
        <v>162168.56</v>
      </c>
      <c r="E405" s="39">
        <v>162168.56</v>
      </c>
      <c r="F405" s="39">
        <v>27064.01</v>
      </c>
      <c r="G405" s="62">
        <f t="shared" si="178"/>
        <v>0.16700000000000001</v>
      </c>
      <c r="H405" s="39">
        <v>27064.01</v>
      </c>
      <c r="I405" s="62">
        <f t="shared" si="179"/>
        <v>0.16700000000000001</v>
      </c>
      <c r="J405" s="62">
        <f t="shared" si="180"/>
        <v>1</v>
      </c>
      <c r="K405" s="39">
        <v>162168.56</v>
      </c>
      <c r="L405" s="39"/>
      <c r="M405" s="28">
        <f t="shared" si="181"/>
        <v>1</v>
      </c>
      <c r="N405" s="699"/>
    </row>
    <row r="406" spans="1:14" s="335" customFormat="1" ht="27.75" customHeight="1" outlineLevel="1" x14ac:dyDescent="0.25">
      <c r="A406" s="763"/>
      <c r="B406" s="586" t="s">
        <v>20</v>
      </c>
      <c r="C406" s="586"/>
      <c r="D406" s="39"/>
      <c r="E406" s="18"/>
      <c r="F406" s="39"/>
      <c r="G406" s="65" t="e">
        <f t="shared" si="178"/>
        <v>#DIV/0!</v>
      </c>
      <c r="H406" s="21"/>
      <c r="I406" s="65" t="e">
        <f t="shared" si="179"/>
        <v>#DIV/0!</v>
      </c>
      <c r="J406" s="65" t="e">
        <f t="shared" si="180"/>
        <v>#DIV/0!</v>
      </c>
      <c r="K406" s="39"/>
      <c r="L406" s="39"/>
      <c r="M406" s="29" t="e">
        <f t="shared" si="181"/>
        <v>#DIV/0!</v>
      </c>
      <c r="N406" s="700"/>
    </row>
    <row r="407" spans="1:14" s="6" customFormat="1" ht="117" customHeight="1" x14ac:dyDescent="0.25">
      <c r="A407" s="757" t="s">
        <v>1174</v>
      </c>
      <c r="B407" s="37" t="s">
        <v>1171</v>
      </c>
      <c r="C407" s="16" t="s">
        <v>139</v>
      </c>
      <c r="D407" s="19">
        <f>SUM(D408:D411)</f>
        <v>7118.99</v>
      </c>
      <c r="E407" s="19">
        <f>SUM(E408:E411)</f>
        <v>7118.99</v>
      </c>
      <c r="F407" s="19">
        <f>SUM(F408:F411)</f>
        <v>1425.55</v>
      </c>
      <c r="G407" s="87">
        <f t="shared" si="178"/>
        <v>0.2</v>
      </c>
      <c r="H407" s="19">
        <f>SUM(H408:H411)</f>
        <v>1425.55</v>
      </c>
      <c r="I407" s="87">
        <f t="shared" si="179"/>
        <v>0.2</v>
      </c>
      <c r="J407" s="87">
        <f t="shared" si="180"/>
        <v>1</v>
      </c>
      <c r="K407" s="19">
        <f>SUM(K408:K411)</f>
        <v>7118.99</v>
      </c>
      <c r="L407" s="39">
        <f t="shared" si="194"/>
        <v>0</v>
      </c>
      <c r="M407" s="51">
        <f t="shared" si="181"/>
        <v>1</v>
      </c>
      <c r="N407" s="950" t="s">
        <v>1329</v>
      </c>
    </row>
    <row r="408" spans="1:14" s="6" customFormat="1" ht="18.75" customHeight="1" outlineLevel="1" x14ac:dyDescent="0.25">
      <c r="A408" s="758"/>
      <c r="B408" s="361" t="s">
        <v>19</v>
      </c>
      <c r="C408" s="352"/>
      <c r="D408" s="39"/>
      <c r="E408" s="18"/>
      <c r="F408" s="39"/>
      <c r="G408" s="89" t="e">
        <f t="shared" si="178"/>
        <v>#DIV/0!</v>
      </c>
      <c r="H408" s="21"/>
      <c r="I408" s="65" t="e">
        <f t="shared" si="179"/>
        <v>#DIV/0!</v>
      </c>
      <c r="J408" s="65" t="e">
        <f t="shared" si="180"/>
        <v>#DIV/0!</v>
      </c>
      <c r="K408" s="39">
        <f t="shared" si="193"/>
        <v>0</v>
      </c>
      <c r="L408" s="39">
        <f t="shared" si="194"/>
        <v>0</v>
      </c>
      <c r="M408" s="29" t="e">
        <f t="shared" si="181"/>
        <v>#DIV/0!</v>
      </c>
      <c r="N408" s="950"/>
    </row>
    <row r="409" spans="1:14" s="6" customFormat="1" ht="18.75" customHeight="1" outlineLevel="1" x14ac:dyDescent="0.25">
      <c r="A409" s="758"/>
      <c r="B409" s="361" t="s">
        <v>18</v>
      </c>
      <c r="C409" s="352"/>
      <c r="D409" s="39"/>
      <c r="E409" s="18"/>
      <c r="F409" s="39"/>
      <c r="G409" s="89" t="e">
        <f t="shared" si="178"/>
        <v>#DIV/0!</v>
      </c>
      <c r="H409" s="21"/>
      <c r="I409" s="65" t="e">
        <f t="shared" si="179"/>
        <v>#DIV/0!</v>
      </c>
      <c r="J409" s="65" t="e">
        <f t="shared" si="180"/>
        <v>#DIV/0!</v>
      </c>
      <c r="K409" s="39">
        <f t="shared" si="193"/>
        <v>0</v>
      </c>
      <c r="L409" s="39">
        <f t="shared" si="194"/>
        <v>0</v>
      </c>
      <c r="M409" s="29" t="e">
        <f t="shared" si="181"/>
        <v>#DIV/0!</v>
      </c>
      <c r="N409" s="950"/>
    </row>
    <row r="410" spans="1:14" s="6" customFormat="1" ht="18.75" customHeight="1" outlineLevel="1" x14ac:dyDescent="0.25">
      <c r="A410" s="758"/>
      <c r="B410" s="361" t="s">
        <v>38</v>
      </c>
      <c r="C410" s="352"/>
      <c r="D410" s="305">
        <v>7118.99</v>
      </c>
      <c r="E410" s="305">
        <v>7118.99</v>
      </c>
      <c r="F410" s="305">
        <v>1425.55</v>
      </c>
      <c r="G410" s="618">
        <f t="shared" si="178"/>
        <v>0.2</v>
      </c>
      <c r="H410" s="305">
        <v>1425.55</v>
      </c>
      <c r="I410" s="618">
        <f t="shared" si="179"/>
        <v>0.2</v>
      </c>
      <c r="J410" s="618">
        <f t="shared" si="180"/>
        <v>1</v>
      </c>
      <c r="K410" s="305">
        <v>7118.99</v>
      </c>
      <c r="L410" s="39">
        <f t="shared" si="194"/>
        <v>0</v>
      </c>
      <c r="M410" s="28">
        <f t="shared" si="181"/>
        <v>1</v>
      </c>
      <c r="N410" s="950"/>
    </row>
    <row r="411" spans="1:14" s="6" customFormat="1" ht="18.75" customHeight="1" outlineLevel="1" x14ac:dyDescent="0.25">
      <c r="A411" s="759"/>
      <c r="B411" s="361" t="s">
        <v>20</v>
      </c>
      <c r="C411" s="352"/>
      <c r="D411" s="39"/>
      <c r="E411" s="18"/>
      <c r="F411" s="39"/>
      <c r="G411" s="89" t="e">
        <f t="shared" si="178"/>
        <v>#DIV/0!</v>
      </c>
      <c r="H411" s="21"/>
      <c r="I411" s="65" t="e">
        <f t="shared" si="179"/>
        <v>#DIV/0!</v>
      </c>
      <c r="J411" s="65" t="e">
        <f t="shared" si="180"/>
        <v>#DIV/0!</v>
      </c>
      <c r="K411" s="39">
        <f t="shared" si="193"/>
        <v>0</v>
      </c>
      <c r="L411" s="39">
        <f t="shared" si="194"/>
        <v>0</v>
      </c>
      <c r="M411" s="29" t="e">
        <f t="shared" si="181"/>
        <v>#DIV/0!</v>
      </c>
      <c r="N411" s="950"/>
    </row>
    <row r="412" spans="1:14" s="6" customFormat="1" ht="199.5" customHeight="1" x14ac:dyDescent="0.25">
      <c r="A412" s="747" t="s">
        <v>566</v>
      </c>
      <c r="B412" s="16" t="s">
        <v>291</v>
      </c>
      <c r="C412" s="16" t="s">
        <v>139</v>
      </c>
      <c r="D412" s="19">
        <f>SUM(D413:D416)</f>
        <v>3130.1</v>
      </c>
      <c r="E412" s="19">
        <f>SUM(E413:E416)</f>
        <v>3130.1</v>
      </c>
      <c r="F412" s="19">
        <f>SUM(F413:F416)</f>
        <v>0</v>
      </c>
      <c r="G412" s="87">
        <f t="shared" si="178"/>
        <v>0</v>
      </c>
      <c r="H412" s="19">
        <f>SUM(H413:H416)</f>
        <v>0</v>
      </c>
      <c r="I412" s="87">
        <f t="shared" si="179"/>
        <v>0</v>
      </c>
      <c r="J412" s="204" t="e">
        <f t="shared" si="180"/>
        <v>#DIV/0!</v>
      </c>
      <c r="K412" s="19">
        <f>SUM(K413:K416)</f>
        <v>3130.1</v>
      </c>
      <c r="L412" s="39">
        <f t="shared" si="194"/>
        <v>0</v>
      </c>
      <c r="M412" s="51">
        <f t="shared" si="181"/>
        <v>1</v>
      </c>
      <c r="N412" s="864" t="s">
        <v>1169</v>
      </c>
    </row>
    <row r="413" spans="1:14" s="6" customFormat="1" outlineLevel="1" x14ac:dyDescent="0.25">
      <c r="A413" s="748"/>
      <c r="B413" s="352" t="s">
        <v>19</v>
      </c>
      <c r="C413" s="352"/>
      <c r="D413" s="305">
        <v>100.1</v>
      </c>
      <c r="E413" s="305">
        <v>100.1</v>
      </c>
      <c r="F413" s="385"/>
      <c r="G413" s="618">
        <f t="shared" si="178"/>
        <v>0</v>
      </c>
      <c r="H413" s="385"/>
      <c r="I413" s="618">
        <f t="shared" si="179"/>
        <v>0</v>
      </c>
      <c r="J413" s="619" t="e">
        <f t="shared" si="180"/>
        <v>#DIV/0!</v>
      </c>
      <c r="K413" s="305">
        <v>100.1</v>
      </c>
      <c r="L413" s="39">
        <f t="shared" si="194"/>
        <v>0</v>
      </c>
      <c r="M413" s="28">
        <f t="shared" si="181"/>
        <v>1</v>
      </c>
      <c r="N413" s="864"/>
    </row>
    <row r="414" spans="1:14" s="6" customFormat="1" outlineLevel="1" x14ac:dyDescent="0.25">
      <c r="A414" s="748"/>
      <c r="B414" s="352" t="s">
        <v>18</v>
      </c>
      <c r="C414" s="352"/>
      <c r="D414" s="305">
        <v>2575.5</v>
      </c>
      <c r="E414" s="305">
        <v>2575.5</v>
      </c>
      <c r="F414" s="385"/>
      <c r="G414" s="618">
        <f t="shared" si="178"/>
        <v>0</v>
      </c>
      <c r="H414" s="385"/>
      <c r="I414" s="618">
        <f t="shared" si="179"/>
        <v>0</v>
      </c>
      <c r="J414" s="619" t="e">
        <f t="shared" si="180"/>
        <v>#DIV/0!</v>
      </c>
      <c r="K414" s="305">
        <v>2575.5</v>
      </c>
      <c r="L414" s="39"/>
      <c r="M414" s="28">
        <f t="shared" si="181"/>
        <v>1</v>
      </c>
      <c r="N414" s="864"/>
    </row>
    <row r="415" spans="1:14" s="6" customFormat="1" outlineLevel="1" x14ac:dyDescent="0.25">
      <c r="A415" s="748"/>
      <c r="B415" s="352" t="s">
        <v>38</v>
      </c>
      <c r="C415" s="352"/>
      <c r="D415" s="305">
        <v>454.5</v>
      </c>
      <c r="E415" s="305">
        <v>454.5</v>
      </c>
      <c r="F415" s="385"/>
      <c r="G415" s="618">
        <f t="shared" si="178"/>
        <v>0</v>
      </c>
      <c r="H415" s="385"/>
      <c r="I415" s="618">
        <f t="shared" si="179"/>
        <v>0</v>
      </c>
      <c r="J415" s="619" t="e">
        <f t="shared" si="180"/>
        <v>#DIV/0!</v>
      </c>
      <c r="K415" s="305">
        <v>454.5</v>
      </c>
      <c r="L415" s="39">
        <f t="shared" si="194"/>
        <v>0</v>
      </c>
      <c r="M415" s="28">
        <f t="shared" si="181"/>
        <v>1</v>
      </c>
      <c r="N415" s="864"/>
    </row>
    <row r="416" spans="1:14" s="6" customFormat="1" outlineLevel="1" x14ac:dyDescent="0.25">
      <c r="A416" s="749"/>
      <c r="B416" s="352" t="s">
        <v>20</v>
      </c>
      <c r="C416" s="352"/>
      <c r="D416" s="39">
        <v>0</v>
      </c>
      <c r="E416" s="18">
        <v>0</v>
      </c>
      <c r="F416" s="39"/>
      <c r="G416" s="89" t="e">
        <f t="shared" si="178"/>
        <v>#DIV/0!</v>
      </c>
      <c r="H416" s="39"/>
      <c r="I416" s="65" t="e">
        <f t="shared" si="179"/>
        <v>#DIV/0!</v>
      </c>
      <c r="J416" s="65" t="e">
        <f t="shared" si="180"/>
        <v>#DIV/0!</v>
      </c>
      <c r="K416" s="39">
        <f t="shared" si="193"/>
        <v>0</v>
      </c>
      <c r="L416" s="39">
        <f t="shared" si="194"/>
        <v>0</v>
      </c>
      <c r="M416" s="29" t="e">
        <f t="shared" si="181"/>
        <v>#DIV/0!</v>
      </c>
      <c r="N416" s="864"/>
    </row>
    <row r="417" spans="1:14" s="6" customFormat="1" ht="39" x14ac:dyDescent="0.25">
      <c r="A417" s="638" t="s">
        <v>567</v>
      </c>
      <c r="B417" s="80" t="s">
        <v>1163</v>
      </c>
      <c r="C417" s="80" t="s">
        <v>97</v>
      </c>
      <c r="D417" s="57">
        <f>SUM(D418:D421)</f>
        <v>102536.03</v>
      </c>
      <c r="E417" s="57">
        <f>SUM(E418:E421)</f>
        <v>102536.03</v>
      </c>
      <c r="F417" s="57">
        <f>SUM(F418:F421)</f>
        <v>18760.03</v>
      </c>
      <c r="G417" s="88">
        <f t="shared" si="178"/>
        <v>0.183</v>
      </c>
      <c r="H417" s="57">
        <f>SUM(H418:H421)</f>
        <v>18760.03</v>
      </c>
      <c r="I417" s="88">
        <f t="shared" si="179"/>
        <v>0.183</v>
      </c>
      <c r="J417" s="88">
        <f t="shared" si="180"/>
        <v>1</v>
      </c>
      <c r="K417" s="57">
        <f>SUM(K418:K421)</f>
        <v>102536.03</v>
      </c>
      <c r="L417" s="57">
        <f>SUM(L418:L421)</f>
        <v>0</v>
      </c>
      <c r="M417" s="54">
        <f t="shared" si="181"/>
        <v>1</v>
      </c>
      <c r="N417" s="865"/>
    </row>
    <row r="418" spans="1:14" s="6" customFormat="1" ht="27.75" customHeight="1" outlineLevel="1" x14ac:dyDescent="0.25">
      <c r="A418" s="638"/>
      <c r="B418" s="352" t="s">
        <v>19</v>
      </c>
      <c r="C418" s="352"/>
      <c r="D418" s="39">
        <f>D423</f>
        <v>0</v>
      </c>
      <c r="E418" s="39">
        <f t="shared" ref="E418:F418" si="204">E423</f>
        <v>0</v>
      </c>
      <c r="F418" s="39">
        <f t="shared" si="204"/>
        <v>0</v>
      </c>
      <c r="G418" s="65" t="e">
        <f t="shared" si="178"/>
        <v>#DIV/0!</v>
      </c>
      <c r="H418" s="39">
        <f>H423</f>
        <v>0</v>
      </c>
      <c r="I418" s="65" t="e">
        <f t="shared" si="179"/>
        <v>#DIV/0!</v>
      </c>
      <c r="J418" s="65" t="e">
        <f t="shared" si="180"/>
        <v>#DIV/0!</v>
      </c>
      <c r="K418" s="39">
        <f>K423</f>
        <v>0</v>
      </c>
      <c r="L418" s="39">
        <f t="shared" ref="L418" si="205">L423+L433+L428</f>
        <v>0</v>
      </c>
      <c r="M418" s="29" t="e">
        <f t="shared" si="181"/>
        <v>#DIV/0!</v>
      </c>
      <c r="N418" s="865"/>
    </row>
    <row r="419" spans="1:14" s="6" customFormat="1" ht="30" customHeight="1" outlineLevel="1" x14ac:dyDescent="0.25">
      <c r="A419" s="638"/>
      <c r="B419" s="352" t="s">
        <v>18</v>
      </c>
      <c r="C419" s="352"/>
      <c r="D419" s="39">
        <f t="shared" ref="D419:F421" si="206">D424</f>
        <v>0</v>
      </c>
      <c r="E419" s="39">
        <f t="shared" si="206"/>
        <v>0</v>
      </c>
      <c r="F419" s="39">
        <f t="shared" si="206"/>
        <v>0</v>
      </c>
      <c r="G419" s="65" t="e">
        <f t="shared" si="178"/>
        <v>#DIV/0!</v>
      </c>
      <c r="H419" s="39">
        <f t="shared" ref="H419:H421" si="207">H424</f>
        <v>0</v>
      </c>
      <c r="I419" s="65" t="e">
        <f t="shared" si="179"/>
        <v>#DIV/0!</v>
      </c>
      <c r="J419" s="65" t="e">
        <f t="shared" si="180"/>
        <v>#DIV/0!</v>
      </c>
      <c r="K419" s="39">
        <f t="shared" ref="K419:K421" si="208">K424</f>
        <v>0</v>
      </c>
      <c r="L419" s="39">
        <f t="shared" ref="L419" si="209">L424+L434+L429</f>
        <v>0</v>
      </c>
      <c r="M419" s="29" t="e">
        <f t="shared" si="181"/>
        <v>#DIV/0!</v>
      </c>
      <c r="N419" s="865"/>
    </row>
    <row r="420" spans="1:14" s="6" customFormat="1" ht="25.5" customHeight="1" outlineLevel="1" x14ac:dyDescent="0.25">
      <c r="A420" s="638"/>
      <c r="B420" s="352" t="s">
        <v>38</v>
      </c>
      <c r="C420" s="352"/>
      <c r="D420" s="39">
        <f t="shared" si="206"/>
        <v>102536.03</v>
      </c>
      <c r="E420" s="39">
        <f t="shared" si="206"/>
        <v>102536.03</v>
      </c>
      <c r="F420" s="39">
        <f t="shared" si="206"/>
        <v>18760.03</v>
      </c>
      <c r="G420" s="62">
        <f t="shared" si="178"/>
        <v>0.183</v>
      </c>
      <c r="H420" s="39">
        <f t="shared" si="207"/>
        <v>18760.03</v>
      </c>
      <c r="I420" s="62">
        <f t="shared" si="179"/>
        <v>0.183</v>
      </c>
      <c r="J420" s="62">
        <f t="shared" si="180"/>
        <v>1</v>
      </c>
      <c r="K420" s="39">
        <f t="shared" si="208"/>
        <v>102536.03</v>
      </c>
      <c r="L420" s="39">
        <f t="shared" ref="L420" si="210">L425+L435+L430</f>
        <v>0</v>
      </c>
      <c r="M420" s="28">
        <f t="shared" si="181"/>
        <v>1</v>
      </c>
      <c r="N420" s="865"/>
    </row>
    <row r="421" spans="1:14" s="6" customFormat="1" ht="27.75" customHeight="1" outlineLevel="1" x14ac:dyDescent="0.25">
      <c r="A421" s="638"/>
      <c r="B421" s="352" t="s">
        <v>20</v>
      </c>
      <c r="C421" s="352"/>
      <c r="D421" s="39">
        <f t="shared" si="206"/>
        <v>0</v>
      </c>
      <c r="E421" s="39">
        <f t="shared" si="206"/>
        <v>0</v>
      </c>
      <c r="F421" s="39">
        <f t="shared" si="206"/>
        <v>0</v>
      </c>
      <c r="G421" s="65" t="e">
        <f t="shared" si="178"/>
        <v>#DIV/0!</v>
      </c>
      <c r="H421" s="39">
        <f t="shared" si="207"/>
        <v>0</v>
      </c>
      <c r="I421" s="65" t="e">
        <f t="shared" si="179"/>
        <v>#DIV/0!</v>
      </c>
      <c r="J421" s="65" t="e">
        <f t="shared" si="180"/>
        <v>#DIV/0!</v>
      </c>
      <c r="K421" s="39">
        <f t="shared" si="208"/>
        <v>0</v>
      </c>
      <c r="L421" s="39">
        <f t="shared" ref="L421" si="211">L426+L436+L431</f>
        <v>0</v>
      </c>
      <c r="M421" s="29" t="e">
        <f t="shared" si="181"/>
        <v>#DIV/0!</v>
      </c>
      <c r="N421" s="865"/>
    </row>
    <row r="422" spans="1:14" s="6" customFormat="1" ht="63" customHeight="1" outlineLevel="1" x14ac:dyDescent="0.25">
      <c r="A422" s="668" t="s">
        <v>568</v>
      </c>
      <c r="B422" s="16" t="s">
        <v>1164</v>
      </c>
      <c r="C422" s="16" t="s">
        <v>139</v>
      </c>
      <c r="D422" s="19">
        <f>SUM(D423:D426)</f>
        <v>102536.03</v>
      </c>
      <c r="E422" s="19">
        <f>SUM(E423:E426)</f>
        <v>102536.03</v>
      </c>
      <c r="F422" s="19">
        <f>SUM(F423:F426)</f>
        <v>18760.03</v>
      </c>
      <c r="G422" s="87">
        <f t="shared" si="178"/>
        <v>0.183</v>
      </c>
      <c r="H422" s="19">
        <f>SUM(H423:H426)</f>
        <v>18760.03</v>
      </c>
      <c r="I422" s="62">
        <f t="shared" si="179"/>
        <v>0.183</v>
      </c>
      <c r="J422" s="87">
        <f t="shared" si="180"/>
        <v>1</v>
      </c>
      <c r="K422" s="19">
        <f t="shared" si="193"/>
        <v>102536.03</v>
      </c>
      <c r="L422" s="39">
        <f t="shared" si="194"/>
        <v>0</v>
      </c>
      <c r="M422" s="51">
        <f t="shared" si="181"/>
        <v>1</v>
      </c>
      <c r="N422" s="706" t="s">
        <v>569</v>
      </c>
    </row>
    <row r="423" spans="1:14" s="6" customFormat="1" ht="24.75" customHeight="1" outlineLevel="1" x14ac:dyDescent="0.25">
      <c r="A423" s="668"/>
      <c r="B423" s="352" t="s">
        <v>19</v>
      </c>
      <c r="C423" s="352"/>
      <c r="D423" s="39">
        <f>D428+D433</f>
        <v>0</v>
      </c>
      <c r="E423" s="39">
        <f t="shared" ref="E423:F423" si="212">E428+E433</f>
        <v>0</v>
      </c>
      <c r="F423" s="39">
        <f t="shared" si="212"/>
        <v>0</v>
      </c>
      <c r="G423" s="89" t="e">
        <f t="shared" si="178"/>
        <v>#DIV/0!</v>
      </c>
      <c r="H423" s="39">
        <f>H428+H433</f>
        <v>0</v>
      </c>
      <c r="I423" s="65" t="e">
        <f t="shared" si="179"/>
        <v>#DIV/0!</v>
      </c>
      <c r="J423" s="65" t="e">
        <f t="shared" si="180"/>
        <v>#DIV/0!</v>
      </c>
      <c r="K423" s="39">
        <f>K428+K433</f>
        <v>0</v>
      </c>
      <c r="L423" s="39">
        <f t="shared" si="194"/>
        <v>0</v>
      </c>
      <c r="M423" s="29" t="e">
        <f t="shared" si="181"/>
        <v>#DIV/0!</v>
      </c>
      <c r="N423" s="706"/>
    </row>
    <row r="424" spans="1:14" s="6" customFormat="1" outlineLevel="1" x14ac:dyDescent="0.25">
      <c r="A424" s="668"/>
      <c r="B424" s="352" t="s">
        <v>18</v>
      </c>
      <c r="C424" s="352"/>
      <c r="D424" s="39">
        <f t="shared" ref="D424:F426" si="213">D429+D434</f>
        <v>0</v>
      </c>
      <c r="E424" s="39">
        <f t="shared" si="213"/>
        <v>0</v>
      </c>
      <c r="F424" s="39">
        <f t="shared" si="213"/>
        <v>0</v>
      </c>
      <c r="G424" s="65" t="e">
        <f t="shared" si="178"/>
        <v>#DIV/0!</v>
      </c>
      <c r="H424" s="21">
        <f t="shared" ref="H424:H426" si="214">H429+H434</f>
        <v>0</v>
      </c>
      <c r="I424" s="65" t="e">
        <f t="shared" si="179"/>
        <v>#DIV/0!</v>
      </c>
      <c r="J424" s="65" t="e">
        <f t="shared" si="180"/>
        <v>#DIV/0!</v>
      </c>
      <c r="K424" s="21">
        <f t="shared" ref="K424:K426" si="215">K429+K434</f>
        <v>0</v>
      </c>
      <c r="L424" s="21">
        <f t="shared" si="194"/>
        <v>0</v>
      </c>
      <c r="M424" s="29" t="e">
        <f t="shared" si="181"/>
        <v>#DIV/0!</v>
      </c>
      <c r="N424" s="706"/>
    </row>
    <row r="425" spans="1:14" s="6" customFormat="1" outlineLevel="1" x14ac:dyDescent="0.25">
      <c r="A425" s="668"/>
      <c r="B425" s="352" t="s">
        <v>99</v>
      </c>
      <c r="C425" s="352"/>
      <c r="D425" s="39">
        <f t="shared" si="213"/>
        <v>102536.03</v>
      </c>
      <c r="E425" s="39">
        <f t="shared" si="213"/>
        <v>102536.03</v>
      </c>
      <c r="F425" s="39">
        <f t="shared" si="213"/>
        <v>18760.03</v>
      </c>
      <c r="G425" s="62">
        <f t="shared" si="178"/>
        <v>0.183</v>
      </c>
      <c r="H425" s="39">
        <f t="shared" si="214"/>
        <v>18760.03</v>
      </c>
      <c r="I425" s="62">
        <f t="shared" si="179"/>
        <v>0.183</v>
      </c>
      <c r="J425" s="62">
        <f t="shared" si="180"/>
        <v>1</v>
      </c>
      <c r="K425" s="39">
        <f t="shared" si="215"/>
        <v>102536.03</v>
      </c>
      <c r="L425" s="39">
        <f t="shared" si="194"/>
        <v>0</v>
      </c>
      <c r="M425" s="28">
        <f t="shared" si="181"/>
        <v>1</v>
      </c>
      <c r="N425" s="706"/>
    </row>
    <row r="426" spans="1:14" s="6" customFormat="1" outlineLevel="1" x14ac:dyDescent="0.25">
      <c r="A426" s="668"/>
      <c r="B426" s="352" t="s">
        <v>20</v>
      </c>
      <c r="C426" s="352"/>
      <c r="D426" s="39">
        <f t="shared" si="213"/>
        <v>0</v>
      </c>
      <c r="E426" s="39">
        <f t="shared" si="213"/>
        <v>0</v>
      </c>
      <c r="F426" s="39">
        <f t="shared" si="213"/>
        <v>0</v>
      </c>
      <c r="G426" s="65" t="e">
        <f t="shared" si="178"/>
        <v>#DIV/0!</v>
      </c>
      <c r="H426" s="21">
        <f t="shared" si="214"/>
        <v>0</v>
      </c>
      <c r="I426" s="65" t="e">
        <f t="shared" si="179"/>
        <v>#DIV/0!</v>
      </c>
      <c r="J426" s="65" t="e">
        <f t="shared" si="180"/>
        <v>#DIV/0!</v>
      </c>
      <c r="K426" s="21">
        <f t="shared" si="215"/>
        <v>0</v>
      </c>
      <c r="L426" s="21">
        <f t="shared" si="194"/>
        <v>0</v>
      </c>
      <c r="M426" s="29" t="e">
        <f t="shared" si="181"/>
        <v>#DIV/0!</v>
      </c>
      <c r="N426" s="706"/>
    </row>
    <row r="427" spans="1:14" s="6" customFormat="1" ht="102.75" customHeight="1" x14ac:dyDescent="0.25">
      <c r="A427" s="668" t="s">
        <v>1166</v>
      </c>
      <c r="B427" s="16" t="s">
        <v>1165</v>
      </c>
      <c r="C427" s="16" t="s">
        <v>139</v>
      </c>
      <c r="D427" s="19">
        <f>SUM(D428:D431)</f>
        <v>7681.58</v>
      </c>
      <c r="E427" s="19">
        <f>SUM(E428:E431)</f>
        <v>7681.58</v>
      </c>
      <c r="F427" s="39">
        <f>SUM(F428:F431)</f>
        <v>2007.37</v>
      </c>
      <c r="G427" s="87">
        <f t="shared" si="178"/>
        <v>0.26100000000000001</v>
      </c>
      <c r="H427" s="19">
        <f>SUM(H428:H431)</f>
        <v>2007.37</v>
      </c>
      <c r="I427" s="62">
        <f t="shared" si="179"/>
        <v>0.26100000000000001</v>
      </c>
      <c r="J427" s="87">
        <f t="shared" si="180"/>
        <v>1</v>
      </c>
      <c r="K427" s="19">
        <f>SUM(K428:K431)</f>
        <v>7681.58</v>
      </c>
      <c r="L427" s="19">
        <f>SUM(L428:L431)</f>
        <v>0</v>
      </c>
      <c r="M427" s="51">
        <f t="shared" si="181"/>
        <v>1</v>
      </c>
      <c r="N427" s="950" t="s">
        <v>1330</v>
      </c>
    </row>
    <row r="428" spans="1:14" s="6" customFormat="1" ht="18.75" customHeight="1" outlineLevel="1" x14ac:dyDescent="0.25">
      <c r="A428" s="668"/>
      <c r="B428" s="352" t="s">
        <v>19</v>
      </c>
      <c r="C428" s="352"/>
      <c r="D428" s="39"/>
      <c r="E428" s="39"/>
      <c r="F428" s="39"/>
      <c r="G428" s="89" t="e">
        <f t="shared" si="178"/>
        <v>#DIV/0!</v>
      </c>
      <c r="H428" s="21"/>
      <c r="I428" s="65" t="e">
        <f t="shared" si="179"/>
        <v>#DIV/0!</v>
      </c>
      <c r="J428" s="65" t="e">
        <f t="shared" si="180"/>
        <v>#DIV/0!</v>
      </c>
      <c r="K428" s="39">
        <f t="shared" si="193"/>
        <v>0</v>
      </c>
      <c r="L428" s="39">
        <f t="shared" si="194"/>
        <v>0</v>
      </c>
      <c r="M428" s="29" t="e">
        <f t="shared" si="181"/>
        <v>#DIV/0!</v>
      </c>
      <c r="N428" s="950"/>
    </row>
    <row r="429" spans="1:14" s="6" customFormat="1" ht="18.75" customHeight="1" outlineLevel="1" x14ac:dyDescent="0.25">
      <c r="A429" s="668"/>
      <c r="B429" s="352" t="s">
        <v>18</v>
      </c>
      <c r="C429" s="352"/>
      <c r="D429" s="39"/>
      <c r="E429" s="39"/>
      <c r="F429" s="39"/>
      <c r="G429" s="89" t="e">
        <f t="shared" si="178"/>
        <v>#DIV/0!</v>
      </c>
      <c r="H429" s="21"/>
      <c r="I429" s="65" t="e">
        <f t="shared" si="179"/>
        <v>#DIV/0!</v>
      </c>
      <c r="J429" s="65" t="e">
        <f t="shared" si="180"/>
        <v>#DIV/0!</v>
      </c>
      <c r="K429" s="39">
        <f t="shared" si="193"/>
        <v>0</v>
      </c>
      <c r="L429" s="39">
        <f t="shared" si="194"/>
        <v>0</v>
      </c>
      <c r="M429" s="29" t="e">
        <f t="shared" si="181"/>
        <v>#DIV/0!</v>
      </c>
      <c r="N429" s="950"/>
    </row>
    <row r="430" spans="1:14" s="6" customFormat="1" ht="18.75" customHeight="1" outlineLevel="1" x14ac:dyDescent="0.25">
      <c r="A430" s="668"/>
      <c r="B430" s="352" t="s">
        <v>99</v>
      </c>
      <c r="C430" s="352"/>
      <c r="D430" s="39">
        <v>7681.58</v>
      </c>
      <c r="E430" s="39">
        <v>7681.58</v>
      </c>
      <c r="F430" s="39">
        <v>2007.37</v>
      </c>
      <c r="G430" s="62">
        <f t="shared" si="178"/>
        <v>0.26100000000000001</v>
      </c>
      <c r="H430" s="39">
        <f>F430</f>
        <v>2007.37</v>
      </c>
      <c r="I430" s="62">
        <f t="shared" si="179"/>
        <v>0.26100000000000001</v>
      </c>
      <c r="J430" s="62">
        <f t="shared" si="180"/>
        <v>1</v>
      </c>
      <c r="K430" s="39">
        <v>7681.58</v>
      </c>
      <c r="L430" s="39">
        <f t="shared" si="194"/>
        <v>0</v>
      </c>
      <c r="M430" s="28">
        <f t="shared" si="181"/>
        <v>1</v>
      </c>
      <c r="N430" s="950"/>
    </row>
    <row r="431" spans="1:14" s="6" customFormat="1" ht="18.75" customHeight="1" outlineLevel="1" x14ac:dyDescent="0.25">
      <c r="A431" s="668"/>
      <c r="B431" s="352" t="s">
        <v>20</v>
      </c>
      <c r="C431" s="352"/>
      <c r="D431" s="39"/>
      <c r="E431" s="39"/>
      <c r="F431" s="39"/>
      <c r="G431" s="89" t="e">
        <f t="shared" si="178"/>
        <v>#DIV/0!</v>
      </c>
      <c r="H431" s="21"/>
      <c r="I431" s="65" t="e">
        <f t="shared" si="179"/>
        <v>#DIV/0!</v>
      </c>
      <c r="J431" s="65" t="e">
        <f t="shared" si="180"/>
        <v>#DIV/0!</v>
      </c>
      <c r="K431" s="39">
        <f t="shared" si="193"/>
        <v>0</v>
      </c>
      <c r="L431" s="39">
        <f t="shared" si="194"/>
        <v>0</v>
      </c>
      <c r="M431" s="29" t="e">
        <f t="shared" si="181"/>
        <v>#DIV/0!</v>
      </c>
      <c r="N431" s="950"/>
    </row>
    <row r="432" spans="1:14" s="6" customFormat="1" ht="78" customHeight="1" x14ac:dyDescent="0.25">
      <c r="A432" s="668" t="s">
        <v>1167</v>
      </c>
      <c r="B432" s="16" t="s">
        <v>1164</v>
      </c>
      <c r="C432" s="16" t="s">
        <v>139</v>
      </c>
      <c r="D432" s="19">
        <f>SUM(D433:D436)</f>
        <v>94854.45</v>
      </c>
      <c r="E432" s="19">
        <f>SUM(E433:E436)</f>
        <v>94854.45</v>
      </c>
      <c r="F432" s="19">
        <f>SUM(F433:F436)</f>
        <v>16752.66</v>
      </c>
      <c r="G432" s="87">
        <f t="shared" si="178"/>
        <v>0.17699999999999999</v>
      </c>
      <c r="H432" s="19">
        <f>SUM(H433:H436)</f>
        <v>16752.66</v>
      </c>
      <c r="I432" s="62">
        <f t="shared" si="179"/>
        <v>0.17699999999999999</v>
      </c>
      <c r="J432" s="87">
        <f t="shared" si="180"/>
        <v>1</v>
      </c>
      <c r="K432" s="19">
        <f t="shared" si="193"/>
        <v>94854.45</v>
      </c>
      <c r="L432" s="21">
        <f t="shared" si="194"/>
        <v>0</v>
      </c>
      <c r="M432" s="51">
        <f t="shared" si="181"/>
        <v>1</v>
      </c>
      <c r="N432" s="706" t="s">
        <v>1168</v>
      </c>
    </row>
    <row r="433" spans="1:14" s="6" customFormat="1" ht="18.75" customHeight="1" outlineLevel="1" x14ac:dyDescent="0.25">
      <c r="A433" s="668"/>
      <c r="B433" s="352" t="s">
        <v>19</v>
      </c>
      <c r="C433" s="352"/>
      <c r="D433" s="39">
        <v>0</v>
      </c>
      <c r="E433" s="18">
        <v>0</v>
      </c>
      <c r="F433" s="39"/>
      <c r="G433" s="89" t="e">
        <f t="shared" si="178"/>
        <v>#DIV/0!</v>
      </c>
      <c r="H433" s="21"/>
      <c r="I433" s="65" t="e">
        <f t="shared" si="179"/>
        <v>#DIV/0!</v>
      </c>
      <c r="J433" s="65" t="e">
        <f t="shared" si="180"/>
        <v>#DIV/0!</v>
      </c>
      <c r="K433" s="21">
        <f t="shared" si="193"/>
        <v>0</v>
      </c>
      <c r="L433" s="21">
        <f t="shared" si="194"/>
        <v>0</v>
      </c>
      <c r="M433" s="29" t="e">
        <f t="shared" si="181"/>
        <v>#DIV/0!</v>
      </c>
      <c r="N433" s="706"/>
    </row>
    <row r="434" spans="1:14" s="6" customFormat="1" ht="18.75" customHeight="1" outlineLevel="1" x14ac:dyDescent="0.25">
      <c r="A434" s="668"/>
      <c r="B434" s="352" t="s">
        <v>18</v>
      </c>
      <c r="C434" s="352"/>
      <c r="D434" s="39"/>
      <c r="E434" s="39"/>
      <c r="F434" s="39"/>
      <c r="G434" s="65" t="e">
        <f t="shared" si="178"/>
        <v>#DIV/0!</v>
      </c>
      <c r="H434" s="21"/>
      <c r="I434" s="65" t="e">
        <f t="shared" si="179"/>
        <v>#DIV/0!</v>
      </c>
      <c r="J434" s="65" t="e">
        <f t="shared" si="180"/>
        <v>#DIV/0!</v>
      </c>
      <c r="K434" s="21">
        <f t="shared" si="193"/>
        <v>0</v>
      </c>
      <c r="L434" s="21">
        <f t="shared" si="194"/>
        <v>0</v>
      </c>
      <c r="M434" s="29" t="e">
        <f t="shared" si="181"/>
        <v>#DIV/0!</v>
      </c>
      <c r="N434" s="706"/>
    </row>
    <row r="435" spans="1:14" s="6" customFormat="1" ht="18.75" customHeight="1" outlineLevel="1" x14ac:dyDescent="0.25">
      <c r="A435" s="668"/>
      <c r="B435" s="352" t="s">
        <v>38</v>
      </c>
      <c r="C435" s="352"/>
      <c r="D435" s="39">
        <v>94854.45</v>
      </c>
      <c r="E435" s="39">
        <v>94854.45</v>
      </c>
      <c r="F435" s="39">
        <v>16752.66</v>
      </c>
      <c r="G435" s="62">
        <f t="shared" si="178"/>
        <v>0.17699999999999999</v>
      </c>
      <c r="H435" s="39">
        <v>16752.66</v>
      </c>
      <c r="I435" s="62">
        <f t="shared" si="179"/>
        <v>0.17699999999999999</v>
      </c>
      <c r="J435" s="62">
        <f t="shared" si="180"/>
        <v>1</v>
      </c>
      <c r="K435" s="39">
        <f t="shared" si="193"/>
        <v>94854.45</v>
      </c>
      <c r="L435" s="39">
        <f t="shared" si="194"/>
        <v>0</v>
      </c>
      <c r="M435" s="28">
        <f t="shared" si="181"/>
        <v>1</v>
      </c>
      <c r="N435" s="706"/>
    </row>
    <row r="436" spans="1:14" s="6" customFormat="1" ht="18.75" customHeight="1" outlineLevel="1" x14ac:dyDescent="0.25">
      <c r="A436" s="668"/>
      <c r="B436" s="352" t="s">
        <v>20</v>
      </c>
      <c r="C436" s="352"/>
      <c r="D436" s="39">
        <v>0</v>
      </c>
      <c r="E436" s="18">
        <v>0</v>
      </c>
      <c r="F436" s="39"/>
      <c r="G436" s="89" t="e">
        <f t="shared" si="178"/>
        <v>#DIV/0!</v>
      </c>
      <c r="H436" s="21"/>
      <c r="I436" s="65" t="e">
        <f t="shared" si="179"/>
        <v>#DIV/0!</v>
      </c>
      <c r="J436" s="65" t="e">
        <f t="shared" si="180"/>
        <v>#DIV/0!</v>
      </c>
      <c r="K436" s="39">
        <f t="shared" si="193"/>
        <v>0</v>
      </c>
      <c r="L436" s="39">
        <f t="shared" si="194"/>
        <v>0</v>
      </c>
      <c r="M436" s="29" t="e">
        <f t="shared" si="181"/>
        <v>#DIV/0!</v>
      </c>
      <c r="N436" s="706"/>
    </row>
    <row r="437" spans="1:14" s="6" customFormat="1" ht="39" x14ac:dyDescent="0.25">
      <c r="A437" s="638" t="s">
        <v>1</v>
      </c>
      <c r="B437" s="53" t="s">
        <v>55</v>
      </c>
      <c r="C437" s="80" t="s">
        <v>97</v>
      </c>
      <c r="D437" s="57">
        <f>SUM(D438:D441)</f>
        <v>363113.92</v>
      </c>
      <c r="E437" s="57">
        <f>SUM(E438:E441)</f>
        <v>363113.92</v>
      </c>
      <c r="F437" s="57">
        <f>SUM(F438:F441)</f>
        <v>60044.83</v>
      </c>
      <c r="G437" s="88">
        <f t="shared" si="178"/>
        <v>0.16500000000000001</v>
      </c>
      <c r="H437" s="57">
        <f>SUM(H438:H441)</f>
        <v>60044.83</v>
      </c>
      <c r="I437" s="88">
        <f t="shared" si="179"/>
        <v>0.16500000000000001</v>
      </c>
      <c r="J437" s="88">
        <f t="shared" si="180"/>
        <v>1</v>
      </c>
      <c r="K437" s="57">
        <f>SUM(K438:K441)</f>
        <v>363054.2</v>
      </c>
      <c r="L437" s="57">
        <f>SUM(L438:L441)</f>
        <v>0</v>
      </c>
      <c r="M437" s="54">
        <f t="shared" si="181"/>
        <v>1</v>
      </c>
      <c r="N437" s="691"/>
    </row>
    <row r="438" spans="1:14" s="6" customFormat="1" ht="27.75" customHeight="1" outlineLevel="1" x14ac:dyDescent="0.25">
      <c r="A438" s="638"/>
      <c r="B438" s="352" t="s">
        <v>19</v>
      </c>
      <c r="C438" s="352"/>
      <c r="D438" s="39">
        <f>D443+D463</f>
        <v>0</v>
      </c>
      <c r="E438" s="39">
        <f t="shared" ref="E438:L438" si="216">E443+E463</f>
        <v>0</v>
      </c>
      <c r="F438" s="39">
        <f t="shared" si="216"/>
        <v>0</v>
      </c>
      <c r="G438" s="65" t="e">
        <f t="shared" si="178"/>
        <v>#DIV/0!</v>
      </c>
      <c r="H438" s="39">
        <f t="shared" si="216"/>
        <v>0</v>
      </c>
      <c r="I438" s="65" t="e">
        <f t="shared" si="179"/>
        <v>#DIV/0!</v>
      </c>
      <c r="J438" s="65" t="e">
        <f t="shared" si="180"/>
        <v>#DIV/0!</v>
      </c>
      <c r="K438" s="39">
        <f t="shared" si="216"/>
        <v>0</v>
      </c>
      <c r="L438" s="39">
        <f t="shared" si="216"/>
        <v>0</v>
      </c>
      <c r="M438" s="29" t="e">
        <f t="shared" si="181"/>
        <v>#DIV/0!</v>
      </c>
      <c r="N438" s="691"/>
    </row>
    <row r="439" spans="1:14" s="6" customFormat="1" ht="27.75" customHeight="1" outlineLevel="1" x14ac:dyDescent="0.25">
      <c r="A439" s="638"/>
      <c r="B439" s="352" t="s">
        <v>18</v>
      </c>
      <c r="C439" s="352"/>
      <c r="D439" s="39">
        <f t="shared" ref="D439:F441" si="217">D444+D464</f>
        <v>39280.199999999997</v>
      </c>
      <c r="E439" s="39">
        <f t="shared" si="217"/>
        <v>39280.199999999997</v>
      </c>
      <c r="F439" s="39">
        <f t="shared" si="217"/>
        <v>7394.74</v>
      </c>
      <c r="G439" s="62">
        <f t="shared" si="178"/>
        <v>0.188</v>
      </c>
      <c r="H439" s="39">
        <f t="shared" ref="H439" si="218">H444+H464</f>
        <v>7394.74</v>
      </c>
      <c r="I439" s="62">
        <f t="shared" si="179"/>
        <v>0.188</v>
      </c>
      <c r="J439" s="62">
        <f t="shared" si="180"/>
        <v>1</v>
      </c>
      <c r="K439" s="39">
        <f t="shared" ref="K439:L439" si="219">K444+K464</f>
        <v>39280.199999999997</v>
      </c>
      <c r="L439" s="39">
        <f t="shared" si="219"/>
        <v>0</v>
      </c>
      <c r="M439" s="28">
        <f t="shared" si="181"/>
        <v>1</v>
      </c>
      <c r="N439" s="691"/>
    </row>
    <row r="440" spans="1:14" s="6" customFormat="1" ht="24" customHeight="1" outlineLevel="1" x14ac:dyDescent="0.25">
      <c r="A440" s="638"/>
      <c r="B440" s="352" t="s">
        <v>38</v>
      </c>
      <c r="C440" s="352"/>
      <c r="D440" s="39">
        <f t="shared" si="217"/>
        <v>323833.71999999997</v>
      </c>
      <c r="E440" s="39">
        <f t="shared" si="217"/>
        <v>323833.71999999997</v>
      </c>
      <c r="F440" s="39">
        <f t="shared" si="217"/>
        <v>52650.09</v>
      </c>
      <c r="G440" s="62">
        <f t="shared" si="178"/>
        <v>0.16300000000000001</v>
      </c>
      <c r="H440" s="39">
        <f t="shared" ref="H440" si="220">H445+H465</f>
        <v>52650.09</v>
      </c>
      <c r="I440" s="62">
        <f t="shared" si="179"/>
        <v>0.16300000000000001</v>
      </c>
      <c r="J440" s="62">
        <f t="shared" si="180"/>
        <v>1</v>
      </c>
      <c r="K440" s="39">
        <f t="shared" ref="K440:L440" si="221">K445+K465</f>
        <v>323774</v>
      </c>
      <c r="L440" s="39">
        <f t="shared" si="221"/>
        <v>0</v>
      </c>
      <c r="M440" s="28">
        <f t="shared" si="181"/>
        <v>1</v>
      </c>
      <c r="N440" s="691"/>
    </row>
    <row r="441" spans="1:14" s="6" customFormat="1" ht="24" customHeight="1" outlineLevel="1" x14ac:dyDescent="0.25">
      <c r="A441" s="638"/>
      <c r="B441" s="352" t="s">
        <v>20</v>
      </c>
      <c r="C441" s="352"/>
      <c r="D441" s="39">
        <f t="shared" si="217"/>
        <v>0</v>
      </c>
      <c r="E441" s="39">
        <f t="shared" si="217"/>
        <v>0</v>
      </c>
      <c r="F441" s="39">
        <f t="shared" si="217"/>
        <v>0</v>
      </c>
      <c r="G441" s="65" t="e">
        <f t="shared" si="178"/>
        <v>#DIV/0!</v>
      </c>
      <c r="H441" s="39">
        <f t="shared" ref="H441" si="222">H446+H466</f>
        <v>0</v>
      </c>
      <c r="I441" s="65" t="e">
        <f t="shared" si="179"/>
        <v>#DIV/0!</v>
      </c>
      <c r="J441" s="65" t="e">
        <f t="shared" si="180"/>
        <v>#DIV/0!</v>
      </c>
      <c r="K441" s="39">
        <f t="shared" ref="K441:L441" si="223">K446+K466</f>
        <v>0</v>
      </c>
      <c r="L441" s="39">
        <f t="shared" si="223"/>
        <v>0</v>
      </c>
      <c r="M441" s="29" t="e">
        <f t="shared" si="181"/>
        <v>#DIV/0!</v>
      </c>
      <c r="N441" s="691"/>
    </row>
    <row r="442" spans="1:14" s="335" customFormat="1" ht="37.5" outlineLevel="1" x14ac:dyDescent="0.25">
      <c r="A442" s="620" t="s">
        <v>49</v>
      </c>
      <c r="B442" s="16" t="s">
        <v>1145</v>
      </c>
      <c r="C442" s="16" t="s">
        <v>139</v>
      </c>
      <c r="D442" s="39">
        <f>SUM(D443:D446)</f>
        <v>361888.04</v>
      </c>
      <c r="E442" s="39">
        <f t="shared" ref="E442:F442" si="224">SUM(E443:E446)</f>
        <v>361888.04</v>
      </c>
      <c r="F442" s="39">
        <f t="shared" si="224"/>
        <v>60044.83</v>
      </c>
      <c r="G442" s="62">
        <f t="shared" si="178"/>
        <v>0.16600000000000001</v>
      </c>
      <c r="H442" s="39">
        <f>SUM(H443:H446)</f>
        <v>60044.83</v>
      </c>
      <c r="I442" s="62">
        <f t="shared" si="179"/>
        <v>0.16600000000000001</v>
      </c>
      <c r="J442" s="62">
        <f t="shared" si="180"/>
        <v>1</v>
      </c>
      <c r="K442" s="39">
        <f>SUM(K443:K446)</f>
        <v>361828.32</v>
      </c>
      <c r="L442" s="39"/>
      <c r="M442" s="28">
        <f t="shared" si="181"/>
        <v>1</v>
      </c>
      <c r="N442" s="923"/>
    </row>
    <row r="443" spans="1:14" s="335" customFormat="1" ht="24" customHeight="1" outlineLevel="1" x14ac:dyDescent="0.25">
      <c r="A443" s="621"/>
      <c r="B443" s="543" t="s">
        <v>19</v>
      </c>
      <c r="C443" s="543"/>
      <c r="D443" s="39">
        <f>D448+D453+D458</f>
        <v>0</v>
      </c>
      <c r="E443" s="39">
        <f t="shared" ref="E443:K443" si="225">E448+E453+E458</f>
        <v>0</v>
      </c>
      <c r="F443" s="39">
        <f t="shared" si="225"/>
        <v>0</v>
      </c>
      <c r="G443" s="65" t="e">
        <f t="shared" si="178"/>
        <v>#DIV/0!</v>
      </c>
      <c r="H443" s="39">
        <f t="shared" si="225"/>
        <v>0</v>
      </c>
      <c r="I443" s="65" t="e">
        <f t="shared" si="179"/>
        <v>#DIV/0!</v>
      </c>
      <c r="J443" s="65" t="e">
        <f t="shared" si="180"/>
        <v>#DIV/0!</v>
      </c>
      <c r="K443" s="39">
        <f t="shared" si="225"/>
        <v>0</v>
      </c>
      <c r="L443" s="39"/>
      <c r="M443" s="29" t="e">
        <f t="shared" si="181"/>
        <v>#DIV/0!</v>
      </c>
      <c r="N443" s="924"/>
    </row>
    <row r="444" spans="1:14" s="335" customFormat="1" ht="24" customHeight="1" outlineLevel="1" x14ac:dyDescent="0.25">
      <c r="A444" s="621"/>
      <c r="B444" s="543" t="s">
        <v>18</v>
      </c>
      <c r="C444" s="543"/>
      <c r="D444" s="39">
        <f t="shared" ref="D444:F446" si="226">D449+D454+D459</f>
        <v>38238.199999999997</v>
      </c>
      <c r="E444" s="39">
        <f t="shared" si="226"/>
        <v>38238.199999999997</v>
      </c>
      <c r="F444" s="39">
        <f t="shared" si="226"/>
        <v>7394.74</v>
      </c>
      <c r="G444" s="62">
        <f t="shared" si="178"/>
        <v>0.193</v>
      </c>
      <c r="H444" s="39">
        <f t="shared" ref="H444" si="227">H449+H454+H459</f>
        <v>7394.74</v>
      </c>
      <c r="I444" s="62">
        <f t="shared" si="179"/>
        <v>0.193</v>
      </c>
      <c r="J444" s="62">
        <f t="shared" si="180"/>
        <v>1</v>
      </c>
      <c r="K444" s="39">
        <f t="shared" ref="K444" si="228">K449+K454+K459</f>
        <v>38238.199999999997</v>
      </c>
      <c r="L444" s="39"/>
      <c r="M444" s="28">
        <f t="shared" si="181"/>
        <v>1</v>
      </c>
      <c r="N444" s="924"/>
    </row>
    <row r="445" spans="1:14" s="335" customFormat="1" ht="24" customHeight="1" outlineLevel="1" x14ac:dyDescent="0.25">
      <c r="A445" s="621"/>
      <c r="B445" s="543" t="s">
        <v>38</v>
      </c>
      <c r="C445" s="543"/>
      <c r="D445" s="39">
        <f t="shared" si="226"/>
        <v>323649.84000000003</v>
      </c>
      <c r="E445" s="39">
        <f t="shared" si="226"/>
        <v>323649.84000000003</v>
      </c>
      <c r="F445" s="39">
        <f t="shared" si="226"/>
        <v>52650.09</v>
      </c>
      <c r="G445" s="62">
        <f t="shared" si="178"/>
        <v>0.16300000000000001</v>
      </c>
      <c r="H445" s="39">
        <f t="shared" ref="H445" si="229">H450+H455+H460</f>
        <v>52650.09</v>
      </c>
      <c r="I445" s="62">
        <f t="shared" si="179"/>
        <v>0.16300000000000001</v>
      </c>
      <c r="J445" s="62">
        <f t="shared" si="180"/>
        <v>1</v>
      </c>
      <c r="K445" s="39">
        <f t="shared" ref="K445" si="230">K450+K455+K460</f>
        <v>323590.12</v>
      </c>
      <c r="L445" s="39"/>
      <c r="M445" s="28">
        <f t="shared" si="181"/>
        <v>1</v>
      </c>
      <c r="N445" s="924"/>
    </row>
    <row r="446" spans="1:14" s="335" customFormat="1" ht="24" customHeight="1" outlineLevel="1" x14ac:dyDescent="0.25">
      <c r="A446" s="622"/>
      <c r="B446" s="543" t="s">
        <v>20</v>
      </c>
      <c r="C446" s="543"/>
      <c r="D446" s="39">
        <f t="shared" si="226"/>
        <v>0</v>
      </c>
      <c r="E446" s="39">
        <f t="shared" si="226"/>
        <v>0</v>
      </c>
      <c r="F446" s="39">
        <f t="shared" si="226"/>
        <v>0</v>
      </c>
      <c r="G446" s="65" t="e">
        <f t="shared" si="178"/>
        <v>#DIV/0!</v>
      </c>
      <c r="H446" s="39">
        <f t="shared" ref="H446" si="231">H451+H456+H461</f>
        <v>0</v>
      </c>
      <c r="I446" s="65" t="e">
        <f t="shared" si="179"/>
        <v>#DIV/0!</v>
      </c>
      <c r="J446" s="65" t="e">
        <f t="shared" si="180"/>
        <v>#DIV/0!</v>
      </c>
      <c r="K446" s="39">
        <f t="shared" ref="K446" si="232">K451+K456+K461</f>
        <v>0</v>
      </c>
      <c r="L446" s="39"/>
      <c r="M446" s="29" t="e">
        <f t="shared" si="181"/>
        <v>#DIV/0!</v>
      </c>
      <c r="N446" s="925"/>
    </row>
    <row r="447" spans="1:14" s="6" customFormat="1" ht="56.25" outlineLevel="1" x14ac:dyDescent="0.25">
      <c r="A447" s="668" t="s">
        <v>1149</v>
      </c>
      <c r="B447" s="16" t="s">
        <v>1146</v>
      </c>
      <c r="C447" s="16" t="s">
        <v>139</v>
      </c>
      <c r="D447" s="19">
        <f>SUM(D448:D451)</f>
        <v>310692.06</v>
      </c>
      <c r="E447" s="19">
        <f>SUM(E448:E451)</f>
        <v>310692.06</v>
      </c>
      <c r="F447" s="19">
        <f>SUM(F448:F451)</f>
        <v>50231.09</v>
      </c>
      <c r="G447" s="87">
        <f t="shared" si="178"/>
        <v>0.16200000000000001</v>
      </c>
      <c r="H447" s="19">
        <f>SUM(H448:H451)</f>
        <v>50231.09</v>
      </c>
      <c r="I447" s="87">
        <f t="shared" si="179"/>
        <v>0.16200000000000001</v>
      </c>
      <c r="J447" s="87">
        <f t="shared" si="180"/>
        <v>1</v>
      </c>
      <c r="K447" s="19">
        <f t="shared" si="193"/>
        <v>310692.06</v>
      </c>
      <c r="L447" s="39">
        <f t="shared" si="194"/>
        <v>0</v>
      </c>
      <c r="M447" s="51">
        <f t="shared" si="181"/>
        <v>1</v>
      </c>
      <c r="N447" s="706" t="s">
        <v>570</v>
      </c>
    </row>
    <row r="448" spans="1:14" s="6" customFormat="1" outlineLevel="1" x14ac:dyDescent="0.25">
      <c r="A448" s="668"/>
      <c r="B448" s="352" t="s">
        <v>19</v>
      </c>
      <c r="C448" s="352"/>
      <c r="D448" s="39">
        <v>0</v>
      </c>
      <c r="E448" s="39">
        <v>0</v>
      </c>
      <c r="F448" s="39"/>
      <c r="G448" s="65" t="e">
        <f t="shared" si="178"/>
        <v>#DIV/0!</v>
      </c>
      <c r="H448" s="21"/>
      <c r="I448" s="65" t="e">
        <f t="shared" si="179"/>
        <v>#DIV/0!</v>
      </c>
      <c r="J448" s="65" t="e">
        <f t="shared" si="180"/>
        <v>#DIV/0!</v>
      </c>
      <c r="K448" s="39">
        <f t="shared" si="193"/>
        <v>0</v>
      </c>
      <c r="L448" s="39">
        <f t="shared" si="194"/>
        <v>0</v>
      </c>
      <c r="M448" s="29" t="e">
        <f t="shared" si="181"/>
        <v>#DIV/0!</v>
      </c>
      <c r="N448" s="706"/>
    </row>
    <row r="449" spans="1:14" s="6" customFormat="1" outlineLevel="1" x14ac:dyDescent="0.25">
      <c r="A449" s="668"/>
      <c r="B449" s="352" t="s">
        <v>18</v>
      </c>
      <c r="C449" s="352"/>
      <c r="D449" s="39"/>
      <c r="E449" s="39"/>
      <c r="F449" s="39"/>
      <c r="G449" s="65" t="e">
        <f t="shared" si="178"/>
        <v>#DIV/0!</v>
      </c>
      <c r="H449" s="21"/>
      <c r="I449" s="65" t="e">
        <f t="shared" si="179"/>
        <v>#DIV/0!</v>
      </c>
      <c r="J449" s="65" t="e">
        <f t="shared" si="180"/>
        <v>#DIV/0!</v>
      </c>
      <c r="K449" s="39">
        <f t="shared" si="193"/>
        <v>0</v>
      </c>
      <c r="L449" s="39">
        <f t="shared" si="194"/>
        <v>0</v>
      </c>
      <c r="M449" s="29" t="e">
        <f t="shared" si="181"/>
        <v>#DIV/0!</v>
      </c>
      <c r="N449" s="706"/>
    </row>
    <row r="450" spans="1:14" s="6" customFormat="1" outlineLevel="1" x14ac:dyDescent="0.25">
      <c r="A450" s="668"/>
      <c r="B450" s="352" t="s">
        <v>38</v>
      </c>
      <c r="C450" s="352"/>
      <c r="D450" s="39">
        <v>310692.06</v>
      </c>
      <c r="E450" s="39">
        <v>310692.06</v>
      </c>
      <c r="F450" s="39">
        <v>50231.09</v>
      </c>
      <c r="G450" s="62">
        <f t="shared" si="178"/>
        <v>0.16200000000000001</v>
      </c>
      <c r="H450" s="39">
        <v>50231.09</v>
      </c>
      <c r="I450" s="62">
        <f t="shared" si="179"/>
        <v>0.16200000000000001</v>
      </c>
      <c r="J450" s="62">
        <f t="shared" si="180"/>
        <v>1</v>
      </c>
      <c r="K450" s="39">
        <f t="shared" si="193"/>
        <v>310692.06</v>
      </c>
      <c r="L450" s="39">
        <f t="shared" si="194"/>
        <v>0</v>
      </c>
      <c r="M450" s="28">
        <f t="shared" si="181"/>
        <v>1</v>
      </c>
      <c r="N450" s="706"/>
    </row>
    <row r="451" spans="1:14" s="6" customFormat="1" outlineLevel="1" x14ac:dyDescent="0.25">
      <c r="A451" s="668"/>
      <c r="B451" s="352" t="s">
        <v>20</v>
      </c>
      <c r="C451" s="352"/>
      <c r="D451" s="39">
        <v>0</v>
      </c>
      <c r="E451" s="39">
        <v>0</v>
      </c>
      <c r="F451" s="39"/>
      <c r="G451" s="65" t="e">
        <f t="shared" si="178"/>
        <v>#DIV/0!</v>
      </c>
      <c r="H451" s="21"/>
      <c r="I451" s="65" t="e">
        <f t="shared" ref="I451:I496" si="233">H451/E451</f>
        <v>#DIV/0!</v>
      </c>
      <c r="J451" s="65" t="e">
        <f t="shared" ref="J451:J496" si="234">H451/F451</f>
        <v>#DIV/0!</v>
      </c>
      <c r="K451" s="39">
        <f t="shared" si="193"/>
        <v>0</v>
      </c>
      <c r="L451" s="39">
        <f t="shared" si="194"/>
        <v>0</v>
      </c>
      <c r="M451" s="29" t="e">
        <f t="shared" ref="M451:M519" si="235">K451/E451</f>
        <v>#DIV/0!</v>
      </c>
      <c r="N451" s="706"/>
    </row>
    <row r="452" spans="1:14" s="335" customFormat="1" ht="135" customHeight="1" outlineLevel="1" x14ac:dyDescent="0.25">
      <c r="A452" s="665" t="s">
        <v>1150</v>
      </c>
      <c r="B452" s="16" t="s">
        <v>1147</v>
      </c>
      <c r="C452" s="16" t="s">
        <v>139</v>
      </c>
      <c r="D452" s="19">
        <f>SUM(D453:D456)</f>
        <v>10945.24</v>
      </c>
      <c r="E452" s="19">
        <f>SUM(E453:E456)</f>
        <v>10945.24</v>
      </c>
      <c r="F452" s="19">
        <f>SUM(F453:F456)</f>
        <v>2079.25</v>
      </c>
      <c r="G452" s="87">
        <f t="shared" ref="G452:G456" si="236">F452/E452</f>
        <v>0.19</v>
      </c>
      <c r="H452" s="19">
        <f>SUM(H453:H456)</f>
        <v>2079.25</v>
      </c>
      <c r="I452" s="87">
        <f t="shared" ref="I452:I456" si="237">H452/E452</f>
        <v>0.19</v>
      </c>
      <c r="J452" s="87">
        <f t="shared" ref="J452:J456" si="238">H452/F452</f>
        <v>1</v>
      </c>
      <c r="K452" s="19">
        <f>SUM(K453:K456)</f>
        <v>10885.52</v>
      </c>
      <c r="L452" s="19">
        <f>SUM(L453:L456)</f>
        <v>59.72</v>
      </c>
      <c r="M452" s="51">
        <f t="shared" ref="M452:M456" si="239">K452/E452</f>
        <v>0.99</v>
      </c>
      <c r="N452" s="623" t="s">
        <v>1148</v>
      </c>
    </row>
    <row r="453" spans="1:14" s="335" customFormat="1" outlineLevel="1" x14ac:dyDescent="0.25">
      <c r="A453" s="666"/>
      <c r="B453" s="543" t="s">
        <v>19</v>
      </c>
      <c r="C453" s="543"/>
      <c r="D453" s="39"/>
      <c r="E453" s="18"/>
      <c r="F453" s="39"/>
      <c r="G453" s="89" t="e">
        <f t="shared" si="236"/>
        <v>#DIV/0!</v>
      </c>
      <c r="H453" s="21"/>
      <c r="I453" s="65" t="e">
        <f t="shared" si="237"/>
        <v>#DIV/0!</v>
      </c>
      <c r="J453" s="65" t="e">
        <f t="shared" si="238"/>
        <v>#DIV/0!</v>
      </c>
      <c r="K453" s="39">
        <f t="shared" ref="K453:K454" si="240">E453</f>
        <v>0</v>
      </c>
      <c r="L453" s="39">
        <f t="shared" ref="L453:L456" si="241">E453-K453</f>
        <v>0</v>
      </c>
      <c r="M453" s="29" t="e">
        <f t="shared" si="239"/>
        <v>#DIV/0!</v>
      </c>
      <c r="N453" s="624"/>
    </row>
    <row r="454" spans="1:14" s="335" customFormat="1" outlineLevel="1" x14ac:dyDescent="0.25">
      <c r="A454" s="666"/>
      <c r="B454" s="543" t="s">
        <v>18</v>
      </c>
      <c r="C454" s="543"/>
      <c r="D454" s="39"/>
      <c r="E454" s="18"/>
      <c r="F454" s="39"/>
      <c r="G454" s="89" t="e">
        <f t="shared" si="236"/>
        <v>#DIV/0!</v>
      </c>
      <c r="H454" s="21"/>
      <c r="I454" s="65" t="e">
        <f t="shared" si="237"/>
        <v>#DIV/0!</v>
      </c>
      <c r="J454" s="65" t="e">
        <f t="shared" si="238"/>
        <v>#DIV/0!</v>
      </c>
      <c r="K454" s="39">
        <f t="shared" si="240"/>
        <v>0</v>
      </c>
      <c r="L454" s="39">
        <f t="shared" si="241"/>
        <v>0</v>
      </c>
      <c r="M454" s="29" t="e">
        <f t="shared" si="239"/>
        <v>#DIV/0!</v>
      </c>
      <c r="N454" s="624"/>
    </row>
    <row r="455" spans="1:14" s="335" customFormat="1" outlineLevel="1" x14ac:dyDescent="0.25">
      <c r="A455" s="666"/>
      <c r="B455" s="543" t="s">
        <v>38</v>
      </c>
      <c r="C455" s="543"/>
      <c r="D455" s="39">
        <v>10945.24</v>
      </c>
      <c r="E455" s="39">
        <v>10945.24</v>
      </c>
      <c r="F455" s="39">
        <v>2079.25</v>
      </c>
      <c r="G455" s="62">
        <f t="shared" si="236"/>
        <v>0.19</v>
      </c>
      <c r="H455" s="39">
        <f>F455</f>
        <v>2079.25</v>
      </c>
      <c r="I455" s="62">
        <f t="shared" si="237"/>
        <v>0.19</v>
      </c>
      <c r="J455" s="62">
        <f t="shared" si="238"/>
        <v>1</v>
      </c>
      <c r="K455" s="39">
        <v>10885.52</v>
      </c>
      <c r="L455" s="39">
        <f t="shared" si="241"/>
        <v>59.72</v>
      </c>
      <c r="M455" s="28">
        <f t="shared" si="239"/>
        <v>0.99</v>
      </c>
      <c r="N455" s="624"/>
    </row>
    <row r="456" spans="1:14" s="335" customFormat="1" outlineLevel="1" x14ac:dyDescent="0.25">
      <c r="A456" s="667"/>
      <c r="B456" s="543" t="s">
        <v>20</v>
      </c>
      <c r="C456" s="543"/>
      <c r="D456" s="39"/>
      <c r="E456" s="18"/>
      <c r="F456" s="39"/>
      <c r="G456" s="89" t="e">
        <f t="shared" si="236"/>
        <v>#DIV/0!</v>
      </c>
      <c r="H456" s="21"/>
      <c r="I456" s="65" t="e">
        <f t="shared" si="237"/>
        <v>#DIV/0!</v>
      </c>
      <c r="J456" s="65" t="e">
        <f t="shared" si="238"/>
        <v>#DIV/0!</v>
      </c>
      <c r="K456" s="39">
        <f t="shared" ref="K456" si="242">E456</f>
        <v>0</v>
      </c>
      <c r="L456" s="39">
        <f t="shared" si="241"/>
        <v>0</v>
      </c>
      <c r="M456" s="29" t="e">
        <f t="shared" si="239"/>
        <v>#DIV/0!</v>
      </c>
      <c r="N456" s="625"/>
    </row>
    <row r="457" spans="1:14" s="6" customFormat="1" ht="63.75" customHeight="1" x14ac:dyDescent="0.25">
      <c r="A457" s="620" t="s">
        <v>1151</v>
      </c>
      <c r="B457" s="16" t="s">
        <v>486</v>
      </c>
      <c r="C457" s="16" t="s">
        <v>139</v>
      </c>
      <c r="D457" s="19">
        <f>SUM(D458:D461)</f>
        <v>40250.74</v>
      </c>
      <c r="E457" s="19">
        <f>SUM(E458:E461)</f>
        <v>40250.74</v>
      </c>
      <c r="F457" s="19">
        <f>SUM(F458:F461)</f>
        <v>7734.49</v>
      </c>
      <c r="G457" s="87">
        <f t="shared" si="178"/>
        <v>0.192</v>
      </c>
      <c r="H457" s="19">
        <f>SUM(H458:H461)</f>
        <v>7734.49</v>
      </c>
      <c r="I457" s="87">
        <f t="shared" si="233"/>
        <v>0.192</v>
      </c>
      <c r="J457" s="87">
        <f t="shared" si="234"/>
        <v>1</v>
      </c>
      <c r="K457" s="19">
        <f>SUM(K458:K461)</f>
        <v>40250.74</v>
      </c>
      <c r="L457" s="19">
        <f>SUM(L458:L461)</f>
        <v>0</v>
      </c>
      <c r="M457" s="51">
        <f t="shared" si="235"/>
        <v>1</v>
      </c>
      <c r="N457" s="706" t="s">
        <v>1152</v>
      </c>
    </row>
    <row r="458" spans="1:14" s="6" customFormat="1" ht="29.25" customHeight="1" outlineLevel="1" x14ac:dyDescent="0.25">
      <c r="A458" s="621"/>
      <c r="B458" s="352" t="s">
        <v>19</v>
      </c>
      <c r="C458" s="352"/>
      <c r="D458" s="39"/>
      <c r="E458" s="39"/>
      <c r="F458" s="39"/>
      <c r="G458" s="65" t="e">
        <f t="shared" si="178"/>
        <v>#DIV/0!</v>
      </c>
      <c r="H458" s="21"/>
      <c r="I458" s="65" t="e">
        <f t="shared" si="233"/>
        <v>#DIV/0!</v>
      </c>
      <c r="J458" s="65" t="e">
        <f t="shared" si="234"/>
        <v>#DIV/0!</v>
      </c>
      <c r="K458" s="39"/>
      <c r="L458" s="39">
        <f>E458-K458</f>
        <v>0</v>
      </c>
      <c r="M458" s="29" t="e">
        <f t="shared" si="235"/>
        <v>#DIV/0!</v>
      </c>
      <c r="N458" s="706"/>
    </row>
    <row r="459" spans="1:14" s="6" customFormat="1" ht="28.5" customHeight="1" outlineLevel="1" x14ac:dyDescent="0.25">
      <c r="A459" s="621"/>
      <c r="B459" s="352" t="s">
        <v>18</v>
      </c>
      <c r="C459" s="352"/>
      <c r="D459" s="39">
        <v>38238.199999999997</v>
      </c>
      <c r="E459" s="39">
        <v>38238.199999999997</v>
      </c>
      <c r="F459" s="39">
        <v>7394.74</v>
      </c>
      <c r="G459" s="62">
        <f t="shared" si="178"/>
        <v>0.193</v>
      </c>
      <c r="H459" s="39">
        <f>F459</f>
        <v>7394.74</v>
      </c>
      <c r="I459" s="62">
        <f t="shared" si="233"/>
        <v>0.193</v>
      </c>
      <c r="J459" s="62">
        <f t="shared" si="234"/>
        <v>1</v>
      </c>
      <c r="K459" s="39">
        <v>38238.199999999997</v>
      </c>
      <c r="L459" s="39">
        <f t="shared" ref="L459:L461" si="243">E459-K459</f>
        <v>0</v>
      </c>
      <c r="M459" s="28">
        <f t="shared" si="235"/>
        <v>1</v>
      </c>
      <c r="N459" s="706"/>
    </row>
    <row r="460" spans="1:14" s="6" customFormat="1" ht="28.5" customHeight="1" outlineLevel="1" x14ac:dyDescent="0.25">
      <c r="A460" s="621"/>
      <c r="B460" s="352" t="s">
        <v>38</v>
      </c>
      <c r="C460" s="352"/>
      <c r="D460" s="39">
        <v>2012.54</v>
      </c>
      <c r="E460" s="39">
        <v>2012.54</v>
      </c>
      <c r="F460" s="39">
        <v>339.75</v>
      </c>
      <c r="G460" s="62">
        <f t="shared" si="178"/>
        <v>0.16900000000000001</v>
      </c>
      <c r="H460" s="39">
        <v>339.75</v>
      </c>
      <c r="I460" s="62">
        <f t="shared" si="233"/>
        <v>0.16900000000000001</v>
      </c>
      <c r="J460" s="62">
        <f t="shared" si="234"/>
        <v>1</v>
      </c>
      <c r="K460" s="39">
        <v>2012.54</v>
      </c>
      <c r="L460" s="39">
        <f t="shared" si="243"/>
        <v>0</v>
      </c>
      <c r="M460" s="28">
        <f t="shared" si="235"/>
        <v>1</v>
      </c>
      <c r="N460" s="706"/>
    </row>
    <row r="461" spans="1:14" s="6" customFormat="1" ht="22.5" customHeight="1" outlineLevel="1" x14ac:dyDescent="0.25">
      <c r="A461" s="622"/>
      <c r="B461" s="352" t="s">
        <v>20</v>
      </c>
      <c r="C461" s="352"/>
      <c r="D461" s="39"/>
      <c r="E461" s="39"/>
      <c r="F461" s="39"/>
      <c r="G461" s="65" t="e">
        <f t="shared" si="178"/>
        <v>#DIV/0!</v>
      </c>
      <c r="H461" s="21"/>
      <c r="I461" s="65" t="e">
        <f t="shared" si="233"/>
        <v>#DIV/0!</v>
      </c>
      <c r="J461" s="65" t="e">
        <f t="shared" si="234"/>
        <v>#DIV/0!</v>
      </c>
      <c r="K461" s="39"/>
      <c r="L461" s="39">
        <f t="shared" si="243"/>
        <v>0</v>
      </c>
      <c r="M461" s="29" t="e">
        <f t="shared" si="235"/>
        <v>#DIV/0!</v>
      </c>
      <c r="N461" s="706"/>
    </row>
    <row r="462" spans="1:14" s="6" customFormat="1" ht="64.5" customHeight="1" x14ac:dyDescent="0.25">
      <c r="A462" s="620" t="s">
        <v>1286</v>
      </c>
      <c r="B462" s="16" t="s">
        <v>1143</v>
      </c>
      <c r="C462" s="16" t="s">
        <v>139</v>
      </c>
      <c r="D462" s="19">
        <f>SUM(D463:D466)</f>
        <v>1225.8800000000001</v>
      </c>
      <c r="E462" s="19">
        <f>SUM(E463:E466)</f>
        <v>1225.8800000000001</v>
      </c>
      <c r="F462" s="19">
        <f>SUM(F463:F466)</f>
        <v>0</v>
      </c>
      <c r="G462" s="87">
        <f t="shared" si="178"/>
        <v>0</v>
      </c>
      <c r="H462" s="19">
        <f>SUM(H463:H466)</f>
        <v>0</v>
      </c>
      <c r="I462" s="87">
        <f t="shared" si="233"/>
        <v>0</v>
      </c>
      <c r="J462" s="204" t="e">
        <f t="shared" si="234"/>
        <v>#DIV/0!</v>
      </c>
      <c r="K462" s="19">
        <f t="shared" ref="K462:K558" si="244">E462</f>
        <v>1225.8800000000001</v>
      </c>
      <c r="L462" s="39">
        <f t="shared" ref="L462:L554" si="245">E462-K462</f>
        <v>0</v>
      </c>
      <c r="M462" s="51">
        <f t="shared" si="235"/>
        <v>1</v>
      </c>
      <c r="N462" s="688" t="s">
        <v>1144</v>
      </c>
    </row>
    <row r="463" spans="1:14" s="6" customFormat="1" ht="18.75" customHeight="1" outlineLevel="1" x14ac:dyDescent="0.25">
      <c r="A463" s="621"/>
      <c r="B463" s="352" t="s">
        <v>19</v>
      </c>
      <c r="C463" s="352"/>
      <c r="D463" s="39">
        <v>0</v>
      </c>
      <c r="E463" s="18">
        <v>0</v>
      </c>
      <c r="F463" s="39"/>
      <c r="G463" s="89" t="e">
        <f t="shared" si="178"/>
        <v>#DIV/0!</v>
      </c>
      <c r="H463" s="39"/>
      <c r="I463" s="65" t="e">
        <f t="shared" si="233"/>
        <v>#DIV/0!</v>
      </c>
      <c r="J463" s="65" t="e">
        <f t="shared" si="234"/>
        <v>#DIV/0!</v>
      </c>
      <c r="K463" s="39">
        <f t="shared" si="244"/>
        <v>0</v>
      </c>
      <c r="L463" s="39">
        <f t="shared" si="245"/>
        <v>0</v>
      </c>
      <c r="M463" s="29" t="e">
        <f t="shared" si="235"/>
        <v>#DIV/0!</v>
      </c>
      <c r="N463" s="689"/>
    </row>
    <row r="464" spans="1:14" s="6" customFormat="1" outlineLevel="1" x14ac:dyDescent="0.25">
      <c r="A464" s="621"/>
      <c r="B464" s="352" t="s">
        <v>18</v>
      </c>
      <c r="C464" s="352"/>
      <c r="D464" s="39">
        <v>1042</v>
      </c>
      <c r="E464" s="39">
        <v>1042</v>
      </c>
      <c r="F464" s="39"/>
      <c r="G464" s="62">
        <f t="shared" si="178"/>
        <v>0</v>
      </c>
      <c r="H464" s="39"/>
      <c r="I464" s="62">
        <f t="shared" si="233"/>
        <v>0</v>
      </c>
      <c r="J464" s="65" t="e">
        <f t="shared" si="234"/>
        <v>#DIV/0!</v>
      </c>
      <c r="K464" s="39">
        <f t="shared" si="244"/>
        <v>1042</v>
      </c>
      <c r="L464" s="39">
        <f t="shared" si="245"/>
        <v>0</v>
      </c>
      <c r="M464" s="28">
        <f t="shared" si="235"/>
        <v>1</v>
      </c>
      <c r="N464" s="689"/>
    </row>
    <row r="465" spans="1:14" s="6" customFormat="1" outlineLevel="1" x14ac:dyDescent="0.25">
      <c r="A465" s="621"/>
      <c r="B465" s="352" t="s">
        <v>38</v>
      </c>
      <c r="C465" s="352"/>
      <c r="D465" s="39">
        <v>183.88</v>
      </c>
      <c r="E465" s="39">
        <v>183.88</v>
      </c>
      <c r="F465" s="39"/>
      <c r="G465" s="62">
        <f t="shared" si="178"/>
        <v>0</v>
      </c>
      <c r="H465" s="39"/>
      <c r="I465" s="62">
        <f t="shared" si="233"/>
        <v>0</v>
      </c>
      <c r="J465" s="65" t="e">
        <f t="shared" si="234"/>
        <v>#DIV/0!</v>
      </c>
      <c r="K465" s="39">
        <f t="shared" si="244"/>
        <v>183.88</v>
      </c>
      <c r="L465" s="39">
        <f t="shared" si="245"/>
        <v>0</v>
      </c>
      <c r="M465" s="28">
        <f t="shared" si="235"/>
        <v>1</v>
      </c>
      <c r="N465" s="689"/>
    </row>
    <row r="466" spans="1:14" s="6" customFormat="1" outlineLevel="1" x14ac:dyDescent="0.25">
      <c r="A466" s="622"/>
      <c r="B466" s="352" t="s">
        <v>20</v>
      </c>
      <c r="C466" s="352"/>
      <c r="D466" s="39">
        <v>0</v>
      </c>
      <c r="E466" s="18">
        <v>0</v>
      </c>
      <c r="F466" s="39"/>
      <c r="G466" s="89" t="e">
        <f t="shared" si="178"/>
        <v>#DIV/0!</v>
      </c>
      <c r="H466" s="39"/>
      <c r="I466" s="65" t="e">
        <f t="shared" si="233"/>
        <v>#DIV/0!</v>
      </c>
      <c r="J466" s="65" t="e">
        <f t="shared" si="234"/>
        <v>#DIV/0!</v>
      </c>
      <c r="K466" s="39">
        <f t="shared" si="244"/>
        <v>0</v>
      </c>
      <c r="L466" s="39">
        <f t="shared" si="245"/>
        <v>0</v>
      </c>
      <c r="M466" s="29" t="e">
        <f t="shared" si="235"/>
        <v>#DIV/0!</v>
      </c>
      <c r="N466" s="690"/>
    </row>
    <row r="467" spans="1:14" s="6" customFormat="1" ht="71.25" customHeight="1" x14ac:dyDescent="0.25">
      <c r="A467" s="638" t="s">
        <v>1172</v>
      </c>
      <c r="B467" s="80" t="s">
        <v>56</v>
      </c>
      <c r="C467" s="80" t="s">
        <v>97</v>
      </c>
      <c r="D467" s="57">
        <f>SUM(D468:D471)</f>
        <v>460707.69</v>
      </c>
      <c r="E467" s="57">
        <f>SUM(E468:E471)</f>
        <v>462707.69</v>
      </c>
      <c r="F467" s="57">
        <f>SUM(F468:F471)</f>
        <v>91102.2</v>
      </c>
      <c r="G467" s="88">
        <f t="shared" si="178"/>
        <v>0.19700000000000001</v>
      </c>
      <c r="H467" s="57">
        <f>SUM(H468:H471)</f>
        <v>91102.2</v>
      </c>
      <c r="I467" s="88">
        <f t="shared" si="233"/>
        <v>0.19700000000000001</v>
      </c>
      <c r="J467" s="88">
        <f t="shared" si="234"/>
        <v>1</v>
      </c>
      <c r="K467" s="57">
        <f>SUM(K468:K471)</f>
        <v>462679.77</v>
      </c>
      <c r="L467" s="57">
        <f>SUM(L468:L471)</f>
        <v>27.92</v>
      </c>
      <c r="M467" s="617">
        <f t="shared" si="235"/>
        <v>0.99990000000000001</v>
      </c>
      <c r="N467" s="691"/>
    </row>
    <row r="468" spans="1:14" s="6" customFormat="1" outlineLevel="1" x14ac:dyDescent="0.25">
      <c r="A468" s="638"/>
      <c r="B468" s="352" t="s">
        <v>19</v>
      </c>
      <c r="C468" s="352"/>
      <c r="D468" s="39">
        <f>D473+D493+D498</f>
        <v>0</v>
      </c>
      <c r="E468" s="39">
        <f t="shared" ref="E468:K468" si="246">E473+E493+E498</f>
        <v>0</v>
      </c>
      <c r="F468" s="39">
        <f t="shared" si="246"/>
        <v>0</v>
      </c>
      <c r="G468" s="65" t="e">
        <f t="shared" si="178"/>
        <v>#DIV/0!</v>
      </c>
      <c r="H468" s="39">
        <f t="shared" si="246"/>
        <v>0</v>
      </c>
      <c r="I468" s="21" t="e">
        <f t="shared" si="246"/>
        <v>#DIV/0!</v>
      </c>
      <c r="J468" s="21" t="e">
        <f t="shared" si="246"/>
        <v>#DIV/0!</v>
      </c>
      <c r="K468" s="39">
        <f t="shared" si="246"/>
        <v>0</v>
      </c>
      <c r="L468" s="39">
        <f t="shared" si="245"/>
        <v>0</v>
      </c>
      <c r="M468" s="29" t="e">
        <f t="shared" si="235"/>
        <v>#DIV/0!</v>
      </c>
      <c r="N468" s="691"/>
    </row>
    <row r="469" spans="1:14" s="6" customFormat="1" outlineLevel="1" x14ac:dyDescent="0.25">
      <c r="A469" s="638"/>
      <c r="B469" s="352" t="s">
        <v>18</v>
      </c>
      <c r="C469" s="352"/>
      <c r="D469" s="39">
        <f t="shared" ref="D469:F471" si="247">D474+D494+D499</f>
        <v>1000</v>
      </c>
      <c r="E469" s="39">
        <f t="shared" si="247"/>
        <v>3000</v>
      </c>
      <c r="F469" s="39">
        <f t="shared" si="247"/>
        <v>651.67999999999995</v>
      </c>
      <c r="G469" s="62">
        <f t="shared" si="178"/>
        <v>0.217</v>
      </c>
      <c r="H469" s="39">
        <f t="shared" ref="H469" si="248">H474+H494+H499</f>
        <v>651.67999999999995</v>
      </c>
      <c r="I469" s="62">
        <f t="shared" si="233"/>
        <v>0.217</v>
      </c>
      <c r="J469" s="62">
        <f t="shared" si="234"/>
        <v>1</v>
      </c>
      <c r="K469" s="39">
        <f t="shared" ref="K469" si="249">K474+K494+K499</f>
        <v>3000</v>
      </c>
      <c r="L469" s="39">
        <f t="shared" si="245"/>
        <v>0</v>
      </c>
      <c r="M469" s="28">
        <f t="shared" si="235"/>
        <v>1</v>
      </c>
      <c r="N469" s="691"/>
    </row>
    <row r="470" spans="1:14" s="6" customFormat="1" outlineLevel="1" x14ac:dyDescent="0.25">
      <c r="A470" s="638"/>
      <c r="B470" s="352" t="s">
        <v>38</v>
      </c>
      <c r="C470" s="352"/>
      <c r="D470" s="39">
        <f t="shared" si="247"/>
        <v>459707.69</v>
      </c>
      <c r="E470" s="39">
        <f t="shared" si="247"/>
        <v>459707.69</v>
      </c>
      <c r="F470" s="39">
        <f t="shared" si="247"/>
        <v>90450.52</v>
      </c>
      <c r="G470" s="62">
        <f t="shared" si="178"/>
        <v>0.19700000000000001</v>
      </c>
      <c r="H470" s="39">
        <f t="shared" ref="H470" si="250">H475+H495+H500</f>
        <v>90450.52</v>
      </c>
      <c r="I470" s="62">
        <f t="shared" si="233"/>
        <v>0.19700000000000001</v>
      </c>
      <c r="J470" s="62">
        <f t="shared" si="234"/>
        <v>1</v>
      </c>
      <c r="K470" s="39">
        <f t="shared" ref="K470" si="251">K475+K495+K500</f>
        <v>459679.77</v>
      </c>
      <c r="L470" s="39">
        <f t="shared" si="245"/>
        <v>27.92</v>
      </c>
      <c r="M470" s="616">
        <f t="shared" si="235"/>
        <v>0.99990000000000001</v>
      </c>
      <c r="N470" s="691"/>
    </row>
    <row r="471" spans="1:14" s="6" customFormat="1" outlineLevel="1" x14ac:dyDescent="0.25">
      <c r="A471" s="638"/>
      <c r="B471" s="352" t="s">
        <v>20</v>
      </c>
      <c r="C471" s="352"/>
      <c r="D471" s="39">
        <f t="shared" si="247"/>
        <v>0</v>
      </c>
      <c r="E471" s="39">
        <f t="shared" si="247"/>
        <v>0</v>
      </c>
      <c r="F471" s="39">
        <f t="shared" si="247"/>
        <v>0</v>
      </c>
      <c r="G471" s="65" t="e">
        <f t="shared" ref="G471:G571" si="252">F471/E471</f>
        <v>#DIV/0!</v>
      </c>
      <c r="H471" s="39">
        <f t="shared" ref="H471" si="253">H476+H496+H501</f>
        <v>0</v>
      </c>
      <c r="I471" s="65" t="e">
        <f t="shared" si="233"/>
        <v>#DIV/0!</v>
      </c>
      <c r="J471" s="65" t="e">
        <f t="shared" si="234"/>
        <v>#DIV/0!</v>
      </c>
      <c r="K471" s="39">
        <f t="shared" ref="K471" si="254">K476+K496+K501</f>
        <v>0</v>
      </c>
      <c r="L471" s="39">
        <f t="shared" si="245"/>
        <v>0</v>
      </c>
      <c r="M471" s="29" t="e">
        <f t="shared" si="235"/>
        <v>#DIV/0!</v>
      </c>
      <c r="N471" s="691"/>
    </row>
    <row r="472" spans="1:14" s="335" customFormat="1" ht="93.75" outlineLevel="1" x14ac:dyDescent="0.25">
      <c r="A472" s="620" t="s">
        <v>1287</v>
      </c>
      <c r="B472" s="16" t="s">
        <v>1131</v>
      </c>
      <c r="C472" s="16" t="s">
        <v>139</v>
      </c>
      <c r="D472" s="39">
        <f>SUM(D474:D476)</f>
        <v>227728.48</v>
      </c>
      <c r="E472" s="39">
        <f t="shared" ref="E472:F472" si="255">SUM(E474:E476)</f>
        <v>227728.48</v>
      </c>
      <c r="F472" s="39">
        <f t="shared" si="255"/>
        <v>46063.92</v>
      </c>
      <c r="G472" s="62">
        <f t="shared" si="252"/>
        <v>0.20200000000000001</v>
      </c>
      <c r="H472" s="39">
        <f>SUM(H473:H476)</f>
        <v>46063.92</v>
      </c>
      <c r="I472" s="62">
        <f t="shared" si="233"/>
        <v>0.20200000000000001</v>
      </c>
      <c r="J472" s="62">
        <f t="shared" si="234"/>
        <v>1</v>
      </c>
      <c r="K472" s="39">
        <f>SUM(K473:K476)</f>
        <v>227700.56</v>
      </c>
      <c r="L472" s="39">
        <f t="shared" si="245"/>
        <v>27.92</v>
      </c>
      <c r="M472" s="28">
        <f t="shared" si="235"/>
        <v>1</v>
      </c>
      <c r="N472" s="895"/>
    </row>
    <row r="473" spans="1:14" s="335" customFormat="1" outlineLevel="1" x14ac:dyDescent="0.25">
      <c r="A473" s="621"/>
      <c r="B473" s="543" t="s">
        <v>19</v>
      </c>
      <c r="C473" s="543"/>
      <c r="D473" s="39">
        <f>D478+D483+D488</f>
        <v>0</v>
      </c>
      <c r="E473" s="39">
        <f t="shared" ref="E473:L473" si="256">E478+E483+E488</f>
        <v>0</v>
      </c>
      <c r="F473" s="39">
        <f t="shared" si="256"/>
        <v>0</v>
      </c>
      <c r="G473" s="65" t="e">
        <f t="shared" si="252"/>
        <v>#DIV/0!</v>
      </c>
      <c r="H473" s="39">
        <f t="shared" si="256"/>
        <v>0</v>
      </c>
      <c r="I473" s="65" t="e">
        <f t="shared" si="233"/>
        <v>#DIV/0!</v>
      </c>
      <c r="J473" s="65" t="e">
        <f t="shared" si="234"/>
        <v>#DIV/0!</v>
      </c>
      <c r="K473" s="39">
        <f t="shared" si="256"/>
        <v>0</v>
      </c>
      <c r="L473" s="39">
        <f t="shared" si="256"/>
        <v>0</v>
      </c>
      <c r="M473" s="29" t="e">
        <f t="shared" si="235"/>
        <v>#DIV/0!</v>
      </c>
      <c r="N473" s="730"/>
    </row>
    <row r="474" spans="1:14" s="335" customFormat="1" outlineLevel="1" x14ac:dyDescent="0.25">
      <c r="A474" s="621"/>
      <c r="B474" s="543" t="s">
        <v>18</v>
      </c>
      <c r="C474" s="543"/>
      <c r="D474" s="39">
        <f t="shared" ref="D474:F476" si="257">D479+D484+D489</f>
        <v>0</v>
      </c>
      <c r="E474" s="39">
        <f t="shared" si="257"/>
        <v>0</v>
      </c>
      <c r="F474" s="39">
        <f t="shared" si="257"/>
        <v>0</v>
      </c>
      <c r="G474" s="65" t="e">
        <f t="shared" si="252"/>
        <v>#DIV/0!</v>
      </c>
      <c r="H474" s="39">
        <f t="shared" ref="H474" si="258">H479+H484+H489</f>
        <v>0</v>
      </c>
      <c r="I474" s="65" t="e">
        <f t="shared" si="233"/>
        <v>#DIV/0!</v>
      </c>
      <c r="J474" s="65" t="e">
        <f t="shared" si="234"/>
        <v>#DIV/0!</v>
      </c>
      <c r="K474" s="39">
        <f t="shared" ref="K474" si="259">K479+K484+K489</f>
        <v>0</v>
      </c>
      <c r="L474" s="39">
        <f t="shared" si="245"/>
        <v>0</v>
      </c>
      <c r="M474" s="29" t="e">
        <f t="shared" si="235"/>
        <v>#DIV/0!</v>
      </c>
      <c r="N474" s="730"/>
    </row>
    <row r="475" spans="1:14" s="335" customFormat="1" outlineLevel="1" x14ac:dyDescent="0.25">
      <c r="A475" s="621"/>
      <c r="B475" s="543" t="s">
        <v>38</v>
      </c>
      <c r="C475" s="543"/>
      <c r="D475" s="39">
        <f t="shared" si="257"/>
        <v>227728.48</v>
      </c>
      <c r="E475" s="39">
        <f t="shared" si="257"/>
        <v>227728.48</v>
      </c>
      <c r="F475" s="39">
        <f t="shared" si="257"/>
        <v>46063.92</v>
      </c>
      <c r="G475" s="62">
        <f t="shared" si="252"/>
        <v>0.20200000000000001</v>
      </c>
      <c r="H475" s="39">
        <f t="shared" ref="H475" si="260">H480+H485+H490</f>
        <v>46063.92</v>
      </c>
      <c r="I475" s="62">
        <f t="shared" si="233"/>
        <v>0.20200000000000001</v>
      </c>
      <c r="J475" s="62">
        <f t="shared" si="234"/>
        <v>1</v>
      </c>
      <c r="K475" s="39">
        <f t="shared" ref="K475" si="261">K480+K485+K490</f>
        <v>227700.56</v>
      </c>
      <c r="L475" s="39">
        <f t="shared" si="245"/>
        <v>27.92</v>
      </c>
      <c r="M475" s="28">
        <f t="shared" si="235"/>
        <v>1</v>
      </c>
      <c r="N475" s="730"/>
    </row>
    <row r="476" spans="1:14" s="335" customFormat="1" outlineLevel="1" x14ac:dyDescent="0.25">
      <c r="A476" s="622"/>
      <c r="B476" s="543" t="s">
        <v>20</v>
      </c>
      <c r="C476" s="543"/>
      <c r="D476" s="39">
        <f t="shared" si="257"/>
        <v>0</v>
      </c>
      <c r="E476" s="39">
        <f t="shared" si="257"/>
        <v>0</v>
      </c>
      <c r="F476" s="39">
        <f t="shared" si="257"/>
        <v>0</v>
      </c>
      <c r="G476" s="65" t="e">
        <f t="shared" si="252"/>
        <v>#DIV/0!</v>
      </c>
      <c r="H476" s="39">
        <f t="shared" ref="H476" si="262">H481+H486+H491</f>
        <v>0</v>
      </c>
      <c r="I476" s="65" t="e">
        <f t="shared" si="233"/>
        <v>#DIV/0!</v>
      </c>
      <c r="J476" s="65" t="e">
        <f t="shared" si="234"/>
        <v>#DIV/0!</v>
      </c>
      <c r="K476" s="39">
        <f t="shared" ref="K476" si="263">K481+K486+K491</f>
        <v>0</v>
      </c>
      <c r="L476" s="39">
        <f t="shared" si="245"/>
        <v>0</v>
      </c>
      <c r="M476" s="29" t="e">
        <f t="shared" si="235"/>
        <v>#DIV/0!</v>
      </c>
      <c r="N476" s="731"/>
    </row>
    <row r="477" spans="1:14" s="335" customFormat="1" ht="150" customHeight="1" outlineLevel="1" x14ac:dyDescent="0.25">
      <c r="A477" s="620" t="s">
        <v>1173</v>
      </c>
      <c r="B477" s="37" t="s">
        <v>1131</v>
      </c>
      <c r="C477" s="37" t="s">
        <v>139</v>
      </c>
      <c r="D477" s="24">
        <f>SUM(D478:D481)</f>
        <v>220776.49</v>
      </c>
      <c r="E477" s="24">
        <f t="shared" ref="E477:F477" si="264">SUM(E478:E481)</f>
        <v>220776.49</v>
      </c>
      <c r="F477" s="24">
        <f t="shared" si="264"/>
        <v>44784.72</v>
      </c>
      <c r="G477" s="96">
        <f t="shared" si="252"/>
        <v>0.20300000000000001</v>
      </c>
      <c r="H477" s="24">
        <f>SUM(H478:H481)</f>
        <v>44784.72</v>
      </c>
      <c r="I477" s="96">
        <f t="shared" si="233"/>
        <v>0.20300000000000001</v>
      </c>
      <c r="J477" s="96">
        <f t="shared" si="234"/>
        <v>1</v>
      </c>
      <c r="K477" s="24">
        <f>SUM(K478:K481)</f>
        <v>220776.49</v>
      </c>
      <c r="L477" s="24">
        <f t="shared" si="245"/>
        <v>0</v>
      </c>
      <c r="M477" s="47">
        <f t="shared" si="235"/>
        <v>1</v>
      </c>
      <c r="N477" s="623" t="s">
        <v>1137</v>
      </c>
    </row>
    <row r="478" spans="1:14" s="335" customFormat="1" outlineLevel="1" x14ac:dyDescent="0.25">
      <c r="A478" s="621"/>
      <c r="B478" s="587" t="s">
        <v>19</v>
      </c>
      <c r="C478" s="587"/>
      <c r="D478" s="24"/>
      <c r="E478" s="24"/>
      <c r="F478" s="24"/>
      <c r="G478" s="77" t="e">
        <f t="shared" si="252"/>
        <v>#DIV/0!</v>
      </c>
      <c r="H478" s="24"/>
      <c r="I478" s="77" t="e">
        <f t="shared" si="233"/>
        <v>#DIV/0!</v>
      </c>
      <c r="J478" s="77" t="e">
        <f t="shared" si="234"/>
        <v>#DIV/0!</v>
      </c>
      <c r="K478" s="24"/>
      <c r="L478" s="24">
        <f t="shared" si="245"/>
        <v>0</v>
      </c>
      <c r="M478" s="115" t="e">
        <f t="shared" si="235"/>
        <v>#DIV/0!</v>
      </c>
      <c r="N478" s="624"/>
    </row>
    <row r="479" spans="1:14" s="335" customFormat="1" outlineLevel="1" x14ac:dyDescent="0.25">
      <c r="A479" s="621"/>
      <c r="B479" s="587" t="s">
        <v>18</v>
      </c>
      <c r="C479" s="587"/>
      <c r="D479" s="24"/>
      <c r="E479" s="24"/>
      <c r="F479" s="24"/>
      <c r="G479" s="77" t="e">
        <f t="shared" si="252"/>
        <v>#DIV/0!</v>
      </c>
      <c r="H479" s="24"/>
      <c r="I479" s="77" t="e">
        <f t="shared" si="233"/>
        <v>#DIV/0!</v>
      </c>
      <c r="J479" s="77" t="e">
        <f t="shared" si="234"/>
        <v>#DIV/0!</v>
      </c>
      <c r="K479" s="24"/>
      <c r="L479" s="24">
        <f t="shared" si="245"/>
        <v>0</v>
      </c>
      <c r="M479" s="115" t="e">
        <f t="shared" si="235"/>
        <v>#DIV/0!</v>
      </c>
      <c r="N479" s="624"/>
    </row>
    <row r="480" spans="1:14" s="335" customFormat="1" outlineLevel="1" x14ac:dyDescent="0.25">
      <c r="A480" s="621"/>
      <c r="B480" s="587" t="s">
        <v>38</v>
      </c>
      <c r="C480" s="587"/>
      <c r="D480" s="24">
        <v>220776.49</v>
      </c>
      <c r="E480" s="24">
        <v>220776.49</v>
      </c>
      <c r="F480" s="24">
        <v>44784.72</v>
      </c>
      <c r="G480" s="96">
        <f t="shared" si="252"/>
        <v>0.20300000000000001</v>
      </c>
      <c r="H480" s="24">
        <v>44784.72</v>
      </c>
      <c r="I480" s="96">
        <f t="shared" si="233"/>
        <v>0.20300000000000001</v>
      </c>
      <c r="J480" s="96">
        <f t="shared" si="234"/>
        <v>1</v>
      </c>
      <c r="K480" s="24">
        <v>220776.49</v>
      </c>
      <c r="L480" s="24">
        <f t="shared" si="245"/>
        <v>0</v>
      </c>
      <c r="M480" s="47">
        <f t="shared" si="235"/>
        <v>1</v>
      </c>
      <c r="N480" s="624"/>
    </row>
    <row r="481" spans="1:14" s="335" customFormat="1" outlineLevel="1" x14ac:dyDescent="0.25">
      <c r="A481" s="622"/>
      <c r="B481" s="587" t="s">
        <v>20</v>
      </c>
      <c r="C481" s="587"/>
      <c r="D481" s="24"/>
      <c r="E481" s="24"/>
      <c r="F481" s="24"/>
      <c r="G481" s="77" t="e">
        <f t="shared" si="252"/>
        <v>#DIV/0!</v>
      </c>
      <c r="H481" s="24"/>
      <c r="I481" s="77" t="e">
        <f t="shared" si="233"/>
        <v>#DIV/0!</v>
      </c>
      <c r="J481" s="77" t="e">
        <f t="shared" si="234"/>
        <v>#DIV/0!</v>
      </c>
      <c r="K481" s="24"/>
      <c r="L481" s="24">
        <f t="shared" si="245"/>
        <v>0</v>
      </c>
      <c r="M481" s="115" t="e">
        <f t="shared" si="235"/>
        <v>#DIV/0!</v>
      </c>
      <c r="N481" s="625"/>
    </row>
    <row r="482" spans="1:14" s="335" customFormat="1" ht="151.5" customHeight="1" outlineLevel="1" x14ac:dyDescent="0.25">
      <c r="A482" s="620" t="s">
        <v>1288</v>
      </c>
      <c r="B482" s="37" t="s">
        <v>1133</v>
      </c>
      <c r="C482" s="37" t="s">
        <v>139</v>
      </c>
      <c r="D482" s="24">
        <f>SUM(D483:D486)</f>
        <v>6432.69</v>
      </c>
      <c r="E482" s="24">
        <f>SUM(E483:E486)</f>
        <v>6432.69</v>
      </c>
      <c r="F482" s="24">
        <f>SUM(F483:F486)</f>
        <v>1279.2</v>
      </c>
      <c r="G482" s="96">
        <f t="shared" si="252"/>
        <v>0.19900000000000001</v>
      </c>
      <c r="H482" s="24">
        <f>SUM(H483:H486)</f>
        <v>1279.2</v>
      </c>
      <c r="I482" s="96">
        <f t="shared" si="233"/>
        <v>0.19900000000000001</v>
      </c>
      <c r="J482" s="96">
        <f t="shared" si="234"/>
        <v>1</v>
      </c>
      <c r="K482" s="24">
        <f>SUM(K483:K486)</f>
        <v>6406.41</v>
      </c>
      <c r="L482" s="24">
        <f t="shared" si="245"/>
        <v>26.28</v>
      </c>
      <c r="M482" s="47">
        <f t="shared" si="235"/>
        <v>1</v>
      </c>
      <c r="N482" s="623" t="s">
        <v>1331</v>
      </c>
    </row>
    <row r="483" spans="1:14" s="335" customFormat="1" outlineLevel="1" x14ac:dyDescent="0.25">
      <c r="A483" s="621"/>
      <c r="B483" s="587" t="s">
        <v>19</v>
      </c>
      <c r="C483" s="587"/>
      <c r="D483" s="24"/>
      <c r="E483" s="24"/>
      <c r="F483" s="24"/>
      <c r="G483" s="77" t="e">
        <f t="shared" si="252"/>
        <v>#DIV/0!</v>
      </c>
      <c r="H483" s="24"/>
      <c r="I483" s="77" t="e">
        <f t="shared" si="233"/>
        <v>#DIV/0!</v>
      </c>
      <c r="J483" s="77" t="e">
        <f t="shared" si="234"/>
        <v>#DIV/0!</v>
      </c>
      <c r="K483" s="24"/>
      <c r="L483" s="24">
        <f t="shared" si="245"/>
        <v>0</v>
      </c>
      <c r="M483" s="115" t="e">
        <f t="shared" si="235"/>
        <v>#DIV/0!</v>
      </c>
      <c r="N483" s="624"/>
    </row>
    <row r="484" spans="1:14" s="335" customFormat="1" outlineLevel="1" x14ac:dyDescent="0.25">
      <c r="A484" s="621"/>
      <c r="B484" s="587" t="s">
        <v>18</v>
      </c>
      <c r="C484" s="587"/>
      <c r="D484" s="24"/>
      <c r="E484" s="24"/>
      <c r="F484" s="24"/>
      <c r="G484" s="77" t="e">
        <f t="shared" si="252"/>
        <v>#DIV/0!</v>
      </c>
      <c r="H484" s="24"/>
      <c r="I484" s="77" t="e">
        <f t="shared" si="233"/>
        <v>#DIV/0!</v>
      </c>
      <c r="J484" s="77" t="e">
        <f t="shared" si="234"/>
        <v>#DIV/0!</v>
      </c>
      <c r="K484" s="24"/>
      <c r="L484" s="24">
        <f t="shared" si="245"/>
        <v>0</v>
      </c>
      <c r="M484" s="115" t="e">
        <f t="shared" si="235"/>
        <v>#DIV/0!</v>
      </c>
      <c r="N484" s="624"/>
    </row>
    <row r="485" spans="1:14" s="335" customFormat="1" outlineLevel="1" x14ac:dyDescent="0.25">
      <c r="A485" s="621"/>
      <c r="B485" s="587" t="s">
        <v>38</v>
      </c>
      <c r="C485" s="587"/>
      <c r="D485" s="24">
        <v>6432.69</v>
      </c>
      <c r="E485" s="24">
        <v>6432.69</v>
      </c>
      <c r="F485" s="24">
        <v>1279.2</v>
      </c>
      <c r="G485" s="96">
        <f t="shared" si="252"/>
        <v>0.19900000000000001</v>
      </c>
      <c r="H485" s="24">
        <v>1279.2</v>
      </c>
      <c r="I485" s="96">
        <f t="shared" si="233"/>
        <v>0.19900000000000001</v>
      </c>
      <c r="J485" s="96">
        <f t="shared" si="234"/>
        <v>1</v>
      </c>
      <c r="K485" s="24">
        <v>6406.41</v>
      </c>
      <c r="L485" s="24">
        <f t="shared" si="245"/>
        <v>26.28</v>
      </c>
      <c r="M485" s="234">
        <f t="shared" si="235"/>
        <v>0.996</v>
      </c>
      <c r="N485" s="624"/>
    </row>
    <row r="486" spans="1:14" s="335" customFormat="1" outlineLevel="1" x14ac:dyDescent="0.25">
      <c r="A486" s="622"/>
      <c r="B486" s="587" t="s">
        <v>20</v>
      </c>
      <c r="C486" s="587"/>
      <c r="D486" s="24"/>
      <c r="E486" s="24"/>
      <c r="F486" s="24"/>
      <c r="G486" s="77" t="e">
        <f t="shared" si="252"/>
        <v>#DIV/0!</v>
      </c>
      <c r="H486" s="24"/>
      <c r="I486" s="77" t="e">
        <f t="shared" si="233"/>
        <v>#DIV/0!</v>
      </c>
      <c r="J486" s="77" t="e">
        <f t="shared" si="234"/>
        <v>#DIV/0!</v>
      </c>
      <c r="K486" s="24"/>
      <c r="L486" s="24">
        <f t="shared" si="245"/>
        <v>0</v>
      </c>
      <c r="M486" s="115" t="e">
        <f t="shared" si="235"/>
        <v>#DIV/0!</v>
      </c>
      <c r="N486" s="625"/>
    </row>
    <row r="487" spans="1:14" s="335" customFormat="1" ht="129.75" customHeight="1" outlineLevel="1" x14ac:dyDescent="0.25">
      <c r="A487" s="620" t="s">
        <v>1289</v>
      </c>
      <c r="B487" s="539" t="s">
        <v>1132</v>
      </c>
      <c r="C487" s="37" t="s">
        <v>139</v>
      </c>
      <c r="D487" s="50">
        <f>SUM(D488:D491)</f>
        <v>519.29999999999995</v>
      </c>
      <c r="E487" s="50">
        <f>SUM(E488:E491)</f>
        <v>519.29999999999995</v>
      </c>
      <c r="F487" s="24">
        <f>SUM(F488:F491)</f>
        <v>0</v>
      </c>
      <c r="G487" s="77">
        <f t="shared" si="252"/>
        <v>0</v>
      </c>
      <c r="H487" s="24">
        <f>SUM(H488:H491)</f>
        <v>0</v>
      </c>
      <c r="I487" s="96">
        <f t="shared" ref="I487:I491" si="265">H487/E487</f>
        <v>0</v>
      </c>
      <c r="J487" s="77" t="e">
        <f t="shared" ref="J487:J491" si="266">H487/F487</f>
        <v>#DIV/0!</v>
      </c>
      <c r="K487" s="50">
        <f>SUM(K488:K491)</f>
        <v>517.66</v>
      </c>
      <c r="L487" s="24">
        <f t="shared" si="245"/>
        <v>1.64</v>
      </c>
      <c r="M487" s="134">
        <f t="shared" ref="M487:M491" si="267">K487/E487</f>
        <v>1</v>
      </c>
      <c r="N487" s="698" t="s">
        <v>1136</v>
      </c>
    </row>
    <row r="488" spans="1:14" s="335" customFormat="1" outlineLevel="1" x14ac:dyDescent="0.25">
      <c r="A488" s="621"/>
      <c r="B488" s="587" t="s">
        <v>19</v>
      </c>
      <c r="C488" s="587"/>
      <c r="D488" s="24"/>
      <c r="E488" s="25"/>
      <c r="F488" s="24"/>
      <c r="G488" s="77" t="e">
        <f t="shared" si="252"/>
        <v>#DIV/0!</v>
      </c>
      <c r="H488" s="36"/>
      <c r="I488" s="77" t="e">
        <f t="shared" si="265"/>
        <v>#DIV/0!</v>
      </c>
      <c r="J488" s="77" t="e">
        <f t="shared" si="266"/>
        <v>#DIV/0!</v>
      </c>
      <c r="K488" s="24">
        <f t="shared" ref="K488:K489" si="268">E488</f>
        <v>0</v>
      </c>
      <c r="L488" s="24">
        <f t="shared" si="245"/>
        <v>0</v>
      </c>
      <c r="M488" s="115" t="e">
        <f t="shared" si="267"/>
        <v>#DIV/0!</v>
      </c>
      <c r="N488" s="699"/>
    </row>
    <row r="489" spans="1:14" s="335" customFormat="1" outlineLevel="1" x14ac:dyDescent="0.25">
      <c r="A489" s="621"/>
      <c r="B489" s="587" t="s">
        <v>18</v>
      </c>
      <c r="C489" s="587"/>
      <c r="D489" s="24"/>
      <c r="E489" s="25"/>
      <c r="F489" s="24"/>
      <c r="G489" s="77" t="e">
        <f t="shared" si="252"/>
        <v>#DIV/0!</v>
      </c>
      <c r="H489" s="36"/>
      <c r="I489" s="77" t="e">
        <f t="shared" si="265"/>
        <v>#DIV/0!</v>
      </c>
      <c r="J489" s="77" t="e">
        <f t="shared" si="266"/>
        <v>#DIV/0!</v>
      </c>
      <c r="K489" s="24">
        <f t="shared" si="268"/>
        <v>0</v>
      </c>
      <c r="L489" s="24">
        <f t="shared" si="245"/>
        <v>0</v>
      </c>
      <c r="M489" s="115" t="e">
        <f t="shared" si="267"/>
        <v>#DIV/0!</v>
      </c>
      <c r="N489" s="699"/>
    </row>
    <row r="490" spans="1:14" s="335" customFormat="1" outlineLevel="1" x14ac:dyDescent="0.25">
      <c r="A490" s="621"/>
      <c r="B490" s="587" t="s">
        <v>38</v>
      </c>
      <c r="C490" s="587"/>
      <c r="D490" s="24">
        <v>519.29999999999995</v>
      </c>
      <c r="E490" s="24">
        <v>519.29999999999995</v>
      </c>
      <c r="F490" s="24"/>
      <c r="G490" s="77">
        <f t="shared" si="252"/>
        <v>0</v>
      </c>
      <c r="H490" s="24"/>
      <c r="I490" s="96">
        <f t="shared" si="265"/>
        <v>0</v>
      </c>
      <c r="J490" s="77" t="e">
        <f t="shared" si="266"/>
        <v>#DIV/0!</v>
      </c>
      <c r="K490" s="24">
        <v>517.66</v>
      </c>
      <c r="L490" s="24">
        <f t="shared" si="245"/>
        <v>1.64</v>
      </c>
      <c r="M490" s="234">
        <f t="shared" si="267"/>
        <v>0.997</v>
      </c>
      <c r="N490" s="699"/>
    </row>
    <row r="491" spans="1:14" s="335" customFormat="1" outlineLevel="1" x14ac:dyDescent="0.25">
      <c r="A491" s="622"/>
      <c r="B491" s="587" t="s">
        <v>20</v>
      </c>
      <c r="C491" s="587"/>
      <c r="D491" s="24"/>
      <c r="E491" s="25"/>
      <c r="F491" s="24"/>
      <c r="G491" s="77" t="e">
        <f t="shared" si="252"/>
        <v>#DIV/0!</v>
      </c>
      <c r="H491" s="36"/>
      <c r="I491" s="77" t="e">
        <f t="shared" si="265"/>
        <v>#DIV/0!</v>
      </c>
      <c r="J491" s="77" t="e">
        <f t="shared" si="266"/>
        <v>#DIV/0!</v>
      </c>
      <c r="K491" s="24">
        <f t="shared" ref="K491" si="269">E491</f>
        <v>0</v>
      </c>
      <c r="L491" s="24">
        <f t="shared" si="245"/>
        <v>0</v>
      </c>
      <c r="M491" s="115" t="e">
        <f t="shared" si="267"/>
        <v>#DIV/0!</v>
      </c>
      <c r="N491" s="700"/>
    </row>
    <row r="492" spans="1:14" s="6" customFormat="1" ht="93" customHeight="1" outlineLevel="1" x14ac:dyDescent="0.25">
      <c r="A492" s="668" t="s">
        <v>1290</v>
      </c>
      <c r="B492" s="16" t="s">
        <v>1130</v>
      </c>
      <c r="C492" s="16" t="s">
        <v>139</v>
      </c>
      <c r="D492" s="19">
        <f>SUM(D493:D496)</f>
        <v>231979.21</v>
      </c>
      <c r="E492" s="19">
        <f>SUM(E493:E496)</f>
        <v>233979.21</v>
      </c>
      <c r="F492" s="19">
        <f>SUM(F493:F496)</f>
        <v>44544.28</v>
      </c>
      <c r="G492" s="87">
        <f t="shared" si="252"/>
        <v>0.19</v>
      </c>
      <c r="H492" s="19">
        <f>SUM(H493:H496)</f>
        <v>44544.28</v>
      </c>
      <c r="I492" s="62">
        <f t="shared" si="233"/>
        <v>0.19</v>
      </c>
      <c r="J492" s="87">
        <f t="shared" si="234"/>
        <v>1</v>
      </c>
      <c r="K492" s="19">
        <f t="shared" si="244"/>
        <v>233979.21</v>
      </c>
      <c r="L492" s="39">
        <f t="shared" si="245"/>
        <v>0</v>
      </c>
      <c r="M492" s="51">
        <f t="shared" si="235"/>
        <v>1</v>
      </c>
      <c r="N492" s="697" t="s">
        <v>1332</v>
      </c>
    </row>
    <row r="493" spans="1:14" s="6" customFormat="1" ht="18.75" customHeight="1" outlineLevel="1" x14ac:dyDescent="0.25">
      <c r="A493" s="668"/>
      <c r="B493" s="352" t="s">
        <v>19</v>
      </c>
      <c r="C493" s="352"/>
      <c r="D493" s="39">
        <v>0</v>
      </c>
      <c r="E493" s="18">
        <v>0</v>
      </c>
      <c r="F493" s="39"/>
      <c r="G493" s="89" t="e">
        <f t="shared" si="252"/>
        <v>#DIV/0!</v>
      </c>
      <c r="H493" s="21"/>
      <c r="I493" s="65" t="e">
        <f t="shared" si="233"/>
        <v>#DIV/0!</v>
      </c>
      <c r="J493" s="65" t="e">
        <f t="shared" si="234"/>
        <v>#DIV/0!</v>
      </c>
      <c r="K493" s="39">
        <f t="shared" si="244"/>
        <v>0</v>
      </c>
      <c r="L493" s="39">
        <f t="shared" si="245"/>
        <v>0</v>
      </c>
      <c r="M493" s="29" t="e">
        <f t="shared" si="235"/>
        <v>#DIV/0!</v>
      </c>
      <c r="N493" s="697"/>
    </row>
    <row r="494" spans="1:14" s="6" customFormat="1" ht="18.75" customHeight="1" outlineLevel="1" x14ac:dyDescent="0.25">
      <c r="A494" s="668"/>
      <c r="B494" s="352" t="s">
        <v>18</v>
      </c>
      <c r="C494" s="352"/>
      <c r="D494" s="39"/>
      <c r="E494" s="39">
        <v>2000</v>
      </c>
      <c r="F494" s="39">
        <v>157.68</v>
      </c>
      <c r="G494" s="62">
        <f t="shared" si="252"/>
        <v>7.9000000000000001E-2</v>
      </c>
      <c r="H494" s="39">
        <v>157.68</v>
      </c>
      <c r="I494" s="62">
        <f t="shared" si="233"/>
        <v>7.9000000000000001E-2</v>
      </c>
      <c r="J494" s="62">
        <f t="shared" si="234"/>
        <v>1</v>
      </c>
      <c r="K494" s="39">
        <f t="shared" si="244"/>
        <v>2000</v>
      </c>
      <c r="L494" s="39">
        <f t="shared" si="245"/>
        <v>0</v>
      </c>
      <c r="M494" s="28">
        <f t="shared" si="235"/>
        <v>1</v>
      </c>
      <c r="N494" s="697"/>
    </row>
    <row r="495" spans="1:14" s="6" customFormat="1" ht="18.75" customHeight="1" outlineLevel="1" x14ac:dyDescent="0.25">
      <c r="A495" s="668"/>
      <c r="B495" s="352" t="s">
        <v>38</v>
      </c>
      <c r="C495" s="352"/>
      <c r="D495" s="39">
        <v>231979.21</v>
      </c>
      <c r="E495" s="39">
        <v>231979.21</v>
      </c>
      <c r="F495" s="39">
        <v>44386.6</v>
      </c>
      <c r="G495" s="62">
        <f t="shared" si="252"/>
        <v>0.191</v>
      </c>
      <c r="H495" s="39">
        <v>44386.6</v>
      </c>
      <c r="I495" s="62">
        <f t="shared" si="233"/>
        <v>0.191</v>
      </c>
      <c r="J495" s="62">
        <f t="shared" si="234"/>
        <v>1</v>
      </c>
      <c r="K495" s="39">
        <v>231979.21</v>
      </c>
      <c r="L495" s="39">
        <f t="shared" si="245"/>
        <v>0</v>
      </c>
      <c r="M495" s="28">
        <f t="shared" si="235"/>
        <v>1</v>
      </c>
      <c r="N495" s="697"/>
    </row>
    <row r="496" spans="1:14" s="6" customFormat="1" ht="18.75" customHeight="1" outlineLevel="1" x14ac:dyDescent="0.25">
      <c r="A496" s="668"/>
      <c r="B496" s="352" t="s">
        <v>20</v>
      </c>
      <c r="C496" s="352"/>
      <c r="D496" s="39">
        <v>0</v>
      </c>
      <c r="E496" s="18">
        <v>0</v>
      </c>
      <c r="F496" s="39"/>
      <c r="G496" s="89" t="e">
        <f t="shared" si="252"/>
        <v>#DIV/0!</v>
      </c>
      <c r="H496" s="21"/>
      <c r="I496" s="65" t="e">
        <f t="shared" si="233"/>
        <v>#DIV/0!</v>
      </c>
      <c r="J496" s="65" t="e">
        <f t="shared" si="234"/>
        <v>#DIV/0!</v>
      </c>
      <c r="K496" s="39">
        <f t="shared" si="244"/>
        <v>0</v>
      </c>
      <c r="L496" s="39">
        <f t="shared" si="245"/>
        <v>0</v>
      </c>
      <c r="M496" s="29" t="e">
        <f t="shared" si="235"/>
        <v>#DIV/0!</v>
      </c>
      <c r="N496" s="697"/>
    </row>
    <row r="497" spans="1:98" s="335" customFormat="1" ht="227.25" customHeight="1" outlineLevel="1" x14ac:dyDescent="0.25">
      <c r="A497" s="620" t="s">
        <v>1291</v>
      </c>
      <c r="B497" s="37" t="s">
        <v>1129</v>
      </c>
      <c r="C497" s="37" t="s">
        <v>139</v>
      </c>
      <c r="D497" s="24">
        <f>SUM(D498:D501)</f>
        <v>1000</v>
      </c>
      <c r="E497" s="24">
        <f t="shared" ref="E497:F497" si="270">SUM(E498:E501)</f>
        <v>1000</v>
      </c>
      <c r="F497" s="24">
        <f t="shared" si="270"/>
        <v>494</v>
      </c>
      <c r="G497" s="96">
        <f t="shared" si="252"/>
        <v>0.49399999999999999</v>
      </c>
      <c r="H497" s="24">
        <f>SUM(H498:H501)</f>
        <v>494</v>
      </c>
      <c r="I497" s="96">
        <f t="shared" ref="I497:I571" si="271">H497/E497</f>
        <v>0.49399999999999999</v>
      </c>
      <c r="J497" s="96">
        <f t="shared" ref="J497:J571" si="272">H497/F497</f>
        <v>1</v>
      </c>
      <c r="K497" s="24">
        <f>SUM(K498:K501)</f>
        <v>1000</v>
      </c>
      <c r="L497" s="24">
        <f t="shared" si="245"/>
        <v>0</v>
      </c>
      <c r="M497" s="47">
        <f t="shared" si="235"/>
        <v>1</v>
      </c>
      <c r="N497" s="698" t="s">
        <v>1333</v>
      </c>
    </row>
    <row r="498" spans="1:98" s="335" customFormat="1" ht="27.75" customHeight="1" outlineLevel="1" x14ac:dyDescent="0.25">
      <c r="A498" s="621"/>
      <c r="B498" s="587" t="s">
        <v>19</v>
      </c>
      <c r="C498" s="587"/>
      <c r="D498" s="24"/>
      <c r="E498" s="25"/>
      <c r="F498" s="24"/>
      <c r="G498" s="77" t="e">
        <f t="shared" si="252"/>
        <v>#DIV/0!</v>
      </c>
      <c r="H498" s="36"/>
      <c r="I498" s="77" t="e">
        <f t="shared" si="271"/>
        <v>#DIV/0!</v>
      </c>
      <c r="J498" s="77" t="e">
        <f t="shared" si="272"/>
        <v>#DIV/0!</v>
      </c>
      <c r="K498" s="24"/>
      <c r="L498" s="24">
        <f t="shared" si="245"/>
        <v>0</v>
      </c>
      <c r="M498" s="115" t="e">
        <f t="shared" si="235"/>
        <v>#DIV/0!</v>
      </c>
      <c r="N498" s="699"/>
    </row>
    <row r="499" spans="1:98" s="335" customFormat="1" ht="27.75" customHeight="1" outlineLevel="1" x14ac:dyDescent="0.25">
      <c r="A499" s="621"/>
      <c r="B499" s="587" t="s">
        <v>18</v>
      </c>
      <c r="C499" s="587"/>
      <c r="D499" s="540">
        <v>1000</v>
      </c>
      <c r="E499" s="540">
        <v>1000</v>
      </c>
      <c r="F499" s="540">
        <v>494</v>
      </c>
      <c r="G499" s="96">
        <f t="shared" si="252"/>
        <v>0.49399999999999999</v>
      </c>
      <c r="H499" s="615">
        <v>494</v>
      </c>
      <c r="I499" s="96">
        <f t="shared" si="271"/>
        <v>0.49399999999999999</v>
      </c>
      <c r="J499" s="96">
        <f t="shared" si="272"/>
        <v>1</v>
      </c>
      <c r="K499" s="615">
        <v>1000</v>
      </c>
      <c r="L499" s="24">
        <f t="shared" si="245"/>
        <v>0</v>
      </c>
      <c r="M499" s="47">
        <f t="shared" si="235"/>
        <v>1</v>
      </c>
      <c r="N499" s="699"/>
    </row>
    <row r="500" spans="1:98" s="335" customFormat="1" ht="27.75" customHeight="1" outlineLevel="1" x14ac:dyDescent="0.25">
      <c r="A500" s="621"/>
      <c r="B500" s="587" t="s">
        <v>38</v>
      </c>
      <c r="C500" s="587"/>
      <c r="D500" s="591"/>
      <c r="E500" s="591"/>
      <c r="F500" s="591"/>
      <c r="G500" s="77" t="e">
        <f t="shared" si="252"/>
        <v>#DIV/0!</v>
      </c>
      <c r="H500" s="36"/>
      <c r="I500" s="77" t="e">
        <f t="shared" si="271"/>
        <v>#DIV/0!</v>
      </c>
      <c r="J500" s="77" t="e">
        <f t="shared" si="272"/>
        <v>#DIV/0!</v>
      </c>
      <c r="K500" s="24"/>
      <c r="L500" s="24">
        <f t="shared" si="245"/>
        <v>0</v>
      </c>
      <c r="M500" s="115" t="e">
        <f t="shared" si="235"/>
        <v>#DIV/0!</v>
      </c>
      <c r="N500" s="699"/>
    </row>
    <row r="501" spans="1:98" s="335" customFormat="1" ht="27.75" customHeight="1" outlineLevel="1" x14ac:dyDescent="0.25">
      <c r="A501" s="622"/>
      <c r="B501" s="587" t="s">
        <v>20</v>
      </c>
      <c r="C501" s="587"/>
      <c r="D501" s="24"/>
      <c r="E501" s="25"/>
      <c r="F501" s="24"/>
      <c r="G501" s="77" t="e">
        <f t="shared" si="252"/>
        <v>#DIV/0!</v>
      </c>
      <c r="H501" s="36"/>
      <c r="I501" s="77" t="e">
        <f t="shared" si="271"/>
        <v>#DIV/0!</v>
      </c>
      <c r="J501" s="77" t="e">
        <f t="shared" si="272"/>
        <v>#DIV/0!</v>
      </c>
      <c r="K501" s="24"/>
      <c r="L501" s="24">
        <f t="shared" si="245"/>
        <v>0</v>
      </c>
      <c r="M501" s="115" t="e">
        <f t="shared" si="235"/>
        <v>#DIV/0!</v>
      </c>
      <c r="N501" s="700"/>
    </row>
    <row r="502" spans="1:98" s="5" customFormat="1" ht="39" x14ac:dyDescent="0.25">
      <c r="A502" s="638" t="s">
        <v>65</v>
      </c>
      <c r="B502" s="53" t="s">
        <v>57</v>
      </c>
      <c r="C502" s="80" t="s">
        <v>97</v>
      </c>
      <c r="D502" s="57">
        <f>SUM(D503:D506)</f>
        <v>186691.35</v>
      </c>
      <c r="E502" s="57">
        <f>SUM(E503:E506)</f>
        <v>186691.35</v>
      </c>
      <c r="F502" s="57">
        <f>SUM(F503:F506)</f>
        <v>31051.08</v>
      </c>
      <c r="G502" s="88">
        <f t="shared" si="252"/>
        <v>0.16600000000000001</v>
      </c>
      <c r="H502" s="57">
        <f>SUM(H503:H506)</f>
        <v>31051.08</v>
      </c>
      <c r="I502" s="88">
        <f t="shared" si="271"/>
        <v>0.16600000000000001</v>
      </c>
      <c r="J502" s="88">
        <f t="shared" si="272"/>
        <v>1</v>
      </c>
      <c r="K502" s="57">
        <f>SUM(K503:K506)</f>
        <v>186444.7</v>
      </c>
      <c r="L502" s="57">
        <f>SUM(L503:L506)</f>
        <v>246.65</v>
      </c>
      <c r="M502" s="127">
        <f t="shared" si="235"/>
        <v>0.999</v>
      </c>
      <c r="N502" s="691"/>
      <c r="O502" s="6"/>
      <c r="P502" s="6"/>
      <c r="Q502" s="6"/>
      <c r="R502" s="6"/>
      <c r="S502" s="6"/>
      <c r="T502" s="6"/>
      <c r="U502" s="6"/>
      <c r="V502" s="6"/>
      <c r="W502" s="6"/>
      <c r="X502" s="6"/>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6"/>
      <c r="BB502" s="6"/>
      <c r="BC502" s="6"/>
      <c r="BD502" s="6"/>
      <c r="BE502" s="6"/>
      <c r="BF502" s="6"/>
      <c r="BG502" s="6"/>
      <c r="BH502" s="6"/>
      <c r="BI502" s="6"/>
      <c r="BJ502" s="6"/>
      <c r="BK502" s="6"/>
      <c r="BL502" s="6"/>
      <c r="BM502" s="6"/>
      <c r="BN502" s="6"/>
      <c r="BO502" s="6"/>
      <c r="BP502" s="6"/>
      <c r="BQ502" s="6"/>
      <c r="BR502" s="6"/>
      <c r="BS502" s="6"/>
      <c r="BT502" s="6"/>
      <c r="BU502" s="6"/>
      <c r="BV502" s="6"/>
      <c r="BW502" s="6"/>
      <c r="BX502" s="6"/>
      <c r="BY502" s="6"/>
      <c r="BZ502" s="6"/>
      <c r="CA502" s="6"/>
      <c r="CB502" s="6"/>
      <c r="CC502" s="6"/>
      <c r="CD502" s="6"/>
      <c r="CE502" s="6"/>
      <c r="CF502" s="6"/>
      <c r="CG502" s="6"/>
      <c r="CH502" s="6"/>
      <c r="CI502" s="6"/>
      <c r="CJ502" s="6"/>
      <c r="CK502" s="6"/>
      <c r="CL502" s="6"/>
      <c r="CM502" s="6"/>
      <c r="CN502" s="6"/>
      <c r="CO502" s="6"/>
      <c r="CP502" s="6"/>
      <c r="CQ502" s="6"/>
      <c r="CR502" s="6"/>
      <c r="CS502" s="6"/>
      <c r="CT502" s="6"/>
    </row>
    <row r="503" spans="1:98" s="5" customFormat="1" ht="18.75" customHeight="1" outlineLevel="1" x14ac:dyDescent="0.25">
      <c r="A503" s="638"/>
      <c r="B503" s="352" t="s">
        <v>19</v>
      </c>
      <c r="C503" s="352"/>
      <c r="D503" s="39">
        <f t="shared" ref="D503:F506" si="273">D508+D528+D543</f>
        <v>0</v>
      </c>
      <c r="E503" s="39">
        <f t="shared" si="273"/>
        <v>0</v>
      </c>
      <c r="F503" s="39">
        <f t="shared" si="273"/>
        <v>0</v>
      </c>
      <c r="G503" s="65" t="e">
        <f t="shared" si="252"/>
        <v>#DIV/0!</v>
      </c>
      <c r="H503" s="21">
        <f>H508+H528+H543</f>
        <v>0</v>
      </c>
      <c r="I503" s="65" t="e">
        <f t="shared" si="271"/>
        <v>#DIV/0!</v>
      </c>
      <c r="J503" s="65" t="e">
        <f t="shared" si="272"/>
        <v>#DIV/0!</v>
      </c>
      <c r="K503" s="39">
        <f t="shared" ref="K503:L506" si="274">K508+K528+K543</f>
        <v>0</v>
      </c>
      <c r="L503" s="39">
        <f t="shared" si="274"/>
        <v>0</v>
      </c>
      <c r="M503" s="29" t="e">
        <f t="shared" si="235"/>
        <v>#DIV/0!</v>
      </c>
      <c r="N503" s="691"/>
      <c r="O503" s="6"/>
      <c r="P503" s="6"/>
      <c r="Q503" s="6"/>
      <c r="R503" s="6"/>
      <c r="S503" s="6"/>
      <c r="T503" s="6"/>
      <c r="U503" s="6"/>
      <c r="V503" s="6"/>
      <c r="W503" s="6"/>
      <c r="X503" s="6"/>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6"/>
      <c r="BB503" s="6"/>
      <c r="BC503" s="6"/>
      <c r="BD503" s="6"/>
      <c r="BE503" s="6"/>
      <c r="BF503" s="6"/>
      <c r="BG503" s="6"/>
      <c r="BH503" s="6"/>
      <c r="BI503" s="6"/>
      <c r="BJ503" s="6"/>
      <c r="BK503" s="6"/>
      <c r="BL503" s="6"/>
      <c r="BM503" s="6"/>
      <c r="BN503" s="6"/>
      <c r="BO503" s="6"/>
      <c r="BP503" s="6"/>
      <c r="BQ503" s="6"/>
      <c r="BR503" s="6"/>
      <c r="BS503" s="6"/>
      <c r="BT503" s="6"/>
      <c r="BU503" s="6"/>
      <c r="BV503" s="6"/>
      <c r="BW503" s="6"/>
      <c r="BX503" s="6"/>
      <c r="BY503" s="6"/>
      <c r="BZ503" s="6"/>
      <c r="CA503" s="6"/>
      <c r="CB503" s="6"/>
      <c r="CC503" s="6"/>
      <c r="CD503" s="6"/>
      <c r="CE503" s="6"/>
      <c r="CF503" s="6"/>
      <c r="CG503" s="6"/>
      <c r="CH503" s="6"/>
      <c r="CI503" s="6"/>
      <c r="CJ503" s="6"/>
      <c r="CK503" s="6"/>
      <c r="CL503" s="6"/>
      <c r="CM503" s="6"/>
      <c r="CN503" s="6"/>
      <c r="CO503" s="6"/>
      <c r="CP503" s="6"/>
      <c r="CQ503" s="6"/>
      <c r="CR503" s="6"/>
      <c r="CS503" s="6"/>
      <c r="CT503" s="6"/>
    </row>
    <row r="504" spans="1:98" s="5" customFormat="1" ht="18.75" customHeight="1" outlineLevel="1" x14ac:dyDescent="0.25">
      <c r="A504" s="638"/>
      <c r="B504" s="352" t="s">
        <v>18</v>
      </c>
      <c r="C504" s="352"/>
      <c r="D504" s="39">
        <f t="shared" si="273"/>
        <v>160337</v>
      </c>
      <c r="E504" s="39">
        <f t="shared" si="273"/>
        <v>160337</v>
      </c>
      <c r="F504" s="39">
        <f t="shared" si="273"/>
        <v>29490.39</v>
      </c>
      <c r="G504" s="62">
        <f t="shared" si="252"/>
        <v>0.184</v>
      </c>
      <c r="H504" s="39">
        <f>H509+H529+H544</f>
        <v>29490.39</v>
      </c>
      <c r="I504" s="62">
        <f t="shared" si="271"/>
        <v>0.184</v>
      </c>
      <c r="J504" s="62">
        <f t="shared" si="272"/>
        <v>1</v>
      </c>
      <c r="K504" s="39">
        <f t="shared" si="274"/>
        <v>160337</v>
      </c>
      <c r="L504" s="39">
        <f t="shared" si="274"/>
        <v>0</v>
      </c>
      <c r="M504" s="28">
        <f t="shared" si="235"/>
        <v>1</v>
      </c>
      <c r="N504" s="691"/>
      <c r="O504" s="6"/>
      <c r="P504" s="6"/>
      <c r="Q504" s="6"/>
      <c r="R504" s="6"/>
      <c r="S504" s="6"/>
      <c r="T504" s="6"/>
      <c r="U504" s="6"/>
      <c r="V504" s="6"/>
      <c r="W504" s="6"/>
      <c r="X504" s="6"/>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6"/>
      <c r="BB504" s="6"/>
      <c r="BC504" s="6"/>
      <c r="BD504" s="6"/>
      <c r="BE504" s="6"/>
      <c r="BF504" s="6"/>
      <c r="BG504" s="6"/>
      <c r="BH504" s="6"/>
      <c r="BI504" s="6"/>
      <c r="BJ504" s="6"/>
      <c r="BK504" s="6"/>
      <c r="BL504" s="6"/>
      <c r="BM504" s="6"/>
      <c r="BN504" s="6"/>
      <c r="BO504" s="6"/>
      <c r="BP504" s="6"/>
      <c r="BQ504" s="6"/>
      <c r="BR504" s="6"/>
      <c r="BS504" s="6"/>
      <c r="BT504" s="6"/>
      <c r="BU504" s="6"/>
      <c r="BV504" s="6"/>
      <c r="BW504" s="6"/>
      <c r="BX504" s="6"/>
      <c r="BY504" s="6"/>
      <c r="BZ504" s="6"/>
      <c r="CA504" s="6"/>
      <c r="CB504" s="6"/>
      <c r="CC504" s="6"/>
      <c r="CD504" s="6"/>
      <c r="CE504" s="6"/>
      <c r="CF504" s="6"/>
      <c r="CG504" s="6"/>
      <c r="CH504" s="6"/>
      <c r="CI504" s="6"/>
      <c r="CJ504" s="6"/>
      <c r="CK504" s="6"/>
      <c r="CL504" s="6"/>
      <c r="CM504" s="6"/>
      <c r="CN504" s="6"/>
      <c r="CO504" s="6"/>
      <c r="CP504" s="6"/>
      <c r="CQ504" s="6"/>
      <c r="CR504" s="6"/>
      <c r="CS504" s="6"/>
      <c r="CT504" s="6"/>
    </row>
    <row r="505" spans="1:98" s="5" customFormat="1" ht="18.75" customHeight="1" outlineLevel="1" x14ac:dyDescent="0.25">
      <c r="A505" s="638"/>
      <c r="B505" s="352" t="s">
        <v>38</v>
      </c>
      <c r="C505" s="352"/>
      <c r="D505" s="39">
        <f t="shared" si="273"/>
        <v>26354.35</v>
      </c>
      <c r="E505" s="39">
        <f t="shared" si="273"/>
        <v>26354.35</v>
      </c>
      <c r="F505" s="39">
        <f t="shared" si="273"/>
        <v>1560.69</v>
      </c>
      <c r="G505" s="62">
        <f t="shared" si="252"/>
        <v>5.8999999999999997E-2</v>
      </c>
      <c r="H505" s="39">
        <f>H510+H530+H545</f>
        <v>1560.69</v>
      </c>
      <c r="I505" s="62">
        <f t="shared" si="271"/>
        <v>5.8999999999999997E-2</v>
      </c>
      <c r="J505" s="62">
        <f t="shared" si="272"/>
        <v>1</v>
      </c>
      <c r="K505" s="39">
        <f t="shared" si="274"/>
        <v>26107.7</v>
      </c>
      <c r="L505" s="39">
        <f t="shared" si="274"/>
        <v>246.65</v>
      </c>
      <c r="M505" s="28">
        <f t="shared" si="235"/>
        <v>0.99</v>
      </c>
      <c r="N505" s="691"/>
      <c r="O505" s="6"/>
      <c r="P505" s="6"/>
      <c r="Q505" s="6"/>
      <c r="R505" s="6"/>
      <c r="S505" s="6"/>
      <c r="T505" s="6"/>
      <c r="U505" s="6"/>
      <c r="V505" s="6"/>
      <c r="W505" s="6"/>
      <c r="X505" s="6"/>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6"/>
      <c r="BB505" s="6"/>
      <c r="BC505" s="6"/>
      <c r="BD505" s="6"/>
      <c r="BE505" s="6"/>
      <c r="BF505" s="6"/>
      <c r="BG505" s="6"/>
      <c r="BH505" s="6"/>
      <c r="BI505" s="6"/>
      <c r="BJ505" s="6"/>
      <c r="BK505" s="6"/>
      <c r="BL505" s="6"/>
      <c r="BM505" s="6"/>
      <c r="BN505" s="6"/>
      <c r="BO505" s="6"/>
      <c r="BP505" s="6"/>
      <c r="BQ505" s="6"/>
      <c r="BR505" s="6"/>
      <c r="BS505" s="6"/>
      <c r="BT505" s="6"/>
      <c r="BU505" s="6"/>
      <c r="BV505" s="6"/>
      <c r="BW505" s="6"/>
      <c r="BX505" s="6"/>
      <c r="BY505" s="6"/>
      <c r="BZ505" s="6"/>
      <c r="CA505" s="6"/>
      <c r="CB505" s="6"/>
      <c r="CC505" s="6"/>
      <c r="CD505" s="6"/>
      <c r="CE505" s="6"/>
      <c r="CF505" s="6"/>
      <c r="CG505" s="6"/>
      <c r="CH505" s="6"/>
      <c r="CI505" s="6"/>
      <c r="CJ505" s="6"/>
      <c r="CK505" s="6"/>
      <c r="CL505" s="6"/>
      <c r="CM505" s="6"/>
      <c r="CN505" s="6"/>
      <c r="CO505" s="6"/>
      <c r="CP505" s="6"/>
      <c r="CQ505" s="6"/>
      <c r="CR505" s="6"/>
      <c r="CS505" s="6"/>
      <c r="CT505" s="6"/>
    </row>
    <row r="506" spans="1:98" s="5" customFormat="1" ht="18.75" customHeight="1" outlineLevel="1" x14ac:dyDescent="0.25">
      <c r="A506" s="638"/>
      <c r="B506" s="352" t="s">
        <v>20</v>
      </c>
      <c r="C506" s="352"/>
      <c r="D506" s="39">
        <f t="shared" si="273"/>
        <v>0</v>
      </c>
      <c r="E506" s="39">
        <f t="shared" si="273"/>
        <v>0</v>
      </c>
      <c r="F506" s="39">
        <f t="shared" si="273"/>
        <v>0</v>
      </c>
      <c r="G506" s="65" t="e">
        <f t="shared" si="252"/>
        <v>#DIV/0!</v>
      </c>
      <c r="H506" s="39">
        <f>H511+H531+H546</f>
        <v>0</v>
      </c>
      <c r="I506" s="65" t="e">
        <f t="shared" si="271"/>
        <v>#DIV/0!</v>
      </c>
      <c r="J506" s="65" t="e">
        <f t="shared" si="272"/>
        <v>#DIV/0!</v>
      </c>
      <c r="K506" s="39">
        <f t="shared" si="274"/>
        <v>0</v>
      </c>
      <c r="L506" s="39">
        <f t="shared" si="274"/>
        <v>0</v>
      </c>
      <c r="M506" s="29" t="e">
        <f t="shared" si="235"/>
        <v>#DIV/0!</v>
      </c>
      <c r="N506" s="691"/>
      <c r="O506" s="6"/>
      <c r="P506" s="6"/>
      <c r="Q506" s="6"/>
      <c r="R506" s="6"/>
      <c r="S506" s="6"/>
      <c r="T506" s="6"/>
      <c r="U506" s="6"/>
      <c r="V506" s="6"/>
      <c r="W506" s="6"/>
      <c r="X506" s="6"/>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6"/>
      <c r="BB506" s="6"/>
      <c r="BC506" s="6"/>
      <c r="BD506" s="6"/>
      <c r="BE506" s="6"/>
      <c r="BF506" s="6"/>
      <c r="BG506" s="6"/>
      <c r="BH506" s="6"/>
      <c r="BI506" s="6"/>
      <c r="BJ506" s="6"/>
      <c r="BK506" s="6"/>
      <c r="BL506" s="6"/>
      <c r="BM506" s="6"/>
      <c r="BN506" s="6"/>
      <c r="BO506" s="6"/>
      <c r="BP506" s="6"/>
      <c r="BQ506" s="6"/>
      <c r="BR506" s="6"/>
      <c r="BS506" s="6"/>
      <c r="BT506" s="6"/>
      <c r="BU506" s="6"/>
      <c r="BV506" s="6"/>
      <c r="BW506" s="6"/>
      <c r="BX506" s="6"/>
      <c r="BY506" s="6"/>
      <c r="BZ506" s="6"/>
      <c r="CA506" s="6"/>
      <c r="CB506" s="6"/>
      <c r="CC506" s="6"/>
      <c r="CD506" s="6"/>
      <c r="CE506" s="6"/>
      <c r="CF506" s="6"/>
      <c r="CG506" s="6"/>
      <c r="CH506" s="6"/>
      <c r="CI506" s="6"/>
      <c r="CJ506" s="6"/>
      <c r="CK506" s="6"/>
      <c r="CL506" s="6"/>
      <c r="CM506" s="6"/>
      <c r="CN506" s="6"/>
      <c r="CO506" s="6"/>
      <c r="CP506" s="6"/>
      <c r="CQ506" s="6"/>
      <c r="CR506" s="6"/>
      <c r="CS506" s="6"/>
      <c r="CT506" s="6"/>
    </row>
    <row r="507" spans="1:98" s="5" customFormat="1" ht="37.5" x14ac:dyDescent="0.25">
      <c r="A507" s="668" t="s">
        <v>66</v>
      </c>
      <c r="B507" s="16" t="s">
        <v>487</v>
      </c>
      <c r="C507" s="16" t="s">
        <v>139</v>
      </c>
      <c r="D507" s="19">
        <f>SUM(D508:D511)</f>
        <v>175396.58</v>
      </c>
      <c r="E507" s="19">
        <f>SUM(E508:E511)</f>
        <v>175396.58</v>
      </c>
      <c r="F507" s="19">
        <f>SUM(F508:F511)</f>
        <v>31051.08</v>
      </c>
      <c r="G507" s="87">
        <f t="shared" si="252"/>
        <v>0.17699999999999999</v>
      </c>
      <c r="H507" s="19">
        <f>SUM(H508:H511)</f>
        <v>31051.08</v>
      </c>
      <c r="I507" s="87">
        <f t="shared" si="271"/>
        <v>0.17699999999999999</v>
      </c>
      <c r="J507" s="87">
        <f t="shared" si="272"/>
        <v>1</v>
      </c>
      <c r="K507" s="19">
        <f>SUM(K508:K511)</f>
        <v>175396.58</v>
      </c>
      <c r="L507" s="19">
        <f>SUM(L508:L511)</f>
        <v>0</v>
      </c>
      <c r="M507" s="51">
        <f t="shared" si="235"/>
        <v>1</v>
      </c>
      <c r="N507" s="923"/>
      <c r="O507" s="6"/>
      <c r="P507" s="6"/>
      <c r="Q507" s="6"/>
      <c r="R507" s="6"/>
      <c r="S507" s="6"/>
      <c r="T507" s="6"/>
      <c r="U507" s="6"/>
      <c r="V507" s="6"/>
      <c r="W507" s="6"/>
      <c r="X507" s="6"/>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6"/>
      <c r="BB507" s="6"/>
      <c r="BC507" s="6"/>
      <c r="BD507" s="6"/>
      <c r="BE507" s="6"/>
      <c r="BF507" s="6"/>
      <c r="BG507" s="6"/>
      <c r="BH507" s="6"/>
      <c r="BI507" s="6"/>
      <c r="BJ507" s="6"/>
      <c r="BK507" s="6"/>
      <c r="BL507" s="6"/>
      <c r="BM507" s="6"/>
      <c r="BN507" s="6"/>
      <c r="BO507" s="6"/>
      <c r="BP507" s="6"/>
      <c r="BQ507" s="6"/>
      <c r="BR507" s="6"/>
      <c r="BS507" s="6"/>
      <c r="BT507" s="6"/>
      <c r="BU507" s="6"/>
      <c r="BV507" s="6"/>
      <c r="BW507" s="6"/>
      <c r="BX507" s="6"/>
      <c r="BY507" s="6"/>
      <c r="BZ507" s="6"/>
      <c r="CA507" s="6"/>
      <c r="CB507" s="6"/>
      <c r="CC507" s="6"/>
      <c r="CD507" s="6"/>
      <c r="CE507" s="6"/>
      <c r="CF507" s="6"/>
      <c r="CG507" s="6"/>
      <c r="CH507" s="6"/>
      <c r="CI507" s="6"/>
      <c r="CJ507" s="6"/>
      <c r="CK507" s="6"/>
      <c r="CL507" s="6"/>
      <c r="CM507" s="6"/>
      <c r="CN507" s="6"/>
      <c r="CO507" s="6"/>
      <c r="CP507" s="6"/>
      <c r="CQ507" s="6"/>
      <c r="CR507" s="6"/>
      <c r="CS507" s="6"/>
      <c r="CT507" s="6"/>
    </row>
    <row r="508" spans="1:98" s="5" customFormat="1" ht="18.75" customHeight="1" outlineLevel="1" x14ac:dyDescent="0.25">
      <c r="A508" s="668"/>
      <c r="B508" s="352" t="s">
        <v>19</v>
      </c>
      <c r="C508" s="352"/>
      <c r="D508" s="39">
        <f>D513+D518+D523</f>
        <v>0</v>
      </c>
      <c r="E508" s="39">
        <f t="shared" ref="E508:L508" si="275">E513+E518+E523</f>
        <v>0</v>
      </c>
      <c r="F508" s="39">
        <f t="shared" si="275"/>
        <v>0</v>
      </c>
      <c r="G508" s="21" t="e">
        <f t="shared" si="275"/>
        <v>#DIV/0!</v>
      </c>
      <c r="H508" s="39">
        <f t="shared" si="275"/>
        <v>0</v>
      </c>
      <c r="I508" s="65" t="e">
        <f t="shared" si="271"/>
        <v>#DIV/0!</v>
      </c>
      <c r="J508" s="65" t="e">
        <f t="shared" si="272"/>
        <v>#DIV/0!</v>
      </c>
      <c r="K508" s="39">
        <f t="shared" si="275"/>
        <v>0</v>
      </c>
      <c r="L508" s="39">
        <f t="shared" si="275"/>
        <v>0</v>
      </c>
      <c r="M508" s="29" t="e">
        <f t="shared" si="235"/>
        <v>#DIV/0!</v>
      </c>
      <c r="N508" s="924"/>
      <c r="O508" s="6"/>
      <c r="P508" s="6"/>
      <c r="Q508" s="6"/>
      <c r="R508" s="6"/>
      <c r="S508" s="6"/>
      <c r="T508" s="6"/>
      <c r="U508" s="6"/>
      <c r="V508" s="6"/>
      <c r="W508" s="6"/>
      <c r="X508" s="6"/>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6"/>
      <c r="BB508" s="6"/>
      <c r="BC508" s="6"/>
      <c r="BD508" s="6"/>
      <c r="BE508" s="6"/>
      <c r="BF508" s="6"/>
      <c r="BG508" s="6"/>
      <c r="BH508" s="6"/>
      <c r="BI508" s="6"/>
      <c r="BJ508" s="6"/>
      <c r="BK508" s="6"/>
      <c r="BL508" s="6"/>
      <c r="BM508" s="6"/>
      <c r="BN508" s="6"/>
      <c r="BO508" s="6"/>
      <c r="BP508" s="6"/>
      <c r="BQ508" s="6"/>
      <c r="BR508" s="6"/>
      <c r="BS508" s="6"/>
      <c r="BT508" s="6"/>
      <c r="BU508" s="6"/>
      <c r="BV508" s="6"/>
      <c r="BW508" s="6"/>
      <c r="BX508" s="6"/>
      <c r="BY508" s="6"/>
      <c r="BZ508" s="6"/>
      <c r="CA508" s="6"/>
      <c r="CB508" s="6"/>
      <c r="CC508" s="6"/>
      <c r="CD508" s="6"/>
      <c r="CE508" s="6"/>
      <c r="CF508" s="6"/>
      <c r="CG508" s="6"/>
      <c r="CH508" s="6"/>
      <c r="CI508" s="6"/>
      <c r="CJ508" s="6"/>
      <c r="CK508" s="6"/>
      <c r="CL508" s="6"/>
      <c r="CM508" s="6"/>
      <c r="CN508" s="6"/>
      <c r="CO508" s="6"/>
      <c r="CP508" s="6"/>
      <c r="CQ508" s="6"/>
      <c r="CR508" s="6"/>
      <c r="CS508" s="6"/>
      <c r="CT508" s="6"/>
    </row>
    <row r="509" spans="1:98" s="5" customFormat="1" ht="18.75" customHeight="1" outlineLevel="1" x14ac:dyDescent="0.25">
      <c r="A509" s="668"/>
      <c r="B509" s="352" t="s">
        <v>18</v>
      </c>
      <c r="C509" s="352"/>
      <c r="D509" s="39">
        <f t="shared" ref="D509:F511" si="276">D514+D519+D524</f>
        <v>160337</v>
      </c>
      <c r="E509" s="39">
        <f t="shared" si="276"/>
        <v>160337</v>
      </c>
      <c r="F509" s="39">
        <f t="shared" si="276"/>
        <v>29490.39</v>
      </c>
      <c r="G509" s="62">
        <f t="shared" si="252"/>
        <v>0.184</v>
      </c>
      <c r="H509" s="39">
        <f t="shared" ref="H509" si="277">H514+H519+H524</f>
        <v>29490.39</v>
      </c>
      <c r="I509" s="62">
        <f t="shared" si="271"/>
        <v>0.184</v>
      </c>
      <c r="J509" s="62">
        <f t="shared" si="272"/>
        <v>1</v>
      </c>
      <c r="K509" s="39">
        <f t="shared" ref="K509:L509" si="278">K514+K519+K524</f>
        <v>160337</v>
      </c>
      <c r="L509" s="39">
        <f t="shared" si="278"/>
        <v>0</v>
      </c>
      <c r="M509" s="28">
        <f t="shared" si="235"/>
        <v>1</v>
      </c>
      <c r="N509" s="924"/>
      <c r="O509" s="6"/>
      <c r="P509" s="6"/>
      <c r="Q509" s="6"/>
      <c r="R509" s="6"/>
      <c r="S509" s="6"/>
      <c r="T509" s="6"/>
      <c r="U509" s="6"/>
      <c r="V509" s="6"/>
      <c r="W509" s="6"/>
      <c r="X509" s="6"/>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6"/>
      <c r="BB509" s="6"/>
      <c r="BC509" s="6"/>
      <c r="BD509" s="6"/>
      <c r="BE509" s="6"/>
      <c r="BF509" s="6"/>
      <c r="BG509" s="6"/>
      <c r="BH509" s="6"/>
      <c r="BI509" s="6"/>
      <c r="BJ509" s="6"/>
      <c r="BK509" s="6"/>
      <c r="BL509" s="6"/>
      <c r="BM509" s="6"/>
      <c r="BN509" s="6"/>
      <c r="BO509" s="6"/>
      <c r="BP509" s="6"/>
      <c r="BQ509" s="6"/>
      <c r="BR509" s="6"/>
      <c r="BS509" s="6"/>
      <c r="BT509" s="6"/>
      <c r="BU509" s="6"/>
      <c r="BV509" s="6"/>
      <c r="BW509" s="6"/>
      <c r="BX509" s="6"/>
      <c r="BY509" s="6"/>
      <c r="BZ509" s="6"/>
      <c r="CA509" s="6"/>
      <c r="CB509" s="6"/>
      <c r="CC509" s="6"/>
      <c r="CD509" s="6"/>
      <c r="CE509" s="6"/>
      <c r="CF509" s="6"/>
      <c r="CG509" s="6"/>
      <c r="CH509" s="6"/>
      <c r="CI509" s="6"/>
      <c r="CJ509" s="6"/>
      <c r="CK509" s="6"/>
      <c r="CL509" s="6"/>
      <c r="CM509" s="6"/>
      <c r="CN509" s="6"/>
      <c r="CO509" s="6"/>
      <c r="CP509" s="6"/>
      <c r="CQ509" s="6"/>
      <c r="CR509" s="6"/>
      <c r="CS509" s="6"/>
      <c r="CT509" s="6"/>
    </row>
    <row r="510" spans="1:98" s="5" customFormat="1" ht="17.25" customHeight="1" outlineLevel="1" x14ac:dyDescent="0.25">
      <c r="A510" s="668"/>
      <c r="B510" s="352" t="s">
        <v>38</v>
      </c>
      <c r="C510" s="352"/>
      <c r="D510" s="39">
        <f t="shared" si="276"/>
        <v>15059.58</v>
      </c>
      <c r="E510" s="39">
        <f t="shared" si="276"/>
        <v>15059.58</v>
      </c>
      <c r="F510" s="39">
        <f t="shared" si="276"/>
        <v>1560.69</v>
      </c>
      <c r="G510" s="62">
        <f t="shared" si="252"/>
        <v>0.104</v>
      </c>
      <c r="H510" s="39">
        <f t="shared" ref="H510" si="279">H515+H520+H525</f>
        <v>1560.69</v>
      </c>
      <c r="I510" s="62">
        <f t="shared" si="271"/>
        <v>0.104</v>
      </c>
      <c r="J510" s="62">
        <f t="shared" si="272"/>
        <v>1</v>
      </c>
      <c r="K510" s="39">
        <f t="shared" ref="K510:L510" si="280">K515+K520+K525</f>
        <v>15059.58</v>
      </c>
      <c r="L510" s="39">
        <f t="shared" si="280"/>
        <v>0</v>
      </c>
      <c r="M510" s="28">
        <f t="shared" si="235"/>
        <v>1</v>
      </c>
      <c r="N510" s="924"/>
      <c r="O510" s="6"/>
      <c r="P510" s="6"/>
      <c r="Q510" s="6"/>
      <c r="R510" s="6"/>
      <c r="S510" s="6"/>
      <c r="T510" s="6"/>
      <c r="U510" s="6"/>
      <c r="V510" s="6"/>
      <c r="W510" s="6"/>
      <c r="X510" s="6"/>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6"/>
      <c r="BB510" s="6"/>
      <c r="BC510" s="6"/>
      <c r="BD510" s="6"/>
      <c r="BE510" s="6"/>
      <c r="BF510" s="6"/>
      <c r="BG510" s="6"/>
      <c r="BH510" s="6"/>
      <c r="BI510" s="6"/>
      <c r="BJ510" s="6"/>
      <c r="BK510" s="6"/>
      <c r="BL510" s="6"/>
      <c r="BM510" s="6"/>
      <c r="BN510" s="6"/>
      <c r="BO510" s="6"/>
      <c r="BP510" s="6"/>
      <c r="BQ510" s="6"/>
      <c r="BR510" s="6"/>
      <c r="BS510" s="6"/>
      <c r="BT510" s="6"/>
      <c r="BU510" s="6"/>
      <c r="BV510" s="6"/>
      <c r="BW510" s="6"/>
      <c r="BX510" s="6"/>
      <c r="BY510" s="6"/>
      <c r="BZ510" s="6"/>
      <c r="CA510" s="6"/>
      <c r="CB510" s="6"/>
      <c r="CC510" s="6"/>
      <c r="CD510" s="6"/>
      <c r="CE510" s="6"/>
      <c r="CF510" s="6"/>
      <c r="CG510" s="6"/>
      <c r="CH510" s="6"/>
      <c r="CI510" s="6"/>
      <c r="CJ510" s="6"/>
      <c r="CK510" s="6"/>
      <c r="CL510" s="6"/>
      <c r="CM510" s="6"/>
      <c r="CN510" s="6"/>
      <c r="CO510" s="6"/>
      <c r="CP510" s="6"/>
      <c r="CQ510" s="6"/>
      <c r="CR510" s="6"/>
      <c r="CS510" s="6"/>
      <c r="CT510" s="6"/>
    </row>
    <row r="511" spans="1:98" s="5" customFormat="1" ht="17.25" customHeight="1" outlineLevel="1" x14ac:dyDescent="0.25">
      <c r="A511" s="668"/>
      <c r="B511" s="352" t="s">
        <v>20</v>
      </c>
      <c r="C511" s="352"/>
      <c r="D511" s="39">
        <f t="shared" si="276"/>
        <v>0</v>
      </c>
      <c r="E511" s="39">
        <f t="shared" si="276"/>
        <v>0</v>
      </c>
      <c r="F511" s="39">
        <f t="shared" si="276"/>
        <v>0</v>
      </c>
      <c r="G511" s="65" t="e">
        <f t="shared" si="252"/>
        <v>#DIV/0!</v>
      </c>
      <c r="H511" s="39">
        <f t="shared" ref="H511" si="281">H516+H521+H526</f>
        <v>0</v>
      </c>
      <c r="I511" s="65" t="e">
        <f t="shared" si="271"/>
        <v>#DIV/0!</v>
      </c>
      <c r="J511" s="65" t="e">
        <f t="shared" si="272"/>
        <v>#DIV/0!</v>
      </c>
      <c r="K511" s="39">
        <f t="shared" ref="K511:L511" si="282">K516+K521+K526</f>
        <v>0</v>
      </c>
      <c r="L511" s="39">
        <f t="shared" si="282"/>
        <v>0</v>
      </c>
      <c r="M511" s="29" t="e">
        <f t="shared" si="235"/>
        <v>#DIV/0!</v>
      </c>
      <c r="N511" s="925"/>
      <c r="O511" s="6"/>
      <c r="P511" s="6"/>
      <c r="Q511" s="6"/>
      <c r="R511" s="6"/>
      <c r="S511" s="6"/>
      <c r="T511" s="6"/>
      <c r="U511" s="6"/>
      <c r="V511" s="6"/>
      <c r="W511" s="6"/>
      <c r="X511" s="6"/>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6"/>
      <c r="BB511" s="6"/>
      <c r="BC511" s="6"/>
      <c r="BD511" s="6"/>
      <c r="BE511" s="6"/>
      <c r="BF511" s="6"/>
      <c r="BG511" s="6"/>
      <c r="BH511" s="6"/>
      <c r="BI511" s="6"/>
      <c r="BJ511" s="6"/>
      <c r="BK511" s="6"/>
      <c r="BL511" s="6"/>
      <c r="BM511" s="6"/>
      <c r="BN511" s="6"/>
      <c r="BO511" s="6"/>
      <c r="BP511" s="6"/>
      <c r="BQ511" s="6"/>
      <c r="BR511" s="6"/>
      <c r="BS511" s="6"/>
      <c r="BT511" s="6"/>
      <c r="BU511" s="6"/>
      <c r="BV511" s="6"/>
      <c r="BW511" s="6"/>
      <c r="BX511" s="6"/>
      <c r="BY511" s="6"/>
      <c r="BZ511" s="6"/>
      <c r="CA511" s="6"/>
      <c r="CB511" s="6"/>
      <c r="CC511" s="6"/>
      <c r="CD511" s="6"/>
      <c r="CE511" s="6"/>
      <c r="CF511" s="6"/>
      <c r="CG511" s="6"/>
      <c r="CH511" s="6"/>
      <c r="CI511" s="6"/>
      <c r="CJ511" s="6"/>
      <c r="CK511" s="6"/>
      <c r="CL511" s="6"/>
      <c r="CM511" s="6"/>
      <c r="CN511" s="6"/>
      <c r="CO511" s="6"/>
      <c r="CP511" s="6"/>
      <c r="CQ511" s="6"/>
      <c r="CR511" s="6"/>
      <c r="CS511" s="6"/>
      <c r="CT511" s="6"/>
    </row>
    <row r="512" spans="1:98" s="5" customFormat="1" ht="223.5" customHeight="1" x14ac:dyDescent="0.25">
      <c r="A512" s="668" t="s">
        <v>1138</v>
      </c>
      <c r="B512" s="16" t="s">
        <v>488</v>
      </c>
      <c r="C512" s="16" t="s">
        <v>331</v>
      </c>
      <c r="D512" s="19">
        <f>SUM(D513:D516)</f>
        <v>168775.8</v>
      </c>
      <c r="E512" s="19">
        <f>SUM(E513:E516)</f>
        <v>168775.8</v>
      </c>
      <c r="F512" s="19">
        <f>SUM(F513:F516)</f>
        <v>31042.52</v>
      </c>
      <c r="G512" s="87">
        <f t="shared" si="252"/>
        <v>0.184</v>
      </c>
      <c r="H512" s="19">
        <f>SUM(H513:H516)</f>
        <v>31042.52</v>
      </c>
      <c r="I512" s="87">
        <f t="shared" si="271"/>
        <v>0.184</v>
      </c>
      <c r="J512" s="87">
        <f t="shared" si="272"/>
        <v>1</v>
      </c>
      <c r="K512" s="19">
        <f>SUM(K513:K516)</f>
        <v>168775.8</v>
      </c>
      <c r="L512" s="19">
        <f>SUM(L513:L516)</f>
        <v>0</v>
      </c>
      <c r="M512" s="28">
        <f t="shared" si="235"/>
        <v>1</v>
      </c>
      <c r="N512" s="688" t="s">
        <v>1122</v>
      </c>
      <c r="O512" s="6"/>
      <c r="P512" s="6"/>
      <c r="Q512" s="6"/>
      <c r="R512" s="6"/>
      <c r="S512" s="6"/>
      <c r="T512" s="6"/>
      <c r="U512" s="6"/>
      <c r="V512" s="6"/>
      <c r="W512" s="6"/>
      <c r="X512" s="6"/>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6"/>
      <c r="BB512" s="6"/>
      <c r="BC512" s="6"/>
      <c r="BD512" s="6"/>
      <c r="BE512" s="6"/>
      <c r="BF512" s="6"/>
      <c r="BG512" s="6"/>
      <c r="BH512" s="6"/>
      <c r="BI512" s="6"/>
      <c r="BJ512" s="6"/>
      <c r="BK512" s="6"/>
      <c r="BL512" s="6"/>
      <c r="BM512" s="6"/>
      <c r="BN512" s="6"/>
      <c r="BO512" s="6"/>
      <c r="BP512" s="6"/>
      <c r="BQ512" s="6"/>
      <c r="BR512" s="6"/>
      <c r="BS512" s="6"/>
      <c r="BT512" s="6"/>
      <c r="BU512" s="6"/>
      <c r="BV512" s="6"/>
      <c r="BW512" s="6"/>
      <c r="BX512" s="6"/>
      <c r="BY512" s="6"/>
      <c r="BZ512" s="6"/>
      <c r="CA512" s="6"/>
      <c r="CB512" s="6"/>
      <c r="CC512" s="6"/>
      <c r="CD512" s="6"/>
      <c r="CE512" s="6"/>
      <c r="CF512" s="6"/>
      <c r="CG512" s="6"/>
      <c r="CH512" s="6"/>
      <c r="CI512" s="6"/>
      <c r="CJ512" s="6"/>
      <c r="CK512" s="6"/>
      <c r="CL512" s="6"/>
      <c r="CM512" s="6"/>
      <c r="CN512" s="6"/>
      <c r="CO512" s="6"/>
      <c r="CP512" s="6"/>
      <c r="CQ512" s="6"/>
      <c r="CR512" s="6"/>
      <c r="CS512" s="6"/>
      <c r="CT512" s="6"/>
    </row>
    <row r="513" spans="1:98" s="5" customFormat="1" ht="18.75" customHeight="1" outlineLevel="1" x14ac:dyDescent="0.25">
      <c r="A513" s="668"/>
      <c r="B513" s="352" t="s">
        <v>19</v>
      </c>
      <c r="C513" s="352"/>
      <c r="D513" s="39"/>
      <c r="E513" s="39"/>
      <c r="F513" s="39"/>
      <c r="G513" s="65" t="e">
        <f t="shared" si="252"/>
        <v>#DIV/0!</v>
      </c>
      <c r="H513" s="39"/>
      <c r="I513" s="65" t="e">
        <f t="shared" si="271"/>
        <v>#DIV/0!</v>
      </c>
      <c r="J513" s="65" t="e">
        <f t="shared" si="272"/>
        <v>#DIV/0!</v>
      </c>
      <c r="K513" s="39"/>
      <c r="L513" s="39">
        <f t="shared" si="245"/>
        <v>0</v>
      </c>
      <c r="M513" s="29" t="e">
        <f t="shared" si="235"/>
        <v>#DIV/0!</v>
      </c>
      <c r="N513" s="689"/>
      <c r="O513" s="6"/>
      <c r="P513" s="6"/>
      <c r="Q513" s="6"/>
      <c r="R513" s="6"/>
      <c r="S513" s="6"/>
      <c r="T513" s="6"/>
      <c r="U513" s="6"/>
      <c r="V513" s="6"/>
      <c r="W513" s="6"/>
      <c r="X513" s="6"/>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6"/>
      <c r="BB513" s="6"/>
      <c r="BC513" s="6"/>
      <c r="BD513" s="6"/>
      <c r="BE513" s="6"/>
      <c r="BF513" s="6"/>
      <c r="BG513" s="6"/>
      <c r="BH513" s="6"/>
      <c r="BI513" s="6"/>
      <c r="BJ513" s="6"/>
      <c r="BK513" s="6"/>
      <c r="BL513" s="6"/>
      <c r="BM513" s="6"/>
      <c r="BN513" s="6"/>
      <c r="BO513" s="6"/>
      <c r="BP513" s="6"/>
      <c r="BQ513" s="6"/>
      <c r="BR513" s="6"/>
      <c r="BS513" s="6"/>
      <c r="BT513" s="6"/>
      <c r="BU513" s="6"/>
      <c r="BV513" s="6"/>
      <c r="BW513" s="6"/>
      <c r="BX513" s="6"/>
      <c r="BY513" s="6"/>
      <c r="BZ513" s="6"/>
      <c r="CA513" s="6"/>
      <c r="CB513" s="6"/>
      <c r="CC513" s="6"/>
      <c r="CD513" s="6"/>
      <c r="CE513" s="6"/>
      <c r="CF513" s="6"/>
      <c r="CG513" s="6"/>
      <c r="CH513" s="6"/>
      <c r="CI513" s="6"/>
      <c r="CJ513" s="6"/>
      <c r="CK513" s="6"/>
      <c r="CL513" s="6"/>
      <c r="CM513" s="6"/>
      <c r="CN513" s="6"/>
      <c r="CO513" s="6"/>
      <c r="CP513" s="6"/>
      <c r="CQ513" s="6"/>
      <c r="CR513" s="6"/>
      <c r="CS513" s="6"/>
      <c r="CT513" s="6"/>
    </row>
    <row r="514" spans="1:98" s="5" customFormat="1" ht="18.75" customHeight="1" outlineLevel="1" x14ac:dyDescent="0.25">
      <c r="A514" s="668"/>
      <c r="B514" s="352" t="s">
        <v>18</v>
      </c>
      <c r="C514" s="352"/>
      <c r="D514" s="39">
        <v>160337</v>
      </c>
      <c r="E514" s="39">
        <v>160337</v>
      </c>
      <c r="F514" s="39">
        <v>29490.39</v>
      </c>
      <c r="G514" s="62">
        <f t="shared" si="252"/>
        <v>0.184</v>
      </c>
      <c r="H514" s="39">
        <v>29490.39</v>
      </c>
      <c r="I514" s="62">
        <f t="shared" si="271"/>
        <v>0.184</v>
      </c>
      <c r="J514" s="62">
        <f t="shared" si="272"/>
        <v>1</v>
      </c>
      <c r="K514" s="39">
        <v>160337</v>
      </c>
      <c r="L514" s="39">
        <f t="shared" si="245"/>
        <v>0</v>
      </c>
      <c r="M514" s="29">
        <f t="shared" si="235"/>
        <v>1</v>
      </c>
      <c r="N514" s="689"/>
      <c r="O514" s="6"/>
      <c r="P514" s="6"/>
      <c r="Q514" s="6"/>
      <c r="R514" s="6"/>
      <c r="S514" s="6"/>
      <c r="T514" s="6"/>
      <c r="U514" s="6"/>
      <c r="V514" s="6"/>
      <c r="W514" s="6"/>
      <c r="X514" s="6"/>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6"/>
      <c r="BB514" s="6"/>
      <c r="BC514" s="6"/>
      <c r="BD514" s="6"/>
      <c r="BE514" s="6"/>
      <c r="BF514" s="6"/>
      <c r="BG514" s="6"/>
      <c r="BH514" s="6"/>
      <c r="BI514" s="6"/>
      <c r="BJ514" s="6"/>
      <c r="BK514" s="6"/>
      <c r="BL514" s="6"/>
      <c r="BM514" s="6"/>
      <c r="BN514" s="6"/>
      <c r="BO514" s="6"/>
      <c r="BP514" s="6"/>
      <c r="BQ514" s="6"/>
      <c r="BR514" s="6"/>
      <c r="BS514" s="6"/>
      <c r="BT514" s="6"/>
      <c r="BU514" s="6"/>
      <c r="BV514" s="6"/>
      <c r="BW514" s="6"/>
      <c r="BX514" s="6"/>
      <c r="BY514" s="6"/>
      <c r="BZ514" s="6"/>
      <c r="CA514" s="6"/>
      <c r="CB514" s="6"/>
      <c r="CC514" s="6"/>
      <c r="CD514" s="6"/>
      <c r="CE514" s="6"/>
      <c r="CF514" s="6"/>
      <c r="CG514" s="6"/>
      <c r="CH514" s="6"/>
      <c r="CI514" s="6"/>
      <c r="CJ514" s="6"/>
      <c r="CK514" s="6"/>
      <c r="CL514" s="6"/>
      <c r="CM514" s="6"/>
      <c r="CN514" s="6"/>
      <c r="CO514" s="6"/>
      <c r="CP514" s="6"/>
      <c r="CQ514" s="6"/>
      <c r="CR514" s="6"/>
      <c r="CS514" s="6"/>
      <c r="CT514" s="6"/>
    </row>
    <row r="515" spans="1:98" s="5" customFormat="1" ht="18.75" customHeight="1" outlineLevel="1" x14ac:dyDescent="0.25">
      <c r="A515" s="668"/>
      <c r="B515" s="352" t="s">
        <v>38</v>
      </c>
      <c r="C515" s="352"/>
      <c r="D515" s="39">
        <v>8438.7999999999993</v>
      </c>
      <c r="E515" s="39">
        <v>8438.7999999999993</v>
      </c>
      <c r="F515" s="39">
        <v>1552.13</v>
      </c>
      <c r="G515" s="62">
        <f t="shared" si="252"/>
        <v>0.184</v>
      </c>
      <c r="H515" s="39">
        <v>1552.13</v>
      </c>
      <c r="I515" s="62">
        <f t="shared" si="271"/>
        <v>0.184</v>
      </c>
      <c r="J515" s="62">
        <f t="shared" si="272"/>
        <v>1</v>
      </c>
      <c r="K515" s="39">
        <v>8438.7999999999993</v>
      </c>
      <c r="L515" s="39">
        <f t="shared" si="245"/>
        <v>0</v>
      </c>
      <c r="M515" s="28">
        <f t="shared" si="235"/>
        <v>1</v>
      </c>
      <c r="N515" s="689"/>
      <c r="O515" s="6"/>
      <c r="P515" s="6"/>
      <c r="Q515" s="6"/>
      <c r="R515" s="6"/>
      <c r="S515" s="6"/>
      <c r="T515" s="6"/>
      <c r="U515" s="6"/>
      <c r="V515" s="6"/>
      <c r="W515" s="6"/>
      <c r="X515" s="6"/>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6"/>
      <c r="BB515" s="6"/>
      <c r="BC515" s="6"/>
      <c r="BD515" s="6"/>
      <c r="BE515" s="6"/>
      <c r="BF515" s="6"/>
      <c r="BG515" s="6"/>
      <c r="BH515" s="6"/>
      <c r="BI515" s="6"/>
      <c r="BJ515" s="6"/>
      <c r="BK515" s="6"/>
      <c r="BL515" s="6"/>
      <c r="BM515" s="6"/>
      <c r="BN515" s="6"/>
      <c r="BO515" s="6"/>
      <c r="BP515" s="6"/>
      <c r="BQ515" s="6"/>
      <c r="BR515" s="6"/>
      <c r="BS515" s="6"/>
      <c r="BT515" s="6"/>
      <c r="BU515" s="6"/>
      <c r="BV515" s="6"/>
      <c r="BW515" s="6"/>
      <c r="BX515" s="6"/>
      <c r="BY515" s="6"/>
      <c r="BZ515" s="6"/>
      <c r="CA515" s="6"/>
      <c r="CB515" s="6"/>
      <c r="CC515" s="6"/>
      <c r="CD515" s="6"/>
      <c r="CE515" s="6"/>
      <c r="CF515" s="6"/>
      <c r="CG515" s="6"/>
      <c r="CH515" s="6"/>
      <c r="CI515" s="6"/>
      <c r="CJ515" s="6"/>
      <c r="CK515" s="6"/>
      <c r="CL515" s="6"/>
      <c r="CM515" s="6"/>
      <c r="CN515" s="6"/>
      <c r="CO515" s="6"/>
      <c r="CP515" s="6"/>
      <c r="CQ515" s="6"/>
      <c r="CR515" s="6"/>
      <c r="CS515" s="6"/>
      <c r="CT515" s="6"/>
    </row>
    <row r="516" spans="1:98" s="5" customFormat="1" ht="18.75" customHeight="1" outlineLevel="1" x14ac:dyDescent="0.25">
      <c r="A516" s="668"/>
      <c r="B516" s="352" t="s">
        <v>20</v>
      </c>
      <c r="C516" s="352"/>
      <c r="D516" s="39"/>
      <c r="E516" s="39"/>
      <c r="F516" s="39"/>
      <c r="G516" s="65" t="e">
        <f t="shared" si="252"/>
        <v>#DIV/0!</v>
      </c>
      <c r="H516" s="39"/>
      <c r="I516" s="65" t="e">
        <f t="shared" si="271"/>
        <v>#DIV/0!</v>
      </c>
      <c r="J516" s="65" t="e">
        <f t="shared" si="272"/>
        <v>#DIV/0!</v>
      </c>
      <c r="K516" s="39"/>
      <c r="L516" s="39">
        <f t="shared" si="245"/>
        <v>0</v>
      </c>
      <c r="M516" s="29" t="e">
        <f t="shared" si="235"/>
        <v>#DIV/0!</v>
      </c>
      <c r="N516" s="690"/>
      <c r="O516" s="6"/>
      <c r="P516" s="6"/>
      <c r="Q516" s="6"/>
      <c r="R516" s="6"/>
      <c r="S516" s="6"/>
      <c r="T516" s="6"/>
      <c r="U516" s="6"/>
      <c r="V516" s="6"/>
      <c r="W516" s="6"/>
      <c r="X516" s="6"/>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6"/>
      <c r="BB516" s="6"/>
      <c r="BC516" s="6"/>
      <c r="BD516" s="6"/>
      <c r="BE516" s="6"/>
      <c r="BF516" s="6"/>
      <c r="BG516" s="6"/>
      <c r="BH516" s="6"/>
      <c r="BI516" s="6"/>
      <c r="BJ516" s="6"/>
      <c r="BK516" s="6"/>
      <c r="BL516" s="6"/>
      <c r="BM516" s="6"/>
      <c r="BN516" s="6"/>
      <c r="BO516" s="6"/>
      <c r="BP516" s="6"/>
      <c r="BQ516" s="6"/>
      <c r="BR516" s="6"/>
      <c r="BS516" s="6"/>
      <c r="BT516" s="6"/>
      <c r="BU516" s="6"/>
      <c r="BV516" s="6"/>
      <c r="BW516" s="6"/>
      <c r="BX516" s="6"/>
      <c r="BY516" s="6"/>
      <c r="BZ516" s="6"/>
      <c r="CA516" s="6"/>
      <c r="CB516" s="6"/>
      <c r="CC516" s="6"/>
      <c r="CD516" s="6"/>
      <c r="CE516" s="6"/>
      <c r="CF516" s="6"/>
      <c r="CG516" s="6"/>
      <c r="CH516" s="6"/>
      <c r="CI516" s="6"/>
      <c r="CJ516" s="6"/>
      <c r="CK516" s="6"/>
      <c r="CL516" s="6"/>
      <c r="CM516" s="6"/>
      <c r="CN516" s="6"/>
      <c r="CO516" s="6"/>
      <c r="CP516" s="6"/>
      <c r="CQ516" s="6"/>
      <c r="CR516" s="6"/>
      <c r="CS516" s="6"/>
      <c r="CT516" s="6"/>
    </row>
    <row r="517" spans="1:98" s="5" customFormat="1" ht="81.75" customHeight="1" x14ac:dyDescent="0.25">
      <c r="A517" s="668" t="s">
        <v>1139</v>
      </c>
      <c r="B517" s="16" t="s">
        <v>488</v>
      </c>
      <c r="C517" s="16" t="s">
        <v>331</v>
      </c>
      <c r="D517" s="19">
        <f>SUM(D518:D521)</f>
        <v>1358.63</v>
      </c>
      <c r="E517" s="19">
        <f>SUM(E518:E521)</f>
        <v>1358.63</v>
      </c>
      <c r="F517" s="19">
        <f>SUM(F518:F521)</f>
        <v>8.56</v>
      </c>
      <c r="G517" s="62">
        <f t="shared" si="252"/>
        <v>6.0000000000000001E-3</v>
      </c>
      <c r="H517" s="39">
        <f>SUM(H518:H521)</f>
        <v>8.56</v>
      </c>
      <c r="I517" s="62">
        <f t="shared" si="271"/>
        <v>6.0000000000000001E-3</v>
      </c>
      <c r="J517" s="62">
        <f t="shared" si="272"/>
        <v>1</v>
      </c>
      <c r="K517" s="19">
        <f>SUM(K518:K521)</f>
        <v>1358.63</v>
      </c>
      <c r="L517" s="39">
        <f t="shared" si="245"/>
        <v>0</v>
      </c>
      <c r="M517" s="51">
        <f t="shared" si="235"/>
        <v>1</v>
      </c>
      <c r="N517" s="706" t="s">
        <v>1123</v>
      </c>
      <c r="O517" s="6"/>
      <c r="P517" s="6"/>
      <c r="Q517" s="6"/>
      <c r="R517" s="6"/>
      <c r="S517" s="6"/>
      <c r="T517" s="6"/>
      <c r="U517" s="6"/>
      <c r="V517" s="6"/>
      <c r="W517" s="6"/>
      <c r="X517" s="6"/>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6"/>
      <c r="BB517" s="6"/>
      <c r="BC517" s="6"/>
      <c r="BD517" s="6"/>
      <c r="BE517" s="6"/>
      <c r="BF517" s="6"/>
      <c r="BG517" s="6"/>
      <c r="BH517" s="6"/>
      <c r="BI517" s="6"/>
      <c r="BJ517" s="6"/>
      <c r="BK517" s="6"/>
      <c r="BL517" s="6"/>
      <c r="BM517" s="6"/>
      <c r="BN517" s="6"/>
      <c r="BO517" s="6"/>
      <c r="BP517" s="6"/>
      <c r="BQ517" s="6"/>
      <c r="BR517" s="6"/>
      <c r="BS517" s="6"/>
      <c r="BT517" s="6"/>
      <c r="BU517" s="6"/>
      <c r="BV517" s="6"/>
      <c r="BW517" s="6"/>
      <c r="BX517" s="6"/>
      <c r="BY517" s="6"/>
      <c r="BZ517" s="6"/>
      <c r="CA517" s="6"/>
      <c r="CB517" s="6"/>
      <c r="CC517" s="6"/>
      <c r="CD517" s="6"/>
      <c r="CE517" s="6"/>
      <c r="CF517" s="6"/>
      <c r="CG517" s="6"/>
      <c r="CH517" s="6"/>
      <c r="CI517" s="6"/>
      <c r="CJ517" s="6"/>
      <c r="CK517" s="6"/>
      <c r="CL517" s="6"/>
      <c r="CM517" s="6"/>
      <c r="CN517" s="6"/>
      <c r="CO517" s="6"/>
      <c r="CP517" s="6"/>
      <c r="CQ517" s="6"/>
      <c r="CR517" s="6"/>
      <c r="CS517" s="6"/>
      <c r="CT517" s="6"/>
    </row>
    <row r="518" spans="1:98" s="5" customFormat="1" ht="26.25" customHeight="1" outlineLevel="1" x14ac:dyDescent="0.25">
      <c r="A518" s="668"/>
      <c r="B518" s="352" t="s">
        <v>19</v>
      </c>
      <c r="C518" s="352"/>
      <c r="D518" s="39"/>
      <c r="E518" s="18"/>
      <c r="F518" s="39"/>
      <c r="G518" s="65" t="e">
        <f t="shared" si="252"/>
        <v>#DIV/0!</v>
      </c>
      <c r="H518" s="21"/>
      <c r="I518" s="65" t="e">
        <f t="shared" si="271"/>
        <v>#DIV/0!</v>
      </c>
      <c r="J518" s="65" t="e">
        <f t="shared" si="272"/>
        <v>#DIV/0!</v>
      </c>
      <c r="K518" s="39"/>
      <c r="L518" s="39">
        <f t="shared" si="245"/>
        <v>0</v>
      </c>
      <c r="M518" s="29" t="e">
        <f t="shared" si="235"/>
        <v>#DIV/0!</v>
      </c>
      <c r="N518" s="706"/>
      <c r="O518" s="6"/>
      <c r="P518" s="6"/>
      <c r="Q518" s="6"/>
      <c r="R518" s="6"/>
      <c r="S518" s="6"/>
      <c r="T518" s="6"/>
      <c r="U518" s="6"/>
      <c r="V518" s="6"/>
      <c r="W518" s="6"/>
      <c r="X518" s="6"/>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6"/>
      <c r="BB518" s="6"/>
      <c r="BC518" s="6"/>
      <c r="BD518" s="6"/>
      <c r="BE518" s="6"/>
      <c r="BF518" s="6"/>
      <c r="BG518" s="6"/>
      <c r="BH518" s="6"/>
      <c r="BI518" s="6"/>
      <c r="BJ518" s="6"/>
      <c r="BK518" s="6"/>
      <c r="BL518" s="6"/>
      <c r="BM518" s="6"/>
      <c r="BN518" s="6"/>
      <c r="BO518" s="6"/>
      <c r="BP518" s="6"/>
      <c r="BQ518" s="6"/>
      <c r="BR518" s="6"/>
      <c r="BS518" s="6"/>
      <c r="BT518" s="6"/>
      <c r="BU518" s="6"/>
      <c r="BV518" s="6"/>
      <c r="BW518" s="6"/>
      <c r="BX518" s="6"/>
      <c r="BY518" s="6"/>
      <c r="BZ518" s="6"/>
      <c r="CA518" s="6"/>
      <c r="CB518" s="6"/>
      <c r="CC518" s="6"/>
      <c r="CD518" s="6"/>
      <c r="CE518" s="6"/>
      <c r="CF518" s="6"/>
      <c r="CG518" s="6"/>
      <c r="CH518" s="6"/>
      <c r="CI518" s="6"/>
      <c r="CJ518" s="6"/>
      <c r="CK518" s="6"/>
      <c r="CL518" s="6"/>
      <c r="CM518" s="6"/>
      <c r="CN518" s="6"/>
      <c r="CO518" s="6"/>
      <c r="CP518" s="6"/>
      <c r="CQ518" s="6"/>
      <c r="CR518" s="6"/>
      <c r="CS518" s="6"/>
      <c r="CT518" s="6"/>
    </row>
    <row r="519" spans="1:98" s="5" customFormat="1" outlineLevel="1" x14ac:dyDescent="0.25">
      <c r="A519" s="668"/>
      <c r="B519" s="352" t="s">
        <v>18</v>
      </c>
      <c r="C519" s="352"/>
      <c r="D519" s="39"/>
      <c r="E519" s="39"/>
      <c r="F519" s="39"/>
      <c r="G519" s="65" t="e">
        <f t="shared" si="252"/>
        <v>#DIV/0!</v>
      </c>
      <c r="H519" s="21"/>
      <c r="I519" s="65" t="e">
        <f t="shared" si="271"/>
        <v>#DIV/0!</v>
      </c>
      <c r="J519" s="65" t="e">
        <f t="shared" si="272"/>
        <v>#DIV/0!</v>
      </c>
      <c r="K519" s="39"/>
      <c r="L519" s="39">
        <f t="shared" si="245"/>
        <v>0</v>
      </c>
      <c r="M519" s="29" t="e">
        <f t="shared" si="235"/>
        <v>#DIV/0!</v>
      </c>
      <c r="N519" s="706"/>
      <c r="O519" s="6"/>
      <c r="P519" s="6"/>
      <c r="Q519" s="6"/>
      <c r="R519" s="6"/>
      <c r="S519" s="6"/>
      <c r="T519" s="6"/>
      <c r="U519" s="6"/>
      <c r="V519" s="6"/>
      <c r="W519" s="6"/>
      <c r="X519" s="6"/>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6"/>
      <c r="BB519" s="6"/>
      <c r="BC519" s="6"/>
      <c r="BD519" s="6"/>
      <c r="BE519" s="6"/>
      <c r="BF519" s="6"/>
      <c r="BG519" s="6"/>
      <c r="BH519" s="6"/>
      <c r="BI519" s="6"/>
      <c r="BJ519" s="6"/>
      <c r="BK519" s="6"/>
      <c r="BL519" s="6"/>
      <c r="BM519" s="6"/>
      <c r="BN519" s="6"/>
      <c r="BO519" s="6"/>
      <c r="BP519" s="6"/>
      <c r="BQ519" s="6"/>
      <c r="BR519" s="6"/>
      <c r="BS519" s="6"/>
      <c r="BT519" s="6"/>
      <c r="BU519" s="6"/>
      <c r="BV519" s="6"/>
      <c r="BW519" s="6"/>
      <c r="BX519" s="6"/>
      <c r="BY519" s="6"/>
      <c r="BZ519" s="6"/>
      <c r="CA519" s="6"/>
      <c r="CB519" s="6"/>
      <c r="CC519" s="6"/>
      <c r="CD519" s="6"/>
      <c r="CE519" s="6"/>
      <c r="CF519" s="6"/>
      <c r="CG519" s="6"/>
      <c r="CH519" s="6"/>
      <c r="CI519" s="6"/>
      <c r="CJ519" s="6"/>
      <c r="CK519" s="6"/>
      <c r="CL519" s="6"/>
      <c r="CM519" s="6"/>
      <c r="CN519" s="6"/>
      <c r="CO519" s="6"/>
      <c r="CP519" s="6"/>
      <c r="CQ519" s="6"/>
      <c r="CR519" s="6"/>
      <c r="CS519" s="6"/>
      <c r="CT519" s="6"/>
    </row>
    <row r="520" spans="1:98" s="5" customFormat="1" outlineLevel="1" x14ac:dyDescent="0.25">
      <c r="A520" s="668"/>
      <c r="B520" s="352" t="s">
        <v>38</v>
      </c>
      <c r="C520" s="352"/>
      <c r="D520" s="39">
        <v>1358.63</v>
      </c>
      <c r="E520" s="39">
        <v>1358.63</v>
      </c>
      <c r="F520" s="39">
        <v>8.56</v>
      </c>
      <c r="G520" s="62">
        <f t="shared" si="252"/>
        <v>6.0000000000000001E-3</v>
      </c>
      <c r="H520" s="39">
        <v>8.56</v>
      </c>
      <c r="I520" s="62">
        <f t="shared" si="271"/>
        <v>6.0000000000000001E-3</v>
      </c>
      <c r="J520" s="62">
        <f t="shared" si="272"/>
        <v>1</v>
      </c>
      <c r="K520" s="39">
        <v>1358.63</v>
      </c>
      <c r="L520" s="39">
        <f t="shared" si="245"/>
        <v>0</v>
      </c>
      <c r="M520" s="28">
        <f t="shared" ref="M520:M571" si="283">K520/E520</f>
        <v>1</v>
      </c>
      <c r="N520" s="706"/>
      <c r="O520" s="6"/>
      <c r="P520" s="6"/>
      <c r="Q520" s="6"/>
      <c r="R520" s="6"/>
      <c r="S520" s="6"/>
      <c r="T520" s="6"/>
      <c r="U520" s="6"/>
      <c r="V520" s="6"/>
      <c r="W520" s="6"/>
      <c r="X520" s="6"/>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6"/>
      <c r="BB520" s="6"/>
      <c r="BC520" s="6"/>
      <c r="BD520" s="6"/>
      <c r="BE520" s="6"/>
      <c r="BF520" s="6"/>
      <c r="BG520" s="6"/>
      <c r="BH520" s="6"/>
      <c r="BI520" s="6"/>
      <c r="BJ520" s="6"/>
      <c r="BK520" s="6"/>
      <c r="BL520" s="6"/>
      <c r="BM520" s="6"/>
      <c r="BN520" s="6"/>
      <c r="BO520" s="6"/>
      <c r="BP520" s="6"/>
      <c r="BQ520" s="6"/>
      <c r="BR520" s="6"/>
      <c r="BS520" s="6"/>
      <c r="BT520" s="6"/>
      <c r="BU520" s="6"/>
      <c r="BV520" s="6"/>
      <c r="BW520" s="6"/>
      <c r="BX520" s="6"/>
      <c r="BY520" s="6"/>
      <c r="BZ520" s="6"/>
      <c r="CA520" s="6"/>
      <c r="CB520" s="6"/>
      <c r="CC520" s="6"/>
      <c r="CD520" s="6"/>
      <c r="CE520" s="6"/>
      <c r="CF520" s="6"/>
      <c r="CG520" s="6"/>
      <c r="CH520" s="6"/>
      <c r="CI520" s="6"/>
      <c r="CJ520" s="6"/>
      <c r="CK520" s="6"/>
      <c r="CL520" s="6"/>
      <c r="CM520" s="6"/>
      <c r="CN520" s="6"/>
      <c r="CO520" s="6"/>
      <c r="CP520" s="6"/>
      <c r="CQ520" s="6"/>
      <c r="CR520" s="6"/>
      <c r="CS520" s="6"/>
      <c r="CT520" s="6"/>
    </row>
    <row r="521" spans="1:98" s="5" customFormat="1" outlineLevel="1" x14ac:dyDescent="0.25">
      <c r="A521" s="668"/>
      <c r="B521" s="352" t="s">
        <v>20</v>
      </c>
      <c r="C521" s="352"/>
      <c r="D521" s="39"/>
      <c r="E521" s="18"/>
      <c r="F521" s="39"/>
      <c r="G521" s="65" t="e">
        <f t="shared" si="252"/>
        <v>#DIV/0!</v>
      </c>
      <c r="H521" s="21"/>
      <c r="I521" s="65" t="e">
        <f t="shared" si="271"/>
        <v>#DIV/0!</v>
      </c>
      <c r="J521" s="65" t="e">
        <f t="shared" si="272"/>
        <v>#DIV/0!</v>
      </c>
      <c r="K521" s="39"/>
      <c r="L521" s="39">
        <f t="shared" si="245"/>
        <v>0</v>
      </c>
      <c r="M521" s="29" t="e">
        <f t="shared" si="283"/>
        <v>#DIV/0!</v>
      </c>
      <c r="N521" s="706"/>
      <c r="O521" s="6"/>
      <c r="P521" s="6"/>
      <c r="Q521" s="6"/>
      <c r="R521" s="6"/>
      <c r="S521" s="6"/>
      <c r="T521" s="6"/>
      <c r="U521" s="6"/>
      <c r="V521" s="6"/>
      <c r="W521" s="6"/>
      <c r="X521" s="6"/>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6"/>
      <c r="BB521" s="6"/>
      <c r="BC521" s="6"/>
      <c r="BD521" s="6"/>
      <c r="BE521" s="6"/>
      <c r="BF521" s="6"/>
      <c r="BG521" s="6"/>
      <c r="BH521" s="6"/>
      <c r="BI521" s="6"/>
      <c r="BJ521" s="6"/>
      <c r="BK521" s="6"/>
      <c r="BL521" s="6"/>
      <c r="BM521" s="6"/>
      <c r="BN521" s="6"/>
      <c r="BO521" s="6"/>
      <c r="BP521" s="6"/>
      <c r="BQ521" s="6"/>
      <c r="BR521" s="6"/>
      <c r="BS521" s="6"/>
      <c r="BT521" s="6"/>
      <c r="BU521" s="6"/>
      <c r="BV521" s="6"/>
      <c r="BW521" s="6"/>
      <c r="BX521" s="6"/>
      <c r="BY521" s="6"/>
      <c r="BZ521" s="6"/>
      <c r="CA521" s="6"/>
      <c r="CB521" s="6"/>
      <c r="CC521" s="6"/>
      <c r="CD521" s="6"/>
      <c r="CE521" s="6"/>
      <c r="CF521" s="6"/>
      <c r="CG521" s="6"/>
      <c r="CH521" s="6"/>
      <c r="CI521" s="6"/>
      <c r="CJ521" s="6"/>
      <c r="CK521" s="6"/>
      <c r="CL521" s="6"/>
      <c r="CM521" s="6"/>
      <c r="CN521" s="6"/>
      <c r="CO521" s="6"/>
      <c r="CP521" s="6"/>
      <c r="CQ521" s="6"/>
      <c r="CR521" s="6"/>
      <c r="CS521" s="6"/>
      <c r="CT521" s="6"/>
    </row>
    <row r="522" spans="1:98" s="5" customFormat="1" ht="37.5" outlineLevel="1" x14ac:dyDescent="0.25">
      <c r="A522" s="620" t="s">
        <v>1140</v>
      </c>
      <c r="B522" s="16" t="s">
        <v>1175</v>
      </c>
      <c r="C522" s="16" t="s">
        <v>331</v>
      </c>
      <c r="D522" s="39">
        <f>SUM(D523:D526)</f>
        <v>5262.15</v>
      </c>
      <c r="E522" s="39">
        <f t="shared" ref="E522:F522" si="284">SUM(E523:E526)</f>
        <v>5262.15</v>
      </c>
      <c r="F522" s="39">
        <f t="shared" si="284"/>
        <v>0</v>
      </c>
      <c r="G522" s="65">
        <f t="shared" si="252"/>
        <v>0</v>
      </c>
      <c r="H522" s="21"/>
      <c r="I522" s="65"/>
      <c r="J522" s="65"/>
      <c r="K522" s="39">
        <f>SUM(K523:K526)</f>
        <v>5262.15</v>
      </c>
      <c r="L522" s="39"/>
      <c r="M522" s="28">
        <f t="shared" si="283"/>
        <v>1</v>
      </c>
      <c r="N522" s="664" t="s">
        <v>1176</v>
      </c>
      <c r="O522" s="335"/>
      <c r="P522" s="335"/>
      <c r="Q522" s="335"/>
      <c r="R522" s="335"/>
      <c r="S522" s="335"/>
      <c r="T522" s="335"/>
      <c r="U522" s="335"/>
      <c r="V522" s="335"/>
      <c r="W522" s="335"/>
      <c r="X522" s="335"/>
      <c r="Y522" s="335"/>
      <c r="Z522" s="335"/>
      <c r="AA522" s="335"/>
      <c r="AB522" s="335"/>
      <c r="AC522" s="335"/>
      <c r="AD522" s="335"/>
      <c r="AE522" s="335"/>
      <c r="AF522" s="335"/>
      <c r="AG522" s="335"/>
      <c r="AH522" s="335"/>
      <c r="AI522" s="335"/>
      <c r="AJ522" s="335"/>
      <c r="AK522" s="335"/>
      <c r="AL522" s="335"/>
      <c r="AM522" s="335"/>
      <c r="AN522" s="335"/>
      <c r="AO522" s="335"/>
      <c r="AP522" s="335"/>
      <c r="AQ522" s="335"/>
      <c r="AR522" s="335"/>
      <c r="AS522" s="335"/>
      <c r="AT522" s="335"/>
      <c r="AU522" s="335"/>
      <c r="AV522" s="335"/>
      <c r="AW522" s="335"/>
      <c r="AX522" s="335"/>
      <c r="AY522" s="335"/>
      <c r="AZ522" s="335"/>
      <c r="BA522" s="335"/>
      <c r="BB522" s="335"/>
      <c r="BC522" s="335"/>
      <c r="BD522" s="335"/>
      <c r="BE522" s="335"/>
      <c r="BF522" s="335"/>
      <c r="BG522" s="335"/>
      <c r="BH522" s="335"/>
      <c r="BI522" s="335"/>
      <c r="BJ522" s="335"/>
      <c r="BK522" s="335"/>
      <c r="BL522" s="335"/>
      <c r="BM522" s="335"/>
      <c r="BN522" s="335"/>
      <c r="BO522" s="335"/>
      <c r="BP522" s="335"/>
      <c r="BQ522" s="335"/>
      <c r="BR522" s="335"/>
      <c r="BS522" s="335"/>
      <c r="BT522" s="335"/>
      <c r="BU522" s="335"/>
      <c r="BV522" s="335"/>
      <c r="BW522" s="335"/>
      <c r="BX522" s="335"/>
      <c r="BY522" s="335"/>
      <c r="BZ522" s="335"/>
      <c r="CA522" s="335"/>
      <c r="CB522" s="335"/>
      <c r="CC522" s="335"/>
      <c r="CD522" s="335"/>
      <c r="CE522" s="335"/>
      <c r="CF522" s="335"/>
      <c r="CG522" s="335"/>
      <c r="CH522" s="335"/>
      <c r="CI522" s="335"/>
      <c r="CJ522" s="335"/>
      <c r="CK522" s="335"/>
      <c r="CL522" s="335"/>
      <c r="CM522" s="335"/>
      <c r="CN522" s="335"/>
      <c r="CO522" s="335"/>
      <c r="CP522" s="335"/>
      <c r="CQ522" s="335"/>
      <c r="CR522" s="335"/>
      <c r="CS522" s="335"/>
      <c r="CT522" s="335"/>
    </row>
    <row r="523" spans="1:98" s="5" customFormat="1" outlineLevel="1" x14ac:dyDescent="0.25">
      <c r="A523" s="621"/>
      <c r="B523" s="586" t="s">
        <v>19</v>
      </c>
      <c r="C523" s="586"/>
      <c r="D523" s="39"/>
      <c r="E523" s="18"/>
      <c r="F523" s="39"/>
      <c r="G523" s="65" t="e">
        <f t="shared" si="252"/>
        <v>#DIV/0!</v>
      </c>
      <c r="H523" s="21"/>
      <c r="I523" s="65"/>
      <c r="J523" s="65"/>
      <c r="K523" s="39"/>
      <c r="L523" s="39"/>
      <c r="M523" s="29" t="e">
        <f t="shared" si="283"/>
        <v>#DIV/0!</v>
      </c>
      <c r="N523" s="664"/>
      <c r="O523" s="335"/>
      <c r="P523" s="335"/>
      <c r="Q523" s="335"/>
      <c r="R523" s="335"/>
      <c r="S523" s="335"/>
      <c r="T523" s="335"/>
      <c r="U523" s="335"/>
      <c r="V523" s="335"/>
      <c r="W523" s="335"/>
      <c r="X523" s="335"/>
      <c r="Y523" s="335"/>
      <c r="Z523" s="335"/>
      <c r="AA523" s="335"/>
      <c r="AB523" s="335"/>
      <c r="AC523" s="335"/>
      <c r="AD523" s="335"/>
      <c r="AE523" s="335"/>
      <c r="AF523" s="335"/>
      <c r="AG523" s="335"/>
      <c r="AH523" s="335"/>
      <c r="AI523" s="335"/>
      <c r="AJ523" s="335"/>
      <c r="AK523" s="335"/>
      <c r="AL523" s="335"/>
      <c r="AM523" s="335"/>
      <c r="AN523" s="335"/>
      <c r="AO523" s="335"/>
      <c r="AP523" s="335"/>
      <c r="AQ523" s="335"/>
      <c r="AR523" s="335"/>
      <c r="AS523" s="335"/>
      <c r="AT523" s="335"/>
      <c r="AU523" s="335"/>
      <c r="AV523" s="335"/>
      <c r="AW523" s="335"/>
      <c r="AX523" s="335"/>
      <c r="AY523" s="335"/>
      <c r="AZ523" s="335"/>
      <c r="BA523" s="335"/>
      <c r="BB523" s="335"/>
      <c r="BC523" s="335"/>
      <c r="BD523" s="335"/>
      <c r="BE523" s="335"/>
      <c r="BF523" s="335"/>
      <c r="BG523" s="335"/>
      <c r="BH523" s="335"/>
      <c r="BI523" s="335"/>
      <c r="BJ523" s="335"/>
      <c r="BK523" s="335"/>
      <c r="BL523" s="335"/>
      <c r="BM523" s="335"/>
      <c r="BN523" s="335"/>
      <c r="BO523" s="335"/>
      <c r="BP523" s="335"/>
      <c r="BQ523" s="335"/>
      <c r="BR523" s="335"/>
      <c r="BS523" s="335"/>
      <c r="BT523" s="335"/>
      <c r="BU523" s="335"/>
      <c r="BV523" s="335"/>
      <c r="BW523" s="335"/>
      <c r="BX523" s="335"/>
      <c r="BY523" s="335"/>
      <c r="BZ523" s="335"/>
      <c r="CA523" s="335"/>
      <c r="CB523" s="335"/>
      <c r="CC523" s="335"/>
      <c r="CD523" s="335"/>
      <c r="CE523" s="335"/>
      <c r="CF523" s="335"/>
      <c r="CG523" s="335"/>
      <c r="CH523" s="335"/>
      <c r="CI523" s="335"/>
      <c r="CJ523" s="335"/>
      <c r="CK523" s="335"/>
      <c r="CL523" s="335"/>
      <c r="CM523" s="335"/>
      <c r="CN523" s="335"/>
      <c r="CO523" s="335"/>
      <c r="CP523" s="335"/>
      <c r="CQ523" s="335"/>
      <c r="CR523" s="335"/>
      <c r="CS523" s="335"/>
      <c r="CT523" s="335"/>
    </row>
    <row r="524" spans="1:98" s="5" customFormat="1" outlineLevel="1" x14ac:dyDescent="0.25">
      <c r="A524" s="621"/>
      <c r="B524" s="586" t="s">
        <v>18</v>
      </c>
      <c r="C524" s="586"/>
      <c r="D524" s="39"/>
      <c r="E524" s="18"/>
      <c r="F524" s="39"/>
      <c r="G524" s="65" t="e">
        <f t="shared" si="252"/>
        <v>#DIV/0!</v>
      </c>
      <c r="H524" s="21"/>
      <c r="I524" s="65"/>
      <c r="J524" s="65"/>
      <c r="K524" s="39"/>
      <c r="L524" s="39"/>
      <c r="M524" s="29" t="e">
        <f t="shared" si="283"/>
        <v>#DIV/0!</v>
      </c>
      <c r="N524" s="664"/>
      <c r="O524" s="335"/>
      <c r="P524" s="335"/>
      <c r="Q524" s="335"/>
      <c r="R524" s="335"/>
      <c r="S524" s="335"/>
      <c r="T524" s="335"/>
      <c r="U524" s="335"/>
      <c r="V524" s="335"/>
      <c r="W524" s="335"/>
      <c r="X524" s="335"/>
      <c r="Y524" s="335"/>
      <c r="Z524" s="335"/>
      <c r="AA524" s="335"/>
      <c r="AB524" s="335"/>
      <c r="AC524" s="335"/>
      <c r="AD524" s="335"/>
      <c r="AE524" s="335"/>
      <c r="AF524" s="335"/>
      <c r="AG524" s="335"/>
      <c r="AH524" s="335"/>
      <c r="AI524" s="335"/>
      <c r="AJ524" s="335"/>
      <c r="AK524" s="335"/>
      <c r="AL524" s="335"/>
      <c r="AM524" s="335"/>
      <c r="AN524" s="335"/>
      <c r="AO524" s="335"/>
      <c r="AP524" s="335"/>
      <c r="AQ524" s="335"/>
      <c r="AR524" s="335"/>
      <c r="AS524" s="335"/>
      <c r="AT524" s="335"/>
      <c r="AU524" s="335"/>
      <c r="AV524" s="335"/>
      <c r="AW524" s="335"/>
      <c r="AX524" s="335"/>
      <c r="AY524" s="335"/>
      <c r="AZ524" s="335"/>
      <c r="BA524" s="335"/>
      <c r="BB524" s="335"/>
      <c r="BC524" s="335"/>
      <c r="BD524" s="335"/>
      <c r="BE524" s="335"/>
      <c r="BF524" s="335"/>
      <c r="BG524" s="335"/>
      <c r="BH524" s="335"/>
      <c r="BI524" s="335"/>
      <c r="BJ524" s="335"/>
      <c r="BK524" s="335"/>
      <c r="BL524" s="335"/>
      <c r="BM524" s="335"/>
      <c r="BN524" s="335"/>
      <c r="BO524" s="335"/>
      <c r="BP524" s="335"/>
      <c r="BQ524" s="335"/>
      <c r="BR524" s="335"/>
      <c r="BS524" s="335"/>
      <c r="BT524" s="335"/>
      <c r="BU524" s="335"/>
      <c r="BV524" s="335"/>
      <c r="BW524" s="335"/>
      <c r="BX524" s="335"/>
      <c r="BY524" s="335"/>
      <c r="BZ524" s="335"/>
      <c r="CA524" s="335"/>
      <c r="CB524" s="335"/>
      <c r="CC524" s="335"/>
      <c r="CD524" s="335"/>
      <c r="CE524" s="335"/>
      <c r="CF524" s="335"/>
      <c r="CG524" s="335"/>
      <c r="CH524" s="335"/>
      <c r="CI524" s="335"/>
      <c r="CJ524" s="335"/>
      <c r="CK524" s="335"/>
      <c r="CL524" s="335"/>
      <c r="CM524" s="335"/>
      <c r="CN524" s="335"/>
      <c r="CO524" s="335"/>
      <c r="CP524" s="335"/>
      <c r="CQ524" s="335"/>
      <c r="CR524" s="335"/>
      <c r="CS524" s="335"/>
      <c r="CT524" s="335"/>
    </row>
    <row r="525" spans="1:98" s="5" customFormat="1" outlineLevel="1" x14ac:dyDescent="0.25">
      <c r="A525" s="621"/>
      <c r="B525" s="586" t="s">
        <v>38</v>
      </c>
      <c r="C525" s="586"/>
      <c r="D525" s="39">
        <v>5262.15</v>
      </c>
      <c r="E525" s="39">
        <v>5262.15</v>
      </c>
      <c r="F525" s="39"/>
      <c r="G525" s="65">
        <f t="shared" si="252"/>
        <v>0</v>
      </c>
      <c r="H525" s="21"/>
      <c r="I525" s="65"/>
      <c r="J525" s="65"/>
      <c r="K525" s="39">
        <v>5262.15</v>
      </c>
      <c r="L525" s="39"/>
      <c r="M525" s="28">
        <f t="shared" si="283"/>
        <v>1</v>
      </c>
      <c r="N525" s="664"/>
      <c r="O525" s="335"/>
      <c r="P525" s="335"/>
      <c r="Q525" s="335"/>
      <c r="R525" s="335"/>
      <c r="S525" s="335"/>
      <c r="T525" s="335"/>
      <c r="U525" s="335"/>
      <c r="V525" s="335"/>
      <c r="W525" s="335"/>
      <c r="X525" s="335"/>
      <c r="Y525" s="335"/>
      <c r="Z525" s="335"/>
      <c r="AA525" s="335"/>
      <c r="AB525" s="335"/>
      <c r="AC525" s="335"/>
      <c r="AD525" s="335"/>
      <c r="AE525" s="335"/>
      <c r="AF525" s="335"/>
      <c r="AG525" s="335"/>
      <c r="AH525" s="335"/>
      <c r="AI525" s="335"/>
      <c r="AJ525" s="335"/>
      <c r="AK525" s="335"/>
      <c r="AL525" s="335"/>
      <c r="AM525" s="335"/>
      <c r="AN525" s="335"/>
      <c r="AO525" s="335"/>
      <c r="AP525" s="335"/>
      <c r="AQ525" s="335"/>
      <c r="AR525" s="335"/>
      <c r="AS525" s="335"/>
      <c r="AT525" s="335"/>
      <c r="AU525" s="335"/>
      <c r="AV525" s="335"/>
      <c r="AW525" s="335"/>
      <c r="AX525" s="335"/>
      <c r="AY525" s="335"/>
      <c r="AZ525" s="335"/>
      <c r="BA525" s="335"/>
      <c r="BB525" s="335"/>
      <c r="BC525" s="335"/>
      <c r="BD525" s="335"/>
      <c r="BE525" s="335"/>
      <c r="BF525" s="335"/>
      <c r="BG525" s="335"/>
      <c r="BH525" s="335"/>
      <c r="BI525" s="335"/>
      <c r="BJ525" s="335"/>
      <c r="BK525" s="335"/>
      <c r="BL525" s="335"/>
      <c r="BM525" s="335"/>
      <c r="BN525" s="335"/>
      <c r="BO525" s="335"/>
      <c r="BP525" s="335"/>
      <c r="BQ525" s="335"/>
      <c r="BR525" s="335"/>
      <c r="BS525" s="335"/>
      <c r="BT525" s="335"/>
      <c r="BU525" s="335"/>
      <c r="BV525" s="335"/>
      <c r="BW525" s="335"/>
      <c r="BX525" s="335"/>
      <c r="BY525" s="335"/>
      <c r="BZ525" s="335"/>
      <c r="CA525" s="335"/>
      <c r="CB525" s="335"/>
      <c r="CC525" s="335"/>
      <c r="CD525" s="335"/>
      <c r="CE525" s="335"/>
      <c r="CF525" s="335"/>
      <c r="CG525" s="335"/>
      <c r="CH525" s="335"/>
      <c r="CI525" s="335"/>
      <c r="CJ525" s="335"/>
      <c r="CK525" s="335"/>
      <c r="CL525" s="335"/>
      <c r="CM525" s="335"/>
      <c r="CN525" s="335"/>
      <c r="CO525" s="335"/>
      <c r="CP525" s="335"/>
      <c r="CQ525" s="335"/>
      <c r="CR525" s="335"/>
      <c r="CS525" s="335"/>
      <c r="CT525" s="335"/>
    </row>
    <row r="526" spans="1:98" s="5" customFormat="1" outlineLevel="1" x14ac:dyDescent="0.25">
      <c r="A526" s="622"/>
      <c r="B526" s="586" t="s">
        <v>20</v>
      </c>
      <c r="C526" s="586"/>
      <c r="D526" s="39"/>
      <c r="E526" s="18"/>
      <c r="F526" s="39"/>
      <c r="G526" s="65" t="e">
        <f t="shared" si="252"/>
        <v>#DIV/0!</v>
      </c>
      <c r="H526" s="21"/>
      <c r="I526" s="65"/>
      <c r="J526" s="65"/>
      <c r="K526" s="39"/>
      <c r="L526" s="39"/>
      <c r="M526" s="29" t="e">
        <f t="shared" si="283"/>
        <v>#DIV/0!</v>
      </c>
      <c r="N526" s="664"/>
      <c r="O526" s="335"/>
      <c r="P526" s="335"/>
      <c r="Q526" s="335"/>
      <c r="R526" s="335"/>
      <c r="S526" s="335"/>
      <c r="T526" s="335"/>
      <c r="U526" s="335"/>
      <c r="V526" s="335"/>
      <c r="W526" s="335"/>
      <c r="X526" s="335"/>
      <c r="Y526" s="335"/>
      <c r="Z526" s="335"/>
      <c r="AA526" s="335"/>
      <c r="AB526" s="335"/>
      <c r="AC526" s="335"/>
      <c r="AD526" s="335"/>
      <c r="AE526" s="335"/>
      <c r="AF526" s="335"/>
      <c r="AG526" s="335"/>
      <c r="AH526" s="335"/>
      <c r="AI526" s="335"/>
      <c r="AJ526" s="335"/>
      <c r="AK526" s="335"/>
      <c r="AL526" s="335"/>
      <c r="AM526" s="335"/>
      <c r="AN526" s="335"/>
      <c r="AO526" s="335"/>
      <c r="AP526" s="335"/>
      <c r="AQ526" s="335"/>
      <c r="AR526" s="335"/>
      <c r="AS526" s="335"/>
      <c r="AT526" s="335"/>
      <c r="AU526" s="335"/>
      <c r="AV526" s="335"/>
      <c r="AW526" s="335"/>
      <c r="AX526" s="335"/>
      <c r="AY526" s="335"/>
      <c r="AZ526" s="335"/>
      <c r="BA526" s="335"/>
      <c r="BB526" s="335"/>
      <c r="BC526" s="335"/>
      <c r="BD526" s="335"/>
      <c r="BE526" s="335"/>
      <c r="BF526" s="335"/>
      <c r="BG526" s="335"/>
      <c r="BH526" s="335"/>
      <c r="BI526" s="335"/>
      <c r="BJ526" s="335"/>
      <c r="BK526" s="335"/>
      <c r="BL526" s="335"/>
      <c r="BM526" s="335"/>
      <c r="BN526" s="335"/>
      <c r="BO526" s="335"/>
      <c r="BP526" s="335"/>
      <c r="BQ526" s="335"/>
      <c r="BR526" s="335"/>
      <c r="BS526" s="335"/>
      <c r="BT526" s="335"/>
      <c r="BU526" s="335"/>
      <c r="BV526" s="335"/>
      <c r="BW526" s="335"/>
      <c r="BX526" s="335"/>
      <c r="BY526" s="335"/>
      <c r="BZ526" s="335"/>
      <c r="CA526" s="335"/>
      <c r="CB526" s="335"/>
      <c r="CC526" s="335"/>
      <c r="CD526" s="335"/>
      <c r="CE526" s="335"/>
      <c r="CF526" s="335"/>
      <c r="CG526" s="335"/>
      <c r="CH526" s="335"/>
      <c r="CI526" s="335"/>
      <c r="CJ526" s="335"/>
      <c r="CK526" s="335"/>
      <c r="CL526" s="335"/>
      <c r="CM526" s="335"/>
      <c r="CN526" s="335"/>
      <c r="CO526" s="335"/>
      <c r="CP526" s="335"/>
      <c r="CQ526" s="335"/>
      <c r="CR526" s="335"/>
      <c r="CS526" s="335"/>
      <c r="CT526" s="335"/>
    </row>
    <row r="527" spans="1:98" s="5" customFormat="1" ht="56.25" x14ac:dyDescent="0.25">
      <c r="A527" s="665" t="s">
        <v>571</v>
      </c>
      <c r="B527" s="16" t="s">
        <v>489</v>
      </c>
      <c r="C527" s="16" t="s">
        <v>139</v>
      </c>
      <c r="D527" s="19">
        <f>SUM(D528:D531)</f>
        <v>10803.02</v>
      </c>
      <c r="E527" s="19">
        <f>SUM(E528:E531)</f>
        <v>10803.02</v>
      </c>
      <c r="F527" s="19">
        <f>SUM(F528:F531)</f>
        <v>0</v>
      </c>
      <c r="G527" s="87">
        <f t="shared" si="252"/>
        <v>0</v>
      </c>
      <c r="H527" s="19">
        <f>SUM(H528:H531)</f>
        <v>0</v>
      </c>
      <c r="I527" s="87">
        <f t="shared" si="271"/>
        <v>0</v>
      </c>
      <c r="J527" s="65" t="e">
        <f t="shared" si="272"/>
        <v>#DIV/0!</v>
      </c>
      <c r="K527" s="19">
        <f>SUM(K528:K531)</f>
        <v>10803.02</v>
      </c>
      <c r="L527" s="19">
        <f>SUM(L528:L531)</f>
        <v>0</v>
      </c>
      <c r="M527" s="51">
        <f t="shared" si="283"/>
        <v>1</v>
      </c>
      <c r="N527" s="923"/>
      <c r="O527" s="6"/>
      <c r="P527" s="6"/>
      <c r="Q527" s="6"/>
      <c r="R527" s="6"/>
      <c r="S527" s="6"/>
      <c r="T527" s="6"/>
      <c r="U527" s="6"/>
      <c r="V527" s="6"/>
      <c r="W527" s="6"/>
      <c r="X527" s="6"/>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6"/>
      <c r="BB527" s="6"/>
      <c r="BC527" s="6"/>
      <c r="BD527" s="6"/>
      <c r="BE527" s="6"/>
      <c r="BF527" s="6"/>
      <c r="BG527" s="6"/>
      <c r="BH527" s="6"/>
      <c r="BI527" s="6"/>
      <c r="BJ527" s="6"/>
      <c r="BK527" s="6"/>
      <c r="BL527" s="6"/>
      <c r="BM527" s="6"/>
      <c r="BN527" s="6"/>
      <c r="BO527" s="6"/>
      <c r="BP527" s="6"/>
      <c r="BQ527" s="6"/>
      <c r="BR527" s="6"/>
      <c r="BS527" s="6"/>
      <c r="BT527" s="6"/>
      <c r="BU527" s="6"/>
      <c r="BV527" s="6"/>
      <c r="BW527" s="6"/>
      <c r="BX527" s="6"/>
      <c r="BY527" s="6"/>
      <c r="BZ527" s="6"/>
      <c r="CA527" s="6"/>
      <c r="CB527" s="6"/>
      <c r="CC527" s="6"/>
      <c r="CD527" s="6"/>
      <c r="CE527" s="6"/>
      <c r="CF527" s="6"/>
      <c r="CG527" s="6"/>
      <c r="CH527" s="6"/>
      <c r="CI527" s="6"/>
      <c r="CJ527" s="6"/>
      <c r="CK527" s="6"/>
      <c r="CL527" s="6"/>
      <c r="CM527" s="6"/>
      <c r="CN527" s="6"/>
      <c r="CO527" s="6"/>
      <c r="CP527" s="6"/>
      <c r="CQ527" s="6"/>
      <c r="CR527" s="6"/>
      <c r="CS527" s="6"/>
      <c r="CT527" s="6"/>
    </row>
    <row r="528" spans="1:98" s="5" customFormat="1" outlineLevel="1" x14ac:dyDescent="0.25">
      <c r="A528" s="666"/>
      <c r="B528" s="352" t="s">
        <v>19</v>
      </c>
      <c r="C528" s="352"/>
      <c r="D528" s="39">
        <f>D533+D538</f>
        <v>0</v>
      </c>
      <c r="E528" s="39">
        <f t="shared" ref="E528:F528" si="285">E533+E538</f>
        <v>0</v>
      </c>
      <c r="F528" s="39">
        <f t="shared" si="285"/>
        <v>0</v>
      </c>
      <c r="G528" s="65" t="e">
        <f t="shared" si="252"/>
        <v>#DIV/0!</v>
      </c>
      <c r="H528" s="39">
        <f>H533+H538</f>
        <v>0</v>
      </c>
      <c r="I528" s="65" t="e">
        <f t="shared" si="271"/>
        <v>#DIV/0!</v>
      </c>
      <c r="J528" s="65" t="e">
        <f t="shared" si="272"/>
        <v>#DIV/0!</v>
      </c>
      <c r="K528" s="39">
        <f>K533+K538</f>
        <v>0</v>
      </c>
      <c r="L528" s="39"/>
      <c r="M528" s="29" t="e">
        <f t="shared" si="283"/>
        <v>#DIV/0!</v>
      </c>
      <c r="N528" s="924"/>
      <c r="O528" s="6"/>
      <c r="P528" s="6"/>
      <c r="Q528" s="6"/>
      <c r="R528" s="6"/>
      <c r="S528" s="6"/>
      <c r="T528" s="6"/>
      <c r="U528" s="6"/>
      <c r="V528" s="6"/>
      <c r="W528" s="6"/>
      <c r="X528" s="6"/>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6"/>
      <c r="BB528" s="6"/>
      <c r="BC528" s="6"/>
      <c r="BD528" s="6"/>
      <c r="BE528" s="6"/>
      <c r="BF528" s="6"/>
      <c r="BG528" s="6"/>
      <c r="BH528" s="6"/>
      <c r="BI528" s="6"/>
      <c r="BJ528" s="6"/>
      <c r="BK528" s="6"/>
      <c r="BL528" s="6"/>
      <c r="BM528" s="6"/>
      <c r="BN528" s="6"/>
      <c r="BO528" s="6"/>
      <c r="BP528" s="6"/>
      <c r="BQ528" s="6"/>
      <c r="BR528" s="6"/>
      <c r="BS528" s="6"/>
      <c r="BT528" s="6"/>
      <c r="BU528" s="6"/>
      <c r="BV528" s="6"/>
      <c r="BW528" s="6"/>
      <c r="BX528" s="6"/>
      <c r="BY528" s="6"/>
      <c r="BZ528" s="6"/>
      <c r="CA528" s="6"/>
      <c r="CB528" s="6"/>
      <c r="CC528" s="6"/>
      <c r="CD528" s="6"/>
      <c r="CE528" s="6"/>
      <c r="CF528" s="6"/>
      <c r="CG528" s="6"/>
      <c r="CH528" s="6"/>
      <c r="CI528" s="6"/>
      <c r="CJ528" s="6"/>
      <c r="CK528" s="6"/>
      <c r="CL528" s="6"/>
      <c r="CM528" s="6"/>
      <c r="CN528" s="6"/>
      <c r="CO528" s="6"/>
      <c r="CP528" s="6"/>
      <c r="CQ528" s="6"/>
      <c r="CR528" s="6"/>
      <c r="CS528" s="6"/>
      <c r="CT528" s="6"/>
    </row>
    <row r="529" spans="1:98" s="5" customFormat="1" outlineLevel="1" x14ac:dyDescent="0.25">
      <c r="A529" s="666"/>
      <c r="B529" s="352" t="s">
        <v>18</v>
      </c>
      <c r="C529" s="352"/>
      <c r="D529" s="39">
        <f t="shared" ref="D529:F531" si="286">D534+D539</f>
        <v>0</v>
      </c>
      <c r="E529" s="39">
        <f t="shared" si="286"/>
        <v>0</v>
      </c>
      <c r="F529" s="39">
        <f t="shared" si="286"/>
        <v>0</v>
      </c>
      <c r="G529" s="65" t="e">
        <f t="shared" si="252"/>
        <v>#DIV/0!</v>
      </c>
      <c r="H529" s="39">
        <f t="shared" ref="H529:H531" si="287">H534+H539</f>
        <v>0</v>
      </c>
      <c r="I529" s="65" t="e">
        <f t="shared" si="271"/>
        <v>#DIV/0!</v>
      </c>
      <c r="J529" s="65" t="e">
        <f t="shared" si="272"/>
        <v>#DIV/0!</v>
      </c>
      <c r="K529" s="39">
        <f t="shared" ref="K529:K531" si="288">K534+K539</f>
        <v>0</v>
      </c>
      <c r="L529" s="39"/>
      <c r="M529" s="29" t="e">
        <f t="shared" si="283"/>
        <v>#DIV/0!</v>
      </c>
      <c r="N529" s="924"/>
      <c r="O529" s="6"/>
      <c r="P529" s="6"/>
      <c r="Q529" s="6"/>
      <c r="R529" s="6"/>
      <c r="S529" s="6"/>
      <c r="T529" s="6"/>
      <c r="U529" s="6"/>
      <c r="V529" s="6"/>
      <c r="W529" s="6"/>
      <c r="X529" s="6"/>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6"/>
      <c r="BB529" s="6"/>
      <c r="BC529" s="6"/>
      <c r="BD529" s="6"/>
      <c r="BE529" s="6"/>
      <c r="BF529" s="6"/>
      <c r="BG529" s="6"/>
      <c r="BH529" s="6"/>
      <c r="BI529" s="6"/>
      <c r="BJ529" s="6"/>
      <c r="BK529" s="6"/>
      <c r="BL529" s="6"/>
      <c r="BM529" s="6"/>
      <c r="BN529" s="6"/>
      <c r="BO529" s="6"/>
      <c r="BP529" s="6"/>
      <c r="BQ529" s="6"/>
      <c r="BR529" s="6"/>
      <c r="BS529" s="6"/>
      <c r="BT529" s="6"/>
      <c r="BU529" s="6"/>
      <c r="BV529" s="6"/>
      <c r="BW529" s="6"/>
      <c r="BX529" s="6"/>
      <c r="BY529" s="6"/>
      <c r="BZ529" s="6"/>
      <c r="CA529" s="6"/>
      <c r="CB529" s="6"/>
      <c r="CC529" s="6"/>
      <c r="CD529" s="6"/>
      <c r="CE529" s="6"/>
      <c r="CF529" s="6"/>
      <c r="CG529" s="6"/>
      <c r="CH529" s="6"/>
      <c r="CI529" s="6"/>
      <c r="CJ529" s="6"/>
      <c r="CK529" s="6"/>
      <c r="CL529" s="6"/>
      <c r="CM529" s="6"/>
      <c r="CN529" s="6"/>
      <c r="CO529" s="6"/>
      <c r="CP529" s="6"/>
      <c r="CQ529" s="6"/>
      <c r="CR529" s="6"/>
      <c r="CS529" s="6"/>
      <c r="CT529" s="6"/>
    </row>
    <row r="530" spans="1:98" s="5" customFormat="1" outlineLevel="1" x14ac:dyDescent="0.25">
      <c r="A530" s="666"/>
      <c r="B530" s="352" t="s">
        <v>38</v>
      </c>
      <c r="C530" s="352"/>
      <c r="D530" s="39">
        <f t="shared" si="286"/>
        <v>10803.02</v>
      </c>
      <c r="E530" s="39">
        <f t="shared" si="286"/>
        <v>10803.02</v>
      </c>
      <c r="F530" s="39">
        <f t="shared" si="286"/>
        <v>0</v>
      </c>
      <c r="G530" s="62">
        <f t="shared" si="252"/>
        <v>0</v>
      </c>
      <c r="H530" s="39">
        <f t="shared" si="287"/>
        <v>0</v>
      </c>
      <c r="I530" s="62">
        <f t="shared" si="271"/>
        <v>0</v>
      </c>
      <c r="J530" s="65" t="e">
        <f t="shared" si="272"/>
        <v>#DIV/0!</v>
      </c>
      <c r="K530" s="39">
        <f t="shared" si="288"/>
        <v>10803.02</v>
      </c>
      <c r="L530" s="39"/>
      <c r="M530" s="28">
        <f t="shared" si="283"/>
        <v>1</v>
      </c>
      <c r="N530" s="924"/>
      <c r="O530" s="6"/>
      <c r="P530" s="6"/>
      <c r="Q530" s="6"/>
      <c r="R530" s="6"/>
      <c r="S530" s="6"/>
      <c r="T530" s="6"/>
      <c r="U530" s="6"/>
      <c r="V530" s="6"/>
      <c r="W530" s="6"/>
      <c r="X530" s="6"/>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6"/>
      <c r="BB530" s="6"/>
      <c r="BC530" s="6"/>
      <c r="BD530" s="6"/>
      <c r="BE530" s="6"/>
      <c r="BF530" s="6"/>
      <c r="BG530" s="6"/>
      <c r="BH530" s="6"/>
      <c r="BI530" s="6"/>
      <c r="BJ530" s="6"/>
      <c r="BK530" s="6"/>
      <c r="BL530" s="6"/>
      <c r="BM530" s="6"/>
      <c r="BN530" s="6"/>
      <c r="BO530" s="6"/>
      <c r="BP530" s="6"/>
      <c r="BQ530" s="6"/>
      <c r="BR530" s="6"/>
      <c r="BS530" s="6"/>
      <c r="BT530" s="6"/>
      <c r="BU530" s="6"/>
      <c r="BV530" s="6"/>
      <c r="BW530" s="6"/>
      <c r="BX530" s="6"/>
      <c r="BY530" s="6"/>
      <c r="BZ530" s="6"/>
      <c r="CA530" s="6"/>
      <c r="CB530" s="6"/>
      <c r="CC530" s="6"/>
      <c r="CD530" s="6"/>
      <c r="CE530" s="6"/>
      <c r="CF530" s="6"/>
      <c r="CG530" s="6"/>
      <c r="CH530" s="6"/>
      <c r="CI530" s="6"/>
      <c r="CJ530" s="6"/>
      <c r="CK530" s="6"/>
      <c r="CL530" s="6"/>
      <c r="CM530" s="6"/>
      <c r="CN530" s="6"/>
      <c r="CO530" s="6"/>
      <c r="CP530" s="6"/>
      <c r="CQ530" s="6"/>
      <c r="CR530" s="6"/>
      <c r="CS530" s="6"/>
      <c r="CT530" s="6"/>
    </row>
    <row r="531" spans="1:98" s="5" customFormat="1" outlineLevel="1" x14ac:dyDescent="0.25">
      <c r="A531" s="667"/>
      <c r="B531" s="352" t="s">
        <v>20</v>
      </c>
      <c r="C531" s="352"/>
      <c r="D531" s="39">
        <f t="shared" si="286"/>
        <v>0</v>
      </c>
      <c r="E531" s="39">
        <f t="shared" si="286"/>
        <v>0</v>
      </c>
      <c r="F531" s="39">
        <f t="shared" si="286"/>
        <v>0</v>
      </c>
      <c r="G531" s="65" t="e">
        <f t="shared" si="252"/>
        <v>#DIV/0!</v>
      </c>
      <c r="H531" s="39">
        <f t="shared" si="287"/>
        <v>0</v>
      </c>
      <c r="I531" s="65" t="e">
        <f t="shared" si="271"/>
        <v>#DIV/0!</v>
      </c>
      <c r="J531" s="65" t="e">
        <f t="shared" si="272"/>
        <v>#DIV/0!</v>
      </c>
      <c r="K531" s="39">
        <f t="shared" si="288"/>
        <v>0</v>
      </c>
      <c r="L531" s="39"/>
      <c r="M531" s="29" t="e">
        <f t="shared" si="283"/>
        <v>#DIV/0!</v>
      </c>
      <c r="N531" s="925"/>
      <c r="O531" s="6"/>
      <c r="P531" s="6"/>
      <c r="Q531" s="6"/>
      <c r="R531" s="6"/>
      <c r="S531" s="6"/>
      <c r="T531" s="6"/>
      <c r="U531" s="6"/>
      <c r="V531" s="6"/>
      <c r="W531" s="6"/>
      <c r="X531" s="6"/>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6"/>
      <c r="BB531" s="6"/>
      <c r="BC531" s="6"/>
      <c r="BD531" s="6"/>
      <c r="BE531" s="6"/>
      <c r="BF531" s="6"/>
      <c r="BG531" s="6"/>
      <c r="BH531" s="6"/>
      <c r="BI531" s="6"/>
      <c r="BJ531" s="6"/>
      <c r="BK531" s="6"/>
      <c r="BL531" s="6"/>
      <c r="BM531" s="6"/>
      <c r="BN531" s="6"/>
      <c r="BO531" s="6"/>
      <c r="BP531" s="6"/>
      <c r="BQ531" s="6"/>
      <c r="BR531" s="6"/>
      <c r="BS531" s="6"/>
      <c r="BT531" s="6"/>
      <c r="BU531" s="6"/>
      <c r="BV531" s="6"/>
      <c r="BW531" s="6"/>
      <c r="BX531" s="6"/>
      <c r="BY531" s="6"/>
      <c r="BZ531" s="6"/>
      <c r="CA531" s="6"/>
      <c r="CB531" s="6"/>
      <c r="CC531" s="6"/>
      <c r="CD531" s="6"/>
      <c r="CE531" s="6"/>
      <c r="CF531" s="6"/>
      <c r="CG531" s="6"/>
      <c r="CH531" s="6"/>
      <c r="CI531" s="6"/>
      <c r="CJ531" s="6"/>
      <c r="CK531" s="6"/>
      <c r="CL531" s="6"/>
      <c r="CM531" s="6"/>
      <c r="CN531" s="6"/>
      <c r="CO531" s="6"/>
      <c r="CP531" s="6"/>
      <c r="CQ531" s="6"/>
      <c r="CR531" s="6"/>
      <c r="CS531" s="6"/>
      <c r="CT531" s="6"/>
    </row>
    <row r="532" spans="1:98" s="6" customFormat="1" ht="57" customHeight="1" x14ac:dyDescent="0.25">
      <c r="A532" s="665" t="s">
        <v>1292</v>
      </c>
      <c r="B532" s="16" t="s">
        <v>1124</v>
      </c>
      <c r="C532" s="16" t="s">
        <v>331</v>
      </c>
      <c r="D532" s="19">
        <f>SUM(D533:D536)</f>
        <v>9000</v>
      </c>
      <c r="E532" s="19">
        <f>SUM(E533:E536)</f>
        <v>9000</v>
      </c>
      <c r="F532" s="19">
        <f>SUM(F533:F536)</f>
        <v>0</v>
      </c>
      <c r="G532" s="87">
        <f t="shared" si="252"/>
        <v>0</v>
      </c>
      <c r="H532" s="19">
        <f>SUM(H533:H536)</f>
        <v>0</v>
      </c>
      <c r="I532" s="87">
        <f t="shared" si="271"/>
        <v>0</v>
      </c>
      <c r="J532" s="204" t="e">
        <f t="shared" si="272"/>
        <v>#DIV/0!</v>
      </c>
      <c r="K532" s="19">
        <f>SUM(K533:K536)</f>
        <v>9000</v>
      </c>
      <c r="L532" s="19"/>
      <c r="M532" s="51">
        <f t="shared" si="283"/>
        <v>1</v>
      </c>
      <c r="N532" s="688" t="s">
        <v>1125</v>
      </c>
    </row>
    <row r="533" spans="1:98" s="6" customFormat="1" ht="18.75" customHeight="1" outlineLevel="1" x14ac:dyDescent="0.25">
      <c r="A533" s="666"/>
      <c r="B533" s="352" t="s">
        <v>19</v>
      </c>
      <c r="C533" s="352"/>
      <c r="D533" s="39"/>
      <c r="E533" s="18"/>
      <c r="F533" s="39"/>
      <c r="G533" s="65" t="e">
        <f t="shared" si="252"/>
        <v>#DIV/0!</v>
      </c>
      <c r="H533" s="21"/>
      <c r="I533" s="65" t="e">
        <f t="shared" si="271"/>
        <v>#DIV/0!</v>
      </c>
      <c r="J533" s="65" t="e">
        <f t="shared" si="272"/>
        <v>#DIV/0!</v>
      </c>
      <c r="K533" s="39"/>
      <c r="L533" s="39"/>
      <c r="M533" s="29" t="e">
        <f t="shared" si="283"/>
        <v>#DIV/0!</v>
      </c>
      <c r="N533" s="689"/>
    </row>
    <row r="534" spans="1:98" s="6" customFormat="1" outlineLevel="1" x14ac:dyDescent="0.25">
      <c r="A534" s="666"/>
      <c r="B534" s="352" t="s">
        <v>18</v>
      </c>
      <c r="C534" s="352"/>
      <c r="D534" s="39"/>
      <c r="E534" s="18"/>
      <c r="F534" s="39"/>
      <c r="G534" s="65" t="e">
        <f t="shared" si="252"/>
        <v>#DIV/0!</v>
      </c>
      <c r="H534" s="21"/>
      <c r="I534" s="65" t="e">
        <f t="shared" si="271"/>
        <v>#DIV/0!</v>
      </c>
      <c r="J534" s="65" t="e">
        <f t="shared" si="272"/>
        <v>#DIV/0!</v>
      </c>
      <c r="K534" s="39"/>
      <c r="L534" s="39"/>
      <c r="M534" s="29" t="e">
        <f t="shared" si="283"/>
        <v>#DIV/0!</v>
      </c>
      <c r="N534" s="689"/>
    </row>
    <row r="535" spans="1:98" s="6" customFormat="1" outlineLevel="1" x14ac:dyDescent="0.25">
      <c r="A535" s="666"/>
      <c r="B535" s="352" t="s">
        <v>38</v>
      </c>
      <c r="C535" s="352"/>
      <c r="D535" s="39">
        <v>9000</v>
      </c>
      <c r="E535" s="39">
        <v>9000</v>
      </c>
      <c r="F535" s="39"/>
      <c r="G535" s="62">
        <f t="shared" si="252"/>
        <v>0</v>
      </c>
      <c r="H535" s="39"/>
      <c r="I535" s="62">
        <f t="shared" si="271"/>
        <v>0</v>
      </c>
      <c r="J535" s="65" t="e">
        <f t="shared" si="272"/>
        <v>#DIV/0!</v>
      </c>
      <c r="K535" s="39">
        <v>9000</v>
      </c>
      <c r="L535" s="39"/>
      <c r="M535" s="28">
        <f t="shared" si="283"/>
        <v>1</v>
      </c>
      <c r="N535" s="689"/>
    </row>
    <row r="536" spans="1:98" s="6" customFormat="1" outlineLevel="1" x14ac:dyDescent="0.25">
      <c r="A536" s="667"/>
      <c r="B536" s="352" t="s">
        <v>20</v>
      </c>
      <c r="C536" s="352"/>
      <c r="D536" s="39"/>
      <c r="E536" s="18"/>
      <c r="F536" s="39"/>
      <c r="G536" s="65" t="e">
        <f t="shared" si="252"/>
        <v>#DIV/0!</v>
      </c>
      <c r="H536" s="21"/>
      <c r="I536" s="65" t="e">
        <f t="shared" si="271"/>
        <v>#DIV/0!</v>
      </c>
      <c r="J536" s="65" t="e">
        <f t="shared" si="272"/>
        <v>#DIV/0!</v>
      </c>
      <c r="K536" s="39"/>
      <c r="L536" s="39"/>
      <c r="M536" s="29" t="e">
        <f t="shared" si="283"/>
        <v>#DIV/0!</v>
      </c>
      <c r="N536" s="690"/>
    </row>
    <row r="537" spans="1:98" s="335" customFormat="1" ht="56.25" customHeight="1" outlineLevel="1" x14ac:dyDescent="0.25">
      <c r="A537" s="665" t="s">
        <v>1293</v>
      </c>
      <c r="B537" s="16" t="s">
        <v>1177</v>
      </c>
      <c r="C537" s="16" t="s">
        <v>331</v>
      </c>
      <c r="D537" s="39">
        <f>SUM(D538:D541)</f>
        <v>1803.02</v>
      </c>
      <c r="E537" s="39">
        <f>SUM(E538:E541)</f>
        <v>1803.02</v>
      </c>
      <c r="F537" s="39"/>
      <c r="G537" s="65"/>
      <c r="H537" s="21"/>
      <c r="I537" s="65"/>
      <c r="J537" s="65"/>
      <c r="K537" s="39">
        <v>1803.02</v>
      </c>
      <c r="L537" s="39"/>
      <c r="M537" s="28">
        <f t="shared" si="283"/>
        <v>1</v>
      </c>
      <c r="N537" s="623" t="s">
        <v>1178</v>
      </c>
    </row>
    <row r="538" spans="1:98" s="335" customFormat="1" outlineLevel="1" x14ac:dyDescent="0.25">
      <c r="A538" s="666"/>
      <c r="B538" s="586" t="s">
        <v>19</v>
      </c>
      <c r="C538" s="586"/>
      <c r="D538" s="39"/>
      <c r="E538" s="18"/>
      <c r="F538" s="39"/>
      <c r="G538" s="65"/>
      <c r="H538" s="21"/>
      <c r="I538" s="65"/>
      <c r="J538" s="65"/>
      <c r="K538" s="39"/>
      <c r="L538" s="39"/>
      <c r="M538" s="29" t="e">
        <f t="shared" si="283"/>
        <v>#DIV/0!</v>
      </c>
      <c r="N538" s="624"/>
    </row>
    <row r="539" spans="1:98" s="335" customFormat="1" outlineLevel="1" x14ac:dyDescent="0.25">
      <c r="A539" s="666"/>
      <c r="B539" s="586" t="s">
        <v>18</v>
      </c>
      <c r="C539" s="586"/>
      <c r="D539" s="39"/>
      <c r="E539" s="18"/>
      <c r="F539" s="39"/>
      <c r="G539" s="65"/>
      <c r="H539" s="21"/>
      <c r="I539" s="65"/>
      <c r="J539" s="65"/>
      <c r="K539" s="39"/>
      <c r="L539" s="39"/>
      <c r="M539" s="29" t="e">
        <f t="shared" si="283"/>
        <v>#DIV/0!</v>
      </c>
      <c r="N539" s="624"/>
    </row>
    <row r="540" spans="1:98" s="335" customFormat="1" outlineLevel="1" x14ac:dyDescent="0.25">
      <c r="A540" s="666"/>
      <c r="B540" s="586" t="s">
        <v>38</v>
      </c>
      <c r="C540" s="586"/>
      <c r="D540" s="39">
        <v>1803.02</v>
      </c>
      <c r="E540" s="39">
        <v>1803.02</v>
      </c>
      <c r="F540" s="39"/>
      <c r="G540" s="65"/>
      <c r="H540" s="21"/>
      <c r="I540" s="65"/>
      <c r="J540" s="65"/>
      <c r="K540" s="39">
        <v>1803.02</v>
      </c>
      <c r="L540" s="39"/>
      <c r="M540" s="28">
        <f t="shared" si="283"/>
        <v>1</v>
      </c>
      <c r="N540" s="624"/>
    </row>
    <row r="541" spans="1:98" s="335" customFormat="1" outlineLevel="1" x14ac:dyDescent="0.25">
      <c r="A541" s="667"/>
      <c r="B541" s="586" t="s">
        <v>20</v>
      </c>
      <c r="C541" s="586"/>
      <c r="D541" s="39"/>
      <c r="E541" s="18"/>
      <c r="F541" s="39"/>
      <c r="G541" s="65"/>
      <c r="H541" s="21"/>
      <c r="I541" s="65"/>
      <c r="J541" s="65"/>
      <c r="K541" s="39"/>
      <c r="L541" s="39"/>
      <c r="M541" s="29" t="e">
        <f t="shared" si="283"/>
        <v>#DIV/0!</v>
      </c>
      <c r="N541" s="625"/>
    </row>
    <row r="542" spans="1:98" s="335" customFormat="1" ht="37.5" outlineLevel="1" x14ac:dyDescent="0.25">
      <c r="A542" s="665" t="s">
        <v>1141</v>
      </c>
      <c r="B542" s="16" t="s">
        <v>1127</v>
      </c>
      <c r="C542" s="16" t="s">
        <v>139</v>
      </c>
      <c r="D542" s="39">
        <f>SUM(D543:D546)</f>
        <v>491.75</v>
      </c>
      <c r="E542" s="39">
        <f>SUM(E543:E546)</f>
        <v>491.75</v>
      </c>
      <c r="F542" s="39">
        <f>SUM(F543:F546)</f>
        <v>0</v>
      </c>
      <c r="G542" s="65">
        <f t="shared" si="252"/>
        <v>0</v>
      </c>
      <c r="H542" s="21">
        <f>SUM(H543:H546)</f>
        <v>0</v>
      </c>
      <c r="I542" s="65">
        <f t="shared" si="271"/>
        <v>0</v>
      </c>
      <c r="J542" s="65" t="e">
        <f t="shared" si="272"/>
        <v>#DIV/0!</v>
      </c>
      <c r="K542" s="39">
        <f>SUM(K543:K546)</f>
        <v>245.1</v>
      </c>
      <c r="L542" s="39">
        <f>SUM(L543:L546)</f>
        <v>246.65</v>
      </c>
      <c r="M542" s="28">
        <f t="shared" si="283"/>
        <v>0.5</v>
      </c>
      <c r="N542" s="688"/>
    </row>
    <row r="543" spans="1:98" s="335" customFormat="1" outlineLevel="1" x14ac:dyDescent="0.25">
      <c r="A543" s="666"/>
      <c r="B543" s="380" t="s">
        <v>19</v>
      </c>
      <c r="C543" s="380"/>
      <c r="D543" s="39">
        <f>D548</f>
        <v>0</v>
      </c>
      <c r="E543" s="39">
        <f t="shared" ref="E543:F543" si="289">E548</f>
        <v>0</v>
      </c>
      <c r="F543" s="39">
        <f t="shared" si="289"/>
        <v>0</v>
      </c>
      <c r="G543" s="65" t="e">
        <f t="shared" si="252"/>
        <v>#DIV/0!</v>
      </c>
      <c r="H543" s="21">
        <f>H548</f>
        <v>0</v>
      </c>
      <c r="I543" s="65" t="e">
        <f t="shared" si="271"/>
        <v>#DIV/0!</v>
      </c>
      <c r="J543" s="65" t="e">
        <f t="shared" si="272"/>
        <v>#DIV/0!</v>
      </c>
      <c r="K543" s="39">
        <f>K548</f>
        <v>0</v>
      </c>
      <c r="L543" s="39"/>
      <c r="M543" s="29" t="e">
        <f t="shared" si="283"/>
        <v>#DIV/0!</v>
      </c>
      <c r="N543" s="689"/>
    </row>
    <row r="544" spans="1:98" s="335" customFormat="1" outlineLevel="1" x14ac:dyDescent="0.25">
      <c r="A544" s="666"/>
      <c r="B544" s="380" t="s">
        <v>18</v>
      </c>
      <c r="C544" s="380"/>
      <c r="D544" s="39">
        <f t="shared" ref="D544:F546" si="290">D549</f>
        <v>0</v>
      </c>
      <c r="E544" s="39">
        <f t="shared" si="290"/>
        <v>0</v>
      </c>
      <c r="F544" s="39">
        <f t="shared" si="290"/>
        <v>0</v>
      </c>
      <c r="G544" s="65" t="e">
        <f t="shared" si="252"/>
        <v>#DIV/0!</v>
      </c>
      <c r="H544" s="21">
        <f t="shared" ref="H544:H546" si="291">H549</f>
        <v>0</v>
      </c>
      <c r="I544" s="65" t="e">
        <f t="shared" si="271"/>
        <v>#DIV/0!</v>
      </c>
      <c r="J544" s="65" t="e">
        <f t="shared" si="272"/>
        <v>#DIV/0!</v>
      </c>
      <c r="K544" s="39">
        <f t="shared" ref="K544:K546" si="292">K549</f>
        <v>0</v>
      </c>
      <c r="L544" s="39"/>
      <c r="M544" s="29" t="e">
        <f t="shared" si="283"/>
        <v>#DIV/0!</v>
      </c>
      <c r="N544" s="689"/>
    </row>
    <row r="545" spans="1:98" s="335" customFormat="1" outlineLevel="1" x14ac:dyDescent="0.25">
      <c r="A545" s="666"/>
      <c r="B545" s="380" t="s">
        <v>38</v>
      </c>
      <c r="C545" s="380"/>
      <c r="D545" s="39">
        <f t="shared" si="290"/>
        <v>491.75</v>
      </c>
      <c r="E545" s="39">
        <f t="shared" si="290"/>
        <v>491.75</v>
      </c>
      <c r="F545" s="39">
        <f t="shared" si="290"/>
        <v>0</v>
      </c>
      <c r="G545" s="65">
        <f t="shared" si="252"/>
        <v>0</v>
      </c>
      <c r="H545" s="21">
        <f t="shared" si="291"/>
        <v>0</v>
      </c>
      <c r="I545" s="65">
        <f t="shared" si="271"/>
        <v>0</v>
      </c>
      <c r="J545" s="65" t="e">
        <f t="shared" si="272"/>
        <v>#DIV/0!</v>
      </c>
      <c r="K545" s="39">
        <f t="shared" si="292"/>
        <v>245.1</v>
      </c>
      <c r="L545" s="39">
        <f>E545-K545</f>
        <v>246.65</v>
      </c>
      <c r="M545" s="28">
        <f t="shared" si="283"/>
        <v>0.5</v>
      </c>
      <c r="N545" s="689"/>
    </row>
    <row r="546" spans="1:98" s="335" customFormat="1" outlineLevel="1" x14ac:dyDescent="0.25">
      <c r="A546" s="667"/>
      <c r="B546" s="380" t="s">
        <v>20</v>
      </c>
      <c r="C546" s="380"/>
      <c r="D546" s="39">
        <f t="shared" si="290"/>
        <v>0</v>
      </c>
      <c r="E546" s="39">
        <f t="shared" si="290"/>
        <v>0</v>
      </c>
      <c r="F546" s="39">
        <f t="shared" si="290"/>
        <v>0</v>
      </c>
      <c r="G546" s="65" t="e">
        <f t="shared" si="252"/>
        <v>#DIV/0!</v>
      </c>
      <c r="H546" s="21">
        <f t="shared" si="291"/>
        <v>0</v>
      </c>
      <c r="I546" s="65" t="e">
        <f t="shared" si="271"/>
        <v>#DIV/0!</v>
      </c>
      <c r="J546" s="65" t="e">
        <f t="shared" si="272"/>
        <v>#DIV/0!</v>
      </c>
      <c r="K546" s="39">
        <f t="shared" si="292"/>
        <v>0</v>
      </c>
      <c r="L546" s="39">
        <f t="shared" ref="L546:L551" si="293">E546-K546</f>
        <v>0</v>
      </c>
      <c r="M546" s="29" t="e">
        <f t="shared" si="283"/>
        <v>#DIV/0!</v>
      </c>
      <c r="N546" s="690"/>
    </row>
    <row r="547" spans="1:98" s="335" customFormat="1" ht="93.75" customHeight="1" outlineLevel="1" x14ac:dyDescent="0.25">
      <c r="A547" s="620" t="s">
        <v>1294</v>
      </c>
      <c r="B547" s="543" t="s">
        <v>1126</v>
      </c>
      <c r="C547" s="16" t="s">
        <v>331</v>
      </c>
      <c r="D547" s="39">
        <f>SUM(D548:D551)</f>
        <v>491.75</v>
      </c>
      <c r="E547" s="39">
        <f t="shared" ref="E547:F547" si="294">SUM(E548:E551)</f>
        <v>491.75</v>
      </c>
      <c r="F547" s="39">
        <f t="shared" si="294"/>
        <v>0</v>
      </c>
      <c r="G547" s="65">
        <f t="shared" si="252"/>
        <v>0</v>
      </c>
      <c r="H547" s="21">
        <f>SUM(H548:H551)</f>
        <v>0</v>
      </c>
      <c r="I547" s="65">
        <f t="shared" si="271"/>
        <v>0</v>
      </c>
      <c r="J547" s="65" t="e">
        <f t="shared" si="272"/>
        <v>#DIV/0!</v>
      </c>
      <c r="K547" s="39">
        <f>SUM(K548:K551)</f>
        <v>245.1</v>
      </c>
      <c r="L547" s="39">
        <f t="shared" si="293"/>
        <v>246.65</v>
      </c>
      <c r="M547" s="28">
        <f t="shared" si="283"/>
        <v>0.5</v>
      </c>
      <c r="N547" s="623" t="s">
        <v>1128</v>
      </c>
    </row>
    <row r="548" spans="1:98" s="335" customFormat="1" outlineLevel="1" x14ac:dyDescent="0.25">
      <c r="A548" s="621"/>
      <c r="B548" s="543" t="s">
        <v>19</v>
      </c>
      <c r="C548" s="543"/>
      <c r="D548" s="39"/>
      <c r="E548" s="39"/>
      <c r="F548" s="39"/>
      <c r="G548" s="65" t="e">
        <f t="shared" si="252"/>
        <v>#DIV/0!</v>
      </c>
      <c r="H548" s="21"/>
      <c r="I548" s="65" t="e">
        <f t="shared" si="271"/>
        <v>#DIV/0!</v>
      </c>
      <c r="J548" s="65" t="e">
        <f t="shared" si="272"/>
        <v>#DIV/0!</v>
      </c>
      <c r="K548" s="39"/>
      <c r="L548" s="39">
        <f t="shared" si="293"/>
        <v>0</v>
      </c>
      <c r="M548" s="29" t="e">
        <f t="shared" si="283"/>
        <v>#DIV/0!</v>
      </c>
      <c r="N548" s="624"/>
    </row>
    <row r="549" spans="1:98" s="335" customFormat="1" outlineLevel="1" x14ac:dyDescent="0.25">
      <c r="A549" s="621"/>
      <c r="B549" s="543" t="s">
        <v>18</v>
      </c>
      <c r="C549" s="543"/>
      <c r="D549" s="39"/>
      <c r="E549" s="39"/>
      <c r="F549" s="39"/>
      <c r="G549" s="65" t="e">
        <f t="shared" si="252"/>
        <v>#DIV/0!</v>
      </c>
      <c r="H549" s="21"/>
      <c r="I549" s="65" t="e">
        <f t="shared" si="271"/>
        <v>#DIV/0!</v>
      </c>
      <c r="J549" s="65" t="e">
        <f t="shared" si="272"/>
        <v>#DIV/0!</v>
      </c>
      <c r="K549" s="39"/>
      <c r="L549" s="39">
        <f t="shared" si="293"/>
        <v>0</v>
      </c>
      <c r="M549" s="29" t="e">
        <f t="shared" si="283"/>
        <v>#DIV/0!</v>
      </c>
      <c r="N549" s="624"/>
    </row>
    <row r="550" spans="1:98" s="335" customFormat="1" outlineLevel="1" x14ac:dyDescent="0.25">
      <c r="A550" s="621"/>
      <c r="B550" s="543" t="s">
        <v>38</v>
      </c>
      <c r="C550" s="543"/>
      <c r="D550" s="39">
        <v>491.75</v>
      </c>
      <c r="E550" s="39">
        <v>491.75</v>
      </c>
      <c r="F550" s="39"/>
      <c r="G550" s="65">
        <f t="shared" si="252"/>
        <v>0</v>
      </c>
      <c r="H550" s="21"/>
      <c r="I550" s="65">
        <f t="shared" si="271"/>
        <v>0</v>
      </c>
      <c r="J550" s="65" t="e">
        <f t="shared" si="272"/>
        <v>#DIV/0!</v>
      </c>
      <c r="K550" s="39">
        <v>245.1</v>
      </c>
      <c r="L550" s="39">
        <f t="shared" si="293"/>
        <v>246.65</v>
      </c>
      <c r="M550" s="28">
        <f t="shared" si="283"/>
        <v>0.5</v>
      </c>
      <c r="N550" s="624"/>
    </row>
    <row r="551" spans="1:98" s="335" customFormat="1" outlineLevel="1" x14ac:dyDescent="0.25">
      <c r="A551" s="622"/>
      <c r="B551" s="543" t="s">
        <v>20</v>
      </c>
      <c r="C551" s="543"/>
      <c r="D551" s="39"/>
      <c r="E551" s="39"/>
      <c r="F551" s="39"/>
      <c r="G551" s="65" t="e">
        <f t="shared" si="252"/>
        <v>#DIV/0!</v>
      </c>
      <c r="H551" s="21"/>
      <c r="I551" s="65" t="e">
        <f t="shared" si="271"/>
        <v>#DIV/0!</v>
      </c>
      <c r="J551" s="65" t="e">
        <f t="shared" si="272"/>
        <v>#DIV/0!</v>
      </c>
      <c r="K551" s="39"/>
      <c r="L551" s="39">
        <f t="shared" si="293"/>
        <v>0</v>
      </c>
      <c r="M551" s="29" t="e">
        <f t="shared" si="283"/>
        <v>#DIV/0!</v>
      </c>
      <c r="N551" s="625"/>
    </row>
    <row r="552" spans="1:98" s="5" customFormat="1" ht="94.5" customHeight="1" x14ac:dyDescent="0.25">
      <c r="A552" s="638" t="s">
        <v>68</v>
      </c>
      <c r="B552" s="80" t="s">
        <v>58</v>
      </c>
      <c r="C552" s="80" t="s">
        <v>97</v>
      </c>
      <c r="D552" s="57">
        <f>SUM(D553:D556)</f>
        <v>563.41999999999996</v>
      </c>
      <c r="E552" s="57">
        <f>SUM(E553:E556)</f>
        <v>563.41999999999996</v>
      </c>
      <c r="F552" s="57">
        <f>SUM(F553:F556)</f>
        <v>0</v>
      </c>
      <c r="G552" s="200">
        <f t="shared" si="252"/>
        <v>0</v>
      </c>
      <c r="H552" s="581">
        <f>SUM(H553:H556)</f>
        <v>0</v>
      </c>
      <c r="I552" s="200">
        <f t="shared" si="271"/>
        <v>0</v>
      </c>
      <c r="J552" s="200" t="e">
        <f t="shared" si="272"/>
        <v>#DIV/0!</v>
      </c>
      <c r="K552" s="57">
        <f t="shared" si="244"/>
        <v>563.41999999999996</v>
      </c>
      <c r="L552" s="39">
        <f t="shared" si="245"/>
        <v>0</v>
      </c>
      <c r="M552" s="54">
        <f t="shared" si="283"/>
        <v>1</v>
      </c>
      <c r="N552" s="691"/>
      <c r="O552" s="6"/>
      <c r="P552" s="6"/>
      <c r="Q552" s="6"/>
      <c r="R552" s="6"/>
      <c r="S552" s="6"/>
      <c r="T552" s="6"/>
      <c r="U552" s="6"/>
      <c r="V552" s="6"/>
      <c r="W552" s="6"/>
      <c r="X552" s="6"/>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6"/>
      <c r="BB552" s="6"/>
      <c r="BC552" s="6"/>
      <c r="BD552" s="6"/>
      <c r="BE552" s="6"/>
      <c r="BF552" s="6"/>
      <c r="BG552" s="6"/>
      <c r="BH552" s="6"/>
      <c r="BI552" s="6"/>
      <c r="BJ552" s="6"/>
      <c r="BK552" s="6"/>
      <c r="BL552" s="6"/>
      <c r="BM552" s="6"/>
      <c r="BN552" s="6"/>
      <c r="BO552" s="6"/>
      <c r="BP552" s="6"/>
      <c r="BQ552" s="6"/>
      <c r="BR552" s="6"/>
      <c r="BS552" s="6"/>
      <c r="BT552" s="6"/>
      <c r="BU552" s="6"/>
      <c r="BV552" s="6"/>
      <c r="BW552" s="6"/>
      <c r="BX552" s="6"/>
      <c r="BY552" s="6"/>
      <c r="BZ552" s="6"/>
      <c r="CA552" s="6"/>
      <c r="CB552" s="6"/>
      <c r="CC552" s="6"/>
      <c r="CD552" s="6"/>
      <c r="CE552" s="6"/>
      <c r="CF552" s="6"/>
      <c r="CG552" s="6"/>
      <c r="CH552" s="6"/>
      <c r="CI552" s="6"/>
      <c r="CJ552" s="6"/>
      <c r="CK552" s="6"/>
      <c r="CL552" s="6"/>
      <c r="CM552" s="6"/>
      <c r="CN552" s="6"/>
      <c r="CO552" s="6"/>
      <c r="CP552" s="6"/>
      <c r="CQ552" s="6"/>
      <c r="CR552" s="6"/>
      <c r="CS552" s="6"/>
      <c r="CT552" s="6"/>
    </row>
    <row r="553" spans="1:98" s="5" customFormat="1" ht="18.75" customHeight="1" outlineLevel="1" x14ac:dyDescent="0.25">
      <c r="A553" s="638"/>
      <c r="B553" s="352" t="s">
        <v>19</v>
      </c>
      <c r="C553" s="352"/>
      <c r="D553" s="39">
        <f>D558</f>
        <v>0</v>
      </c>
      <c r="E553" s="39">
        <f>E558</f>
        <v>0</v>
      </c>
      <c r="F553" s="39">
        <f>F558</f>
        <v>0</v>
      </c>
      <c r="G553" s="65" t="e">
        <f t="shared" si="252"/>
        <v>#DIV/0!</v>
      </c>
      <c r="H553" s="21">
        <f>H558</f>
        <v>0</v>
      </c>
      <c r="I553" s="65" t="e">
        <f t="shared" si="271"/>
        <v>#DIV/0!</v>
      </c>
      <c r="J553" s="65" t="e">
        <f t="shared" si="272"/>
        <v>#DIV/0!</v>
      </c>
      <c r="K553" s="39">
        <f t="shared" si="244"/>
        <v>0</v>
      </c>
      <c r="L553" s="39">
        <f t="shared" si="245"/>
        <v>0</v>
      </c>
      <c r="M553" s="29" t="e">
        <f t="shared" si="283"/>
        <v>#DIV/0!</v>
      </c>
      <c r="N553" s="691"/>
      <c r="O553" s="6"/>
      <c r="P553" s="6"/>
      <c r="Q553" s="6"/>
      <c r="R553" s="6"/>
      <c r="S553" s="6"/>
      <c r="T553" s="6"/>
      <c r="U553" s="6"/>
      <c r="V553" s="6"/>
      <c r="W553" s="6"/>
      <c r="X553" s="6"/>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6"/>
      <c r="BB553" s="6"/>
      <c r="BC553" s="6"/>
      <c r="BD553" s="6"/>
      <c r="BE553" s="6"/>
      <c r="BF553" s="6"/>
      <c r="BG553" s="6"/>
      <c r="BH553" s="6"/>
      <c r="BI553" s="6"/>
      <c r="BJ553" s="6"/>
      <c r="BK553" s="6"/>
      <c r="BL553" s="6"/>
      <c r="BM553" s="6"/>
      <c r="BN553" s="6"/>
      <c r="BO553" s="6"/>
      <c r="BP553" s="6"/>
      <c r="BQ553" s="6"/>
      <c r="BR553" s="6"/>
      <c r="BS553" s="6"/>
      <c r="BT553" s="6"/>
      <c r="BU553" s="6"/>
      <c r="BV553" s="6"/>
      <c r="BW553" s="6"/>
      <c r="BX553" s="6"/>
      <c r="BY553" s="6"/>
      <c r="BZ553" s="6"/>
      <c r="CA553" s="6"/>
      <c r="CB553" s="6"/>
      <c r="CC553" s="6"/>
      <c r="CD553" s="6"/>
      <c r="CE553" s="6"/>
      <c r="CF553" s="6"/>
      <c r="CG553" s="6"/>
      <c r="CH553" s="6"/>
      <c r="CI553" s="6"/>
      <c r="CJ553" s="6"/>
      <c r="CK553" s="6"/>
      <c r="CL553" s="6"/>
      <c r="CM553" s="6"/>
      <c r="CN553" s="6"/>
      <c r="CO553" s="6"/>
      <c r="CP553" s="6"/>
      <c r="CQ553" s="6"/>
      <c r="CR553" s="6"/>
      <c r="CS553" s="6"/>
      <c r="CT553" s="6"/>
    </row>
    <row r="554" spans="1:98" s="5" customFormat="1" ht="18.75" customHeight="1" outlineLevel="1" x14ac:dyDescent="0.25">
      <c r="A554" s="638"/>
      <c r="B554" s="352" t="s">
        <v>18</v>
      </c>
      <c r="C554" s="352"/>
      <c r="D554" s="39">
        <f t="shared" ref="D554:F556" si="295">D559</f>
        <v>281.70999999999998</v>
      </c>
      <c r="E554" s="39">
        <f t="shared" si="295"/>
        <v>281.70999999999998</v>
      </c>
      <c r="F554" s="39">
        <f t="shared" si="295"/>
        <v>0</v>
      </c>
      <c r="G554" s="65">
        <f t="shared" si="252"/>
        <v>0</v>
      </c>
      <c r="H554" s="21">
        <f>H559</f>
        <v>0</v>
      </c>
      <c r="I554" s="65">
        <f t="shared" si="271"/>
        <v>0</v>
      </c>
      <c r="J554" s="65" t="e">
        <f t="shared" si="272"/>
        <v>#DIV/0!</v>
      </c>
      <c r="K554" s="39">
        <f t="shared" si="244"/>
        <v>281.70999999999998</v>
      </c>
      <c r="L554" s="39">
        <f t="shared" si="245"/>
        <v>0</v>
      </c>
      <c r="M554" s="28">
        <f t="shared" si="283"/>
        <v>1</v>
      </c>
      <c r="N554" s="691"/>
      <c r="O554" s="6"/>
      <c r="P554" s="6"/>
      <c r="Q554" s="6"/>
      <c r="R554" s="6"/>
      <c r="S554" s="6"/>
      <c r="T554" s="6"/>
      <c r="U554" s="6"/>
      <c r="V554" s="6"/>
      <c r="W554" s="6"/>
      <c r="X554" s="6"/>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6"/>
      <c r="BB554" s="6"/>
      <c r="BC554" s="6"/>
      <c r="BD554" s="6"/>
      <c r="BE554" s="6"/>
      <c r="BF554" s="6"/>
      <c r="BG554" s="6"/>
      <c r="BH554" s="6"/>
      <c r="BI554" s="6"/>
      <c r="BJ554" s="6"/>
      <c r="BK554" s="6"/>
      <c r="BL554" s="6"/>
      <c r="BM554" s="6"/>
      <c r="BN554" s="6"/>
      <c r="BO554" s="6"/>
      <c r="BP554" s="6"/>
      <c r="BQ554" s="6"/>
      <c r="BR554" s="6"/>
      <c r="BS554" s="6"/>
      <c r="BT554" s="6"/>
      <c r="BU554" s="6"/>
      <c r="BV554" s="6"/>
      <c r="BW554" s="6"/>
      <c r="BX554" s="6"/>
      <c r="BY554" s="6"/>
      <c r="BZ554" s="6"/>
      <c r="CA554" s="6"/>
      <c r="CB554" s="6"/>
      <c r="CC554" s="6"/>
      <c r="CD554" s="6"/>
      <c r="CE554" s="6"/>
      <c r="CF554" s="6"/>
      <c r="CG554" s="6"/>
      <c r="CH554" s="6"/>
      <c r="CI554" s="6"/>
      <c r="CJ554" s="6"/>
      <c r="CK554" s="6"/>
      <c r="CL554" s="6"/>
      <c r="CM554" s="6"/>
      <c r="CN554" s="6"/>
      <c r="CO554" s="6"/>
      <c r="CP554" s="6"/>
      <c r="CQ554" s="6"/>
      <c r="CR554" s="6"/>
      <c r="CS554" s="6"/>
      <c r="CT554" s="6"/>
    </row>
    <row r="555" spans="1:98" s="5" customFormat="1" ht="18.75" customHeight="1" outlineLevel="1" x14ac:dyDescent="0.25">
      <c r="A555" s="638"/>
      <c r="B555" s="352" t="s">
        <v>38</v>
      </c>
      <c r="C555" s="352"/>
      <c r="D555" s="39">
        <f t="shared" si="295"/>
        <v>281.70999999999998</v>
      </c>
      <c r="E555" s="39">
        <f t="shared" si="295"/>
        <v>281.70999999999998</v>
      </c>
      <c r="F555" s="39">
        <f t="shared" si="295"/>
        <v>0</v>
      </c>
      <c r="G555" s="65">
        <f t="shared" si="252"/>
        <v>0</v>
      </c>
      <c r="H555" s="21">
        <f>H560</f>
        <v>0</v>
      </c>
      <c r="I555" s="65">
        <f t="shared" si="271"/>
        <v>0</v>
      </c>
      <c r="J555" s="65" t="e">
        <f t="shared" si="272"/>
        <v>#DIV/0!</v>
      </c>
      <c r="K555" s="39">
        <f t="shared" si="244"/>
        <v>281.70999999999998</v>
      </c>
      <c r="L555" s="39">
        <f t="shared" ref="L555:L561" si="296">E555-K555</f>
        <v>0</v>
      </c>
      <c r="M555" s="28">
        <f t="shared" si="283"/>
        <v>1</v>
      </c>
      <c r="N555" s="691"/>
      <c r="O555" s="6"/>
      <c r="P555" s="6"/>
      <c r="Q555" s="6"/>
      <c r="R555" s="6"/>
      <c r="S555" s="6"/>
      <c r="T555" s="6"/>
      <c r="U555" s="6"/>
      <c r="V555" s="6"/>
      <c r="W555" s="6"/>
      <c r="X555" s="6"/>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6"/>
      <c r="BB555" s="6"/>
      <c r="BC555" s="6"/>
      <c r="BD555" s="6"/>
      <c r="BE555" s="6"/>
      <c r="BF555" s="6"/>
      <c r="BG555" s="6"/>
      <c r="BH555" s="6"/>
      <c r="BI555" s="6"/>
      <c r="BJ555" s="6"/>
      <c r="BK555" s="6"/>
      <c r="BL555" s="6"/>
      <c r="BM555" s="6"/>
      <c r="BN555" s="6"/>
      <c r="BO555" s="6"/>
      <c r="BP555" s="6"/>
      <c r="BQ555" s="6"/>
      <c r="BR555" s="6"/>
      <c r="BS555" s="6"/>
      <c r="BT555" s="6"/>
      <c r="BU555" s="6"/>
      <c r="BV555" s="6"/>
      <c r="BW555" s="6"/>
      <c r="BX555" s="6"/>
      <c r="BY555" s="6"/>
      <c r="BZ555" s="6"/>
      <c r="CA555" s="6"/>
      <c r="CB555" s="6"/>
      <c r="CC555" s="6"/>
      <c r="CD555" s="6"/>
      <c r="CE555" s="6"/>
      <c r="CF555" s="6"/>
      <c r="CG555" s="6"/>
      <c r="CH555" s="6"/>
      <c r="CI555" s="6"/>
      <c r="CJ555" s="6"/>
      <c r="CK555" s="6"/>
      <c r="CL555" s="6"/>
      <c r="CM555" s="6"/>
      <c r="CN555" s="6"/>
      <c r="CO555" s="6"/>
      <c r="CP555" s="6"/>
      <c r="CQ555" s="6"/>
      <c r="CR555" s="6"/>
      <c r="CS555" s="6"/>
      <c r="CT555" s="6"/>
    </row>
    <row r="556" spans="1:98" s="5" customFormat="1" ht="18.75" customHeight="1" outlineLevel="1" x14ac:dyDescent="0.25">
      <c r="A556" s="638"/>
      <c r="B556" s="352" t="s">
        <v>20</v>
      </c>
      <c r="C556" s="352"/>
      <c r="D556" s="39">
        <f t="shared" si="295"/>
        <v>0</v>
      </c>
      <c r="E556" s="39">
        <f t="shared" si="295"/>
        <v>0</v>
      </c>
      <c r="F556" s="39">
        <f t="shared" si="295"/>
        <v>0</v>
      </c>
      <c r="G556" s="65" t="e">
        <f t="shared" si="252"/>
        <v>#DIV/0!</v>
      </c>
      <c r="H556" s="21">
        <f>H561</f>
        <v>0</v>
      </c>
      <c r="I556" s="65" t="e">
        <f t="shared" si="271"/>
        <v>#DIV/0!</v>
      </c>
      <c r="J556" s="65" t="e">
        <f t="shared" si="272"/>
        <v>#DIV/0!</v>
      </c>
      <c r="K556" s="39">
        <f t="shared" si="244"/>
        <v>0</v>
      </c>
      <c r="L556" s="39">
        <f t="shared" si="296"/>
        <v>0</v>
      </c>
      <c r="M556" s="115" t="e">
        <f t="shared" si="283"/>
        <v>#DIV/0!</v>
      </c>
      <c r="N556" s="691"/>
      <c r="O556" s="6"/>
      <c r="P556" s="6"/>
      <c r="Q556" s="6"/>
      <c r="R556" s="6"/>
      <c r="S556" s="6"/>
      <c r="T556" s="6"/>
      <c r="U556" s="6"/>
      <c r="V556" s="6"/>
      <c r="W556" s="6"/>
      <c r="X556" s="6"/>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6"/>
      <c r="BB556" s="6"/>
      <c r="BC556" s="6"/>
      <c r="BD556" s="6"/>
      <c r="BE556" s="6"/>
      <c r="BF556" s="6"/>
      <c r="BG556" s="6"/>
      <c r="BH556" s="6"/>
      <c r="BI556" s="6"/>
      <c r="BJ556" s="6"/>
      <c r="BK556" s="6"/>
      <c r="BL556" s="6"/>
      <c r="BM556" s="6"/>
      <c r="BN556" s="6"/>
      <c r="BO556" s="6"/>
      <c r="BP556" s="6"/>
      <c r="BQ556" s="6"/>
      <c r="BR556" s="6"/>
      <c r="BS556" s="6"/>
      <c r="BT556" s="6"/>
      <c r="BU556" s="6"/>
      <c r="BV556" s="6"/>
      <c r="BW556" s="6"/>
      <c r="BX556" s="6"/>
      <c r="BY556" s="6"/>
      <c r="BZ556" s="6"/>
      <c r="CA556" s="6"/>
      <c r="CB556" s="6"/>
      <c r="CC556" s="6"/>
      <c r="CD556" s="6"/>
      <c r="CE556" s="6"/>
      <c r="CF556" s="6"/>
      <c r="CG556" s="6"/>
      <c r="CH556" s="6"/>
      <c r="CI556" s="6"/>
      <c r="CJ556" s="6"/>
      <c r="CK556" s="6"/>
      <c r="CL556" s="6"/>
      <c r="CM556" s="6"/>
      <c r="CN556" s="6"/>
      <c r="CO556" s="6"/>
      <c r="CP556" s="6"/>
      <c r="CQ556" s="6"/>
      <c r="CR556" s="6"/>
      <c r="CS556" s="6"/>
      <c r="CT556" s="6"/>
    </row>
    <row r="557" spans="1:98" s="5" customFormat="1" ht="75" x14ac:dyDescent="0.25">
      <c r="A557" s="750" t="s">
        <v>67</v>
      </c>
      <c r="B557" s="16" t="s">
        <v>292</v>
      </c>
      <c r="C557" s="16" t="s">
        <v>139</v>
      </c>
      <c r="D557" s="19">
        <f>SUM(D558:D561)</f>
        <v>563.41999999999996</v>
      </c>
      <c r="E557" s="19">
        <f>SUM(E558:E561)</f>
        <v>563.41999999999996</v>
      </c>
      <c r="F557" s="19">
        <f>SUM(F558:F561)</f>
        <v>0</v>
      </c>
      <c r="G557" s="204">
        <f t="shared" si="252"/>
        <v>0</v>
      </c>
      <c r="H557" s="293">
        <f>SUM(H558:H561)</f>
        <v>0</v>
      </c>
      <c r="I557" s="65">
        <f t="shared" si="271"/>
        <v>0</v>
      </c>
      <c r="J557" s="204" t="e">
        <f t="shared" si="272"/>
        <v>#DIV/0!</v>
      </c>
      <c r="K557" s="19">
        <f t="shared" si="244"/>
        <v>563.41999999999996</v>
      </c>
      <c r="L557" s="19">
        <f t="shared" si="296"/>
        <v>0</v>
      </c>
      <c r="M557" s="51">
        <f t="shared" si="283"/>
        <v>1</v>
      </c>
      <c r="N557" s="697" t="s">
        <v>572</v>
      </c>
      <c r="O557" s="6"/>
      <c r="P557" s="6"/>
      <c r="Q557" s="6"/>
      <c r="R557" s="6"/>
      <c r="S557" s="6"/>
      <c r="T557" s="6"/>
      <c r="U557" s="6"/>
      <c r="V557" s="6"/>
      <c r="W557" s="6"/>
      <c r="X557" s="6"/>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6"/>
      <c r="BB557" s="6"/>
      <c r="BC557" s="6"/>
      <c r="BD557" s="6"/>
      <c r="BE557" s="6"/>
      <c r="BF557" s="6"/>
      <c r="BG557" s="6"/>
      <c r="BH557" s="6"/>
      <c r="BI557" s="6"/>
      <c r="BJ557" s="6"/>
      <c r="BK557" s="6"/>
      <c r="BL557" s="6"/>
      <c r="BM557" s="6"/>
      <c r="BN557" s="6"/>
      <c r="BO557" s="6"/>
      <c r="BP557" s="6"/>
      <c r="BQ557" s="6"/>
      <c r="BR557" s="6"/>
      <c r="BS557" s="6"/>
      <c r="BT557" s="6"/>
      <c r="BU557" s="6"/>
      <c r="BV557" s="6"/>
      <c r="BW557" s="6"/>
      <c r="BX557" s="6"/>
      <c r="BY557" s="6"/>
      <c r="BZ557" s="6"/>
      <c r="CA557" s="6"/>
      <c r="CB557" s="6"/>
      <c r="CC557" s="6"/>
      <c r="CD557" s="6"/>
      <c r="CE557" s="6"/>
      <c r="CF557" s="6"/>
      <c r="CG557" s="6"/>
      <c r="CH557" s="6"/>
      <c r="CI557" s="6"/>
      <c r="CJ557" s="6"/>
      <c r="CK557" s="6"/>
      <c r="CL557" s="6"/>
      <c r="CM557" s="6"/>
      <c r="CN557" s="6"/>
      <c r="CO557" s="6"/>
      <c r="CP557" s="6"/>
      <c r="CQ557" s="6"/>
      <c r="CR557" s="6"/>
      <c r="CS557" s="6"/>
      <c r="CT557" s="6"/>
    </row>
    <row r="558" spans="1:98" s="5" customFormat="1" ht="18.75" customHeight="1" outlineLevel="1" x14ac:dyDescent="0.25">
      <c r="A558" s="750"/>
      <c r="B558" s="352" t="s">
        <v>19</v>
      </c>
      <c r="C558" s="352"/>
      <c r="D558" s="39">
        <v>0</v>
      </c>
      <c r="E558" s="18">
        <v>0</v>
      </c>
      <c r="F558" s="39"/>
      <c r="G558" s="65" t="e">
        <f t="shared" si="252"/>
        <v>#DIV/0!</v>
      </c>
      <c r="H558" s="21"/>
      <c r="I558" s="65" t="e">
        <f t="shared" si="271"/>
        <v>#DIV/0!</v>
      </c>
      <c r="J558" s="65" t="e">
        <f t="shared" si="272"/>
        <v>#DIV/0!</v>
      </c>
      <c r="K558" s="39">
        <f t="shared" si="244"/>
        <v>0</v>
      </c>
      <c r="L558" s="39">
        <f t="shared" si="296"/>
        <v>0</v>
      </c>
      <c r="M558" s="29" t="e">
        <f t="shared" si="283"/>
        <v>#DIV/0!</v>
      </c>
      <c r="N558" s="697"/>
      <c r="O558" s="6"/>
      <c r="P558" s="6"/>
      <c r="Q558" s="6"/>
      <c r="R558" s="6"/>
      <c r="S558" s="6"/>
      <c r="T558" s="6"/>
      <c r="U558" s="6"/>
      <c r="V558" s="6"/>
      <c r="W558" s="6"/>
      <c r="X558" s="6"/>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6"/>
      <c r="BB558" s="6"/>
      <c r="BC558" s="6"/>
      <c r="BD558" s="6"/>
      <c r="BE558" s="6"/>
      <c r="BF558" s="6"/>
      <c r="BG558" s="6"/>
      <c r="BH558" s="6"/>
      <c r="BI558" s="6"/>
      <c r="BJ558" s="6"/>
      <c r="BK558" s="6"/>
      <c r="BL558" s="6"/>
      <c r="BM558" s="6"/>
      <c r="BN558" s="6"/>
      <c r="BO558" s="6"/>
      <c r="BP558" s="6"/>
      <c r="BQ558" s="6"/>
      <c r="BR558" s="6"/>
      <c r="BS558" s="6"/>
      <c r="BT558" s="6"/>
      <c r="BU558" s="6"/>
      <c r="BV558" s="6"/>
      <c r="BW558" s="6"/>
      <c r="BX558" s="6"/>
      <c r="BY558" s="6"/>
      <c r="BZ558" s="6"/>
      <c r="CA558" s="6"/>
      <c r="CB558" s="6"/>
      <c r="CC558" s="6"/>
      <c r="CD558" s="6"/>
      <c r="CE558" s="6"/>
      <c r="CF558" s="6"/>
      <c r="CG558" s="6"/>
      <c r="CH558" s="6"/>
      <c r="CI558" s="6"/>
      <c r="CJ558" s="6"/>
      <c r="CK558" s="6"/>
      <c r="CL558" s="6"/>
      <c r="CM558" s="6"/>
      <c r="CN558" s="6"/>
      <c r="CO558" s="6"/>
      <c r="CP558" s="6"/>
      <c r="CQ558" s="6"/>
      <c r="CR558" s="6"/>
      <c r="CS558" s="6"/>
      <c r="CT558" s="6"/>
    </row>
    <row r="559" spans="1:98" s="5" customFormat="1" ht="18.75" customHeight="1" outlineLevel="1" x14ac:dyDescent="0.25">
      <c r="A559" s="750"/>
      <c r="B559" s="352" t="s">
        <v>18</v>
      </c>
      <c r="C559" s="352"/>
      <c r="D559" s="39">
        <v>281.70999999999998</v>
      </c>
      <c r="E559" s="39">
        <v>281.70999999999998</v>
      </c>
      <c r="F559" s="39"/>
      <c r="G559" s="65">
        <f t="shared" si="252"/>
        <v>0</v>
      </c>
      <c r="H559" s="21"/>
      <c r="I559" s="65">
        <f t="shared" si="271"/>
        <v>0</v>
      </c>
      <c r="J559" s="65" t="e">
        <f t="shared" si="272"/>
        <v>#DIV/0!</v>
      </c>
      <c r="K559" s="39">
        <f>E559</f>
        <v>281.70999999999998</v>
      </c>
      <c r="L559" s="39">
        <f t="shared" si="296"/>
        <v>0</v>
      </c>
      <c r="M559" s="28">
        <f t="shared" si="283"/>
        <v>1</v>
      </c>
      <c r="N559" s="697"/>
      <c r="O559" s="6"/>
      <c r="P559" s="6"/>
      <c r="Q559" s="6"/>
      <c r="R559" s="6"/>
      <c r="S559" s="6"/>
      <c r="T559" s="6"/>
      <c r="U559" s="6"/>
      <c r="V559" s="6"/>
      <c r="W559" s="6"/>
      <c r="X559" s="6"/>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6"/>
      <c r="BB559" s="6"/>
      <c r="BC559" s="6"/>
      <c r="BD559" s="6"/>
      <c r="BE559" s="6"/>
      <c r="BF559" s="6"/>
      <c r="BG559" s="6"/>
      <c r="BH559" s="6"/>
      <c r="BI559" s="6"/>
      <c r="BJ559" s="6"/>
      <c r="BK559" s="6"/>
      <c r="BL559" s="6"/>
      <c r="BM559" s="6"/>
      <c r="BN559" s="6"/>
      <c r="BO559" s="6"/>
      <c r="BP559" s="6"/>
      <c r="BQ559" s="6"/>
      <c r="BR559" s="6"/>
      <c r="BS559" s="6"/>
      <c r="BT559" s="6"/>
      <c r="BU559" s="6"/>
      <c r="BV559" s="6"/>
      <c r="BW559" s="6"/>
      <c r="BX559" s="6"/>
      <c r="BY559" s="6"/>
      <c r="BZ559" s="6"/>
      <c r="CA559" s="6"/>
      <c r="CB559" s="6"/>
      <c r="CC559" s="6"/>
      <c r="CD559" s="6"/>
      <c r="CE559" s="6"/>
      <c r="CF559" s="6"/>
      <c r="CG559" s="6"/>
      <c r="CH559" s="6"/>
      <c r="CI559" s="6"/>
      <c r="CJ559" s="6"/>
      <c r="CK559" s="6"/>
      <c r="CL559" s="6"/>
      <c r="CM559" s="6"/>
      <c r="CN559" s="6"/>
      <c r="CO559" s="6"/>
      <c r="CP559" s="6"/>
      <c r="CQ559" s="6"/>
      <c r="CR559" s="6"/>
      <c r="CS559" s="6"/>
      <c r="CT559" s="6"/>
    </row>
    <row r="560" spans="1:98" s="428" customFormat="1" ht="18.75" customHeight="1" outlineLevel="1" x14ac:dyDescent="0.25">
      <c r="A560" s="750"/>
      <c r="B560" s="427" t="s">
        <v>38</v>
      </c>
      <c r="C560" s="427"/>
      <c r="D560" s="24">
        <v>281.70999999999998</v>
      </c>
      <c r="E560" s="24">
        <v>281.70999999999998</v>
      </c>
      <c r="F560" s="24"/>
      <c r="G560" s="77">
        <f t="shared" si="252"/>
        <v>0</v>
      </c>
      <c r="H560" s="36"/>
      <c r="I560" s="77">
        <f t="shared" si="271"/>
        <v>0</v>
      </c>
      <c r="J560" s="77" t="e">
        <f t="shared" si="272"/>
        <v>#DIV/0!</v>
      </c>
      <c r="K560" s="24">
        <f>E560</f>
        <v>281.70999999999998</v>
      </c>
      <c r="L560" s="24">
        <f>E560-K560</f>
        <v>0</v>
      </c>
      <c r="M560" s="47">
        <f t="shared" si="283"/>
        <v>1</v>
      </c>
      <c r="N560" s="697"/>
    </row>
    <row r="561" spans="1:98" s="5" customFormat="1" ht="18.75" customHeight="1" outlineLevel="1" x14ac:dyDescent="0.25">
      <c r="A561" s="750"/>
      <c r="B561" s="352" t="s">
        <v>20</v>
      </c>
      <c r="C561" s="352"/>
      <c r="D561" s="39"/>
      <c r="E561" s="39"/>
      <c r="F561" s="39"/>
      <c r="G561" s="65" t="e">
        <f t="shared" si="252"/>
        <v>#DIV/0!</v>
      </c>
      <c r="H561" s="21">
        <f>F561</f>
        <v>0</v>
      </c>
      <c r="I561" s="65" t="e">
        <f t="shared" si="271"/>
        <v>#DIV/0!</v>
      </c>
      <c r="J561" s="65" t="e">
        <f t="shared" si="272"/>
        <v>#DIV/0!</v>
      </c>
      <c r="K561" s="39">
        <f>E561</f>
        <v>0</v>
      </c>
      <c r="L561" s="39">
        <f t="shared" si="296"/>
        <v>0</v>
      </c>
      <c r="M561" s="29" t="e">
        <f t="shared" si="283"/>
        <v>#DIV/0!</v>
      </c>
      <c r="N561" s="697"/>
      <c r="O561" s="6"/>
      <c r="P561" s="6"/>
      <c r="Q561" s="6"/>
      <c r="R561" s="6"/>
      <c r="S561" s="6"/>
      <c r="T561" s="6"/>
      <c r="U561" s="6"/>
      <c r="V561" s="6"/>
      <c r="W561" s="6"/>
      <c r="X561" s="6"/>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6"/>
      <c r="BB561" s="6"/>
      <c r="BC561" s="6"/>
      <c r="BD561" s="6"/>
      <c r="BE561" s="6"/>
      <c r="BF561" s="6"/>
      <c r="BG561" s="6"/>
      <c r="BH561" s="6"/>
      <c r="BI561" s="6"/>
      <c r="BJ561" s="6"/>
      <c r="BK561" s="6"/>
      <c r="BL561" s="6"/>
      <c r="BM561" s="6"/>
      <c r="BN561" s="6"/>
      <c r="BO561" s="6"/>
      <c r="BP561" s="6"/>
      <c r="BQ561" s="6"/>
      <c r="BR561" s="6"/>
      <c r="BS561" s="6"/>
      <c r="BT561" s="6"/>
      <c r="BU561" s="6"/>
      <c r="BV561" s="6"/>
      <c r="BW561" s="6"/>
      <c r="BX561" s="6"/>
      <c r="BY561" s="6"/>
      <c r="BZ561" s="6"/>
      <c r="CA561" s="6"/>
      <c r="CB561" s="6"/>
      <c r="CC561" s="6"/>
      <c r="CD561" s="6"/>
      <c r="CE561" s="6"/>
      <c r="CF561" s="6"/>
      <c r="CG561" s="6"/>
      <c r="CH561" s="6"/>
      <c r="CI561" s="6"/>
      <c r="CJ561" s="6"/>
      <c r="CK561" s="6"/>
      <c r="CL561" s="6"/>
      <c r="CM561" s="6"/>
      <c r="CN561" s="6"/>
      <c r="CO561" s="6"/>
      <c r="CP561" s="6"/>
      <c r="CQ561" s="6"/>
      <c r="CR561" s="6"/>
      <c r="CS561" s="6"/>
      <c r="CT561" s="6"/>
    </row>
    <row r="562" spans="1:98" s="5" customFormat="1" ht="39" x14ac:dyDescent="0.25">
      <c r="A562" s="661" t="s">
        <v>69</v>
      </c>
      <c r="B562" s="80" t="s">
        <v>490</v>
      </c>
      <c r="C562" s="80" t="s">
        <v>97</v>
      </c>
      <c r="D562" s="57">
        <f>SUM(D563:D566)</f>
        <v>1101.71</v>
      </c>
      <c r="E562" s="57">
        <f>SUM(E563:E566)</f>
        <v>1101.71</v>
      </c>
      <c r="F562" s="57">
        <f>SUM(F563:F566)</f>
        <v>0</v>
      </c>
      <c r="G562" s="204">
        <f t="shared" si="252"/>
        <v>0</v>
      </c>
      <c r="H562" s="57">
        <f>SUM(H563:H566)</f>
        <v>0</v>
      </c>
      <c r="I562" s="204">
        <f t="shared" si="271"/>
        <v>0</v>
      </c>
      <c r="J562" s="204" t="e">
        <f t="shared" si="272"/>
        <v>#DIV/0!</v>
      </c>
      <c r="K562" s="57">
        <f>SUM(K563:K566)</f>
        <v>1101.71</v>
      </c>
      <c r="L562" s="57">
        <f>SUM(L563:L566)</f>
        <v>0</v>
      </c>
      <c r="M562" s="51">
        <f t="shared" si="283"/>
        <v>1</v>
      </c>
      <c r="N562" s="953"/>
      <c r="O562" s="6"/>
      <c r="P562" s="6"/>
      <c r="Q562" s="6"/>
      <c r="R562" s="6"/>
      <c r="S562" s="6"/>
      <c r="T562" s="6"/>
      <c r="U562" s="6"/>
      <c r="V562" s="6"/>
      <c r="W562" s="6"/>
      <c r="X562" s="6"/>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6"/>
      <c r="BB562" s="6"/>
      <c r="BC562" s="6"/>
      <c r="BD562" s="6"/>
      <c r="BE562" s="6"/>
      <c r="BF562" s="6"/>
      <c r="BG562" s="6"/>
      <c r="BH562" s="6"/>
      <c r="BI562" s="6"/>
      <c r="BJ562" s="6"/>
      <c r="BK562" s="6"/>
      <c r="BL562" s="6"/>
      <c r="BM562" s="6"/>
      <c r="BN562" s="6"/>
      <c r="BO562" s="6"/>
      <c r="BP562" s="6"/>
      <c r="BQ562" s="6"/>
      <c r="BR562" s="6"/>
      <c r="BS562" s="6"/>
      <c r="BT562" s="6"/>
      <c r="BU562" s="6"/>
      <c r="BV562" s="6"/>
      <c r="BW562" s="6"/>
      <c r="BX562" s="6"/>
      <c r="BY562" s="6"/>
      <c r="BZ562" s="6"/>
      <c r="CA562" s="6"/>
      <c r="CB562" s="6"/>
      <c r="CC562" s="6"/>
      <c r="CD562" s="6"/>
      <c r="CE562" s="6"/>
      <c r="CF562" s="6"/>
      <c r="CG562" s="6"/>
      <c r="CH562" s="6"/>
      <c r="CI562" s="6"/>
      <c r="CJ562" s="6"/>
      <c r="CK562" s="6"/>
      <c r="CL562" s="6"/>
      <c r="CM562" s="6"/>
      <c r="CN562" s="6"/>
      <c r="CO562" s="6"/>
      <c r="CP562" s="6"/>
      <c r="CQ562" s="6"/>
      <c r="CR562" s="6"/>
      <c r="CS562" s="6"/>
      <c r="CT562" s="6"/>
    </row>
    <row r="563" spans="1:98" s="5" customFormat="1" ht="18.75" customHeight="1" outlineLevel="1" x14ac:dyDescent="0.25">
      <c r="A563" s="662"/>
      <c r="B563" s="352" t="s">
        <v>19</v>
      </c>
      <c r="C563" s="352"/>
      <c r="D563" s="39">
        <f>D568</f>
        <v>0</v>
      </c>
      <c r="E563" s="39">
        <f>E568</f>
        <v>0</v>
      </c>
      <c r="F563" s="39">
        <f>F568</f>
        <v>0</v>
      </c>
      <c r="G563" s="65" t="e">
        <f t="shared" si="252"/>
        <v>#DIV/0!</v>
      </c>
      <c r="H563" s="39">
        <f>H568</f>
        <v>0</v>
      </c>
      <c r="I563" s="65" t="e">
        <f t="shared" si="271"/>
        <v>#DIV/0!</v>
      </c>
      <c r="J563" s="65" t="e">
        <f t="shared" si="272"/>
        <v>#DIV/0!</v>
      </c>
      <c r="K563" s="39">
        <f t="shared" ref="K563:L566" si="297">K568</f>
        <v>0</v>
      </c>
      <c r="L563" s="39">
        <f t="shared" si="297"/>
        <v>0</v>
      </c>
      <c r="M563" s="29" t="e">
        <f t="shared" si="283"/>
        <v>#DIV/0!</v>
      </c>
      <c r="N563" s="954"/>
      <c r="O563" s="6"/>
      <c r="P563" s="6"/>
      <c r="Q563" s="6"/>
      <c r="R563" s="6"/>
      <c r="S563" s="6"/>
      <c r="T563" s="6"/>
      <c r="U563" s="6"/>
      <c r="V563" s="6"/>
      <c r="W563" s="6"/>
      <c r="X563" s="6"/>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6"/>
      <c r="BB563" s="6"/>
      <c r="BC563" s="6"/>
      <c r="BD563" s="6"/>
      <c r="BE563" s="6"/>
      <c r="BF563" s="6"/>
      <c r="BG563" s="6"/>
      <c r="BH563" s="6"/>
      <c r="BI563" s="6"/>
      <c r="BJ563" s="6"/>
      <c r="BK563" s="6"/>
      <c r="BL563" s="6"/>
      <c r="BM563" s="6"/>
      <c r="BN563" s="6"/>
      <c r="BO563" s="6"/>
      <c r="BP563" s="6"/>
      <c r="BQ563" s="6"/>
      <c r="BR563" s="6"/>
      <c r="BS563" s="6"/>
      <c r="BT563" s="6"/>
      <c r="BU563" s="6"/>
      <c r="BV563" s="6"/>
      <c r="BW563" s="6"/>
      <c r="BX563" s="6"/>
      <c r="BY563" s="6"/>
      <c r="BZ563" s="6"/>
      <c r="CA563" s="6"/>
      <c r="CB563" s="6"/>
      <c r="CC563" s="6"/>
      <c r="CD563" s="6"/>
      <c r="CE563" s="6"/>
      <c r="CF563" s="6"/>
      <c r="CG563" s="6"/>
      <c r="CH563" s="6"/>
      <c r="CI563" s="6"/>
      <c r="CJ563" s="6"/>
      <c r="CK563" s="6"/>
      <c r="CL563" s="6"/>
      <c r="CM563" s="6"/>
      <c r="CN563" s="6"/>
      <c r="CO563" s="6"/>
      <c r="CP563" s="6"/>
      <c r="CQ563" s="6"/>
      <c r="CR563" s="6"/>
      <c r="CS563" s="6"/>
      <c r="CT563" s="6"/>
    </row>
    <row r="564" spans="1:98" s="5" customFormat="1" outlineLevel="1" x14ac:dyDescent="0.25">
      <c r="A564" s="662"/>
      <c r="B564" s="352" t="s">
        <v>18</v>
      </c>
      <c r="C564" s="352"/>
      <c r="D564" s="39">
        <f t="shared" ref="D564:F566" si="298">D569</f>
        <v>0</v>
      </c>
      <c r="E564" s="39">
        <f>E569</f>
        <v>0</v>
      </c>
      <c r="F564" s="39">
        <f t="shared" si="298"/>
        <v>0</v>
      </c>
      <c r="G564" s="65" t="e">
        <f t="shared" si="252"/>
        <v>#DIV/0!</v>
      </c>
      <c r="H564" s="39">
        <f>H569</f>
        <v>0</v>
      </c>
      <c r="I564" s="65" t="e">
        <f t="shared" si="271"/>
        <v>#DIV/0!</v>
      </c>
      <c r="J564" s="65" t="e">
        <f t="shared" si="272"/>
        <v>#DIV/0!</v>
      </c>
      <c r="K564" s="39">
        <f t="shared" si="297"/>
        <v>0</v>
      </c>
      <c r="L564" s="39">
        <f t="shared" si="297"/>
        <v>0</v>
      </c>
      <c r="M564" s="29" t="e">
        <f t="shared" si="283"/>
        <v>#DIV/0!</v>
      </c>
      <c r="N564" s="954"/>
      <c r="O564" s="6"/>
      <c r="P564" s="6"/>
      <c r="Q564" s="6"/>
      <c r="R564" s="6"/>
      <c r="S564" s="6"/>
      <c r="T564" s="6"/>
      <c r="U564" s="6"/>
      <c r="V564" s="6"/>
      <c r="W564" s="6"/>
      <c r="X564" s="6"/>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6"/>
      <c r="BB564" s="6"/>
      <c r="BC564" s="6"/>
      <c r="BD564" s="6"/>
      <c r="BE564" s="6"/>
      <c r="BF564" s="6"/>
      <c r="BG564" s="6"/>
      <c r="BH564" s="6"/>
      <c r="BI564" s="6"/>
      <c r="BJ564" s="6"/>
      <c r="BK564" s="6"/>
      <c r="BL564" s="6"/>
      <c r="BM564" s="6"/>
      <c r="BN564" s="6"/>
      <c r="BO564" s="6"/>
      <c r="BP564" s="6"/>
      <c r="BQ564" s="6"/>
      <c r="BR564" s="6"/>
      <c r="BS564" s="6"/>
      <c r="BT564" s="6"/>
      <c r="BU564" s="6"/>
      <c r="BV564" s="6"/>
      <c r="BW564" s="6"/>
      <c r="BX564" s="6"/>
      <c r="BY564" s="6"/>
      <c r="BZ564" s="6"/>
      <c r="CA564" s="6"/>
      <c r="CB564" s="6"/>
      <c r="CC564" s="6"/>
      <c r="CD564" s="6"/>
      <c r="CE564" s="6"/>
      <c r="CF564" s="6"/>
      <c r="CG564" s="6"/>
      <c r="CH564" s="6"/>
      <c r="CI564" s="6"/>
      <c r="CJ564" s="6"/>
      <c r="CK564" s="6"/>
      <c r="CL564" s="6"/>
      <c r="CM564" s="6"/>
      <c r="CN564" s="6"/>
      <c r="CO564" s="6"/>
      <c r="CP564" s="6"/>
      <c r="CQ564" s="6"/>
      <c r="CR564" s="6"/>
      <c r="CS564" s="6"/>
      <c r="CT564" s="6"/>
    </row>
    <row r="565" spans="1:98" s="5" customFormat="1" outlineLevel="1" x14ac:dyDescent="0.25">
      <c r="A565" s="662"/>
      <c r="B565" s="352" t="s">
        <v>38</v>
      </c>
      <c r="C565" s="352"/>
      <c r="D565" s="39">
        <f t="shared" si="298"/>
        <v>1101.71</v>
      </c>
      <c r="E565" s="39">
        <f t="shared" si="298"/>
        <v>1101.71</v>
      </c>
      <c r="F565" s="39">
        <f t="shared" si="298"/>
        <v>0</v>
      </c>
      <c r="G565" s="65">
        <f t="shared" si="252"/>
        <v>0</v>
      </c>
      <c r="H565" s="39">
        <f>H570</f>
        <v>0</v>
      </c>
      <c r="I565" s="65">
        <f t="shared" si="271"/>
        <v>0</v>
      </c>
      <c r="J565" s="65" t="e">
        <f t="shared" si="272"/>
        <v>#DIV/0!</v>
      </c>
      <c r="K565" s="39">
        <f t="shared" si="297"/>
        <v>1101.71</v>
      </c>
      <c r="L565" s="39">
        <f t="shared" si="297"/>
        <v>0</v>
      </c>
      <c r="M565" s="28">
        <f t="shared" si="283"/>
        <v>1</v>
      </c>
      <c r="N565" s="954"/>
      <c r="O565" s="6"/>
      <c r="P565" s="6"/>
      <c r="Q565" s="6"/>
      <c r="R565" s="6"/>
      <c r="S565" s="6"/>
      <c r="T565" s="6"/>
      <c r="U565" s="6"/>
      <c r="V565" s="6"/>
      <c r="W565" s="6"/>
      <c r="X565" s="6"/>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6"/>
      <c r="BB565" s="6"/>
      <c r="BC565" s="6"/>
      <c r="BD565" s="6"/>
      <c r="BE565" s="6"/>
      <c r="BF565" s="6"/>
      <c r="BG565" s="6"/>
      <c r="BH565" s="6"/>
      <c r="BI565" s="6"/>
      <c r="BJ565" s="6"/>
      <c r="BK565" s="6"/>
      <c r="BL565" s="6"/>
      <c r="BM565" s="6"/>
      <c r="BN565" s="6"/>
      <c r="BO565" s="6"/>
      <c r="BP565" s="6"/>
      <c r="BQ565" s="6"/>
      <c r="BR565" s="6"/>
      <c r="BS565" s="6"/>
      <c r="BT565" s="6"/>
      <c r="BU565" s="6"/>
      <c r="BV565" s="6"/>
      <c r="BW565" s="6"/>
      <c r="BX565" s="6"/>
      <c r="BY565" s="6"/>
      <c r="BZ565" s="6"/>
      <c r="CA565" s="6"/>
      <c r="CB565" s="6"/>
      <c r="CC565" s="6"/>
      <c r="CD565" s="6"/>
      <c r="CE565" s="6"/>
      <c r="CF565" s="6"/>
      <c r="CG565" s="6"/>
      <c r="CH565" s="6"/>
      <c r="CI565" s="6"/>
      <c r="CJ565" s="6"/>
      <c r="CK565" s="6"/>
      <c r="CL565" s="6"/>
      <c r="CM565" s="6"/>
      <c r="CN565" s="6"/>
      <c r="CO565" s="6"/>
      <c r="CP565" s="6"/>
      <c r="CQ565" s="6"/>
      <c r="CR565" s="6"/>
      <c r="CS565" s="6"/>
      <c r="CT565" s="6"/>
    </row>
    <row r="566" spans="1:98" s="5" customFormat="1" outlineLevel="1" x14ac:dyDescent="0.25">
      <c r="A566" s="663"/>
      <c r="B566" s="352" t="s">
        <v>20</v>
      </c>
      <c r="C566" s="352"/>
      <c r="D566" s="39">
        <f t="shared" si="298"/>
        <v>0</v>
      </c>
      <c r="E566" s="39">
        <f t="shared" si="298"/>
        <v>0</v>
      </c>
      <c r="F566" s="39">
        <f t="shared" si="298"/>
        <v>0</v>
      </c>
      <c r="G566" s="65" t="e">
        <f t="shared" si="252"/>
        <v>#DIV/0!</v>
      </c>
      <c r="H566" s="39">
        <f>H571</f>
        <v>0</v>
      </c>
      <c r="I566" s="65" t="e">
        <f t="shared" si="271"/>
        <v>#DIV/0!</v>
      </c>
      <c r="J566" s="65" t="e">
        <f t="shared" si="272"/>
        <v>#DIV/0!</v>
      </c>
      <c r="K566" s="39">
        <f t="shared" si="297"/>
        <v>0</v>
      </c>
      <c r="L566" s="39">
        <f t="shared" si="297"/>
        <v>0</v>
      </c>
      <c r="M566" s="29" t="e">
        <f t="shared" si="283"/>
        <v>#DIV/0!</v>
      </c>
      <c r="N566" s="955"/>
      <c r="O566" s="6"/>
      <c r="P566" s="6"/>
      <c r="Q566" s="6"/>
      <c r="R566" s="6"/>
      <c r="S566" s="6"/>
      <c r="T566" s="6"/>
      <c r="U566" s="6"/>
      <c r="V566" s="6"/>
      <c r="W566" s="6"/>
      <c r="X566" s="6"/>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6"/>
      <c r="BB566" s="6"/>
      <c r="BC566" s="6"/>
      <c r="BD566" s="6"/>
      <c r="BE566" s="6"/>
      <c r="BF566" s="6"/>
      <c r="BG566" s="6"/>
      <c r="BH566" s="6"/>
      <c r="BI566" s="6"/>
      <c r="BJ566" s="6"/>
      <c r="BK566" s="6"/>
      <c r="BL566" s="6"/>
      <c r="BM566" s="6"/>
      <c r="BN566" s="6"/>
      <c r="BO566" s="6"/>
      <c r="BP566" s="6"/>
      <c r="BQ566" s="6"/>
      <c r="BR566" s="6"/>
      <c r="BS566" s="6"/>
      <c r="BT566" s="6"/>
      <c r="BU566" s="6"/>
      <c r="BV566" s="6"/>
      <c r="BW566" s="6"/>
      <c r="BX566" s="6"/>
      <c r="BY566" s="6"/>
      <c r="BZ566" s="6"/>
      <c r="CA566" s="6"/>
      <c r="CB566" s="6"/>
      <c r="CC566" s="6"/>
      <c r="CD566" s="6"/>
      <c r="CE566" s="6"/>
      <c r="CF566" s="6"/>
      <c r="CG566" s="6"/>
      <c r="CH566" s="6"/>
      <c r="CI566" s="6"/>
      <c r="CJ566" s="6"/>
      <c r="CK566" s="6"/>
      <c r="CL566" s="6"/>
      <c r="CM566" s="6"/>
      <c r="CN566" s="6"/>
      <c r="CO566" s="6"/>
      <c r="CP566" s="6"/>
      <c r="CQ566" s="6"/>
      <c r="CR566" s="6"/>
      <c r="CS566" s="6"/>
      <c r="CT566" s="6"/>
    </row>
    <row r="567" spans="1:98" s="5" customFormat="1" ht="82.5" customHeight="1" x14ac:dyDescent="0.25">
      <c r="A567" s="707" t="s">
        <v>70</v>
      </c>
      <c r="B567" s="16" t="s">
        <v>491</v>
      </c>
      <c r="C567" s="16" t="s">
        <v>332</v>
      </c>
      <c r="D567" s="39">
        <f>SUM(D568:D571)</f>
        <v>1101.71</v>
      </c>
      <c r="E567" s="39">
        <f>SUM(E568:E571)</f>
        <v>1101.71</v>
      </c>
      <c r="F567" s="39">
        <f>SUM(F568:F571)</f>
        <v>0</v>
      </c>
      <c r="G567" s="65">
        <f t="shared" si="252"/>
        <v>0</v>
      </c>
      <c r="H567" s="39">
        <f>SUM(H568:H571)</f>
        <v>0</v>
      </c>
      <c r="I567" s="65">
        <f t="shared" si="271"/>
        <v>0</v>
      </c>
      <c r="J567" s="65" t="e">
        <f t="shared" si="272"/>
        <v>#DIV/0!</v>
      </c>
      <c r="K567" s="39">
        <f>SUM(K568:K571)</f>
        <v>1101.71</v>
      </c>
      <c r="L567" s="39">
        <f>SUM(L568:L571)</f>
        <v>0</v>
      </c>
      <c r="M567" s="28">
        <f t="shared" si="283"/>
        <v>1</v>
      </c>
      <c r="N567" s="818" t="s">
        <v>1121</v>
      </c>
      <c r="O567" s="6"/>
      <c r="P567" s="6"/>
      <c r="Q567" s="6"/>
      <c r="R567" s="6"/>
      <c r="S567" s="6"/>
      <c r="T567" s="6"/>
      <c r="U567" s="6"/>
      <c r="V567" s="6"/>
      <c r="W567" s="6"/>
      <c r="X567" s="6"/>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6"/>
      <c r="BB567" s="6"/>
      <c r="BC567" s="6"/>
      <c r="BD567" s="6"/>
      <c r="BE567" s="6"/>
      <c r="BF567" s="6"/>
      <c r="BG567" s="6"/>
      <c r="BH567" s="6"/>
      <c r="BI567" s="6"/>
      <c r="BJ567" s="6"/>
      <c r="BK567" s="6"/>
      <c r="BL567" s="6"/>
      <c r="BM567" s="6"/>
      <c r="BN567" s="6"/>
      <c r="BO567" s="6"/>
      <c r="BP567" s="6"/>
      <c r="BQ567" s="6"/>
      <c r="BR567" s="6"/>
      <c r="BS567" s="6"/>
      <c r="BT567" s="6"/>
      <c r="BU567" s="6"/>
      <c r="BV567" s="6"/>
      <c r="BW567" s="6"/>
      <c r="BX567" s="6"/>
      <c r="BY567" s="6"/>
      <c r="BZ567" s="6"/>
      <c r="CA567" s="6"/>
      <c r="CB567" s="6"/>
      <c r="CC567" s="6"/>
      <c r="CD567" s="6"/>
      <c r="CE567" s="6"/>
      <c r="CF567" s="6"/>
      <c r="CG567" s="6"/>
      <c r="CH567" s="6"/>
      <c r="CI567" s="6"/>
      <c r="CJ567" s="6"/>
      <c r="CK567" s="6"/>
      <c r="CL567" s="6"/>
      <c r="CM567" s="6"/>
      <c r="CN567" s="6"/>
      <c r="CO567" s="6"/>
      <c r="CP567" s="6"/>
      <c r="CQ567" s="6"/>
      <c r="CR567" s="6"/>
      <c r="CS567" s="6"/>
      <c r="CT567" s="6"/>
    </row>
    <row r="568" spans="1:98" s="5" customFormat="1" outlineLevel="1" x14ac:dyDescent="0.25">
      <c r="A568" s="708"/>
      <c r="B568" s="352" t="s">
        <v>19</v>
      </c>
      <c r="C568" s="352"/>
      <c r="D568" s="39"/>
      <c r="E568" s="39"/>
      <c r="F568" s="39"/>
      <c r="G568" s="65" t="e">
        <f t="shared" si="252"/>
        <v>#DIV/0!</v>
      </c>
      <c r="H568" s="39"/>
      <c r="I568" s="65" t="e">
        <f t="shared" si="271"/>
        <v>#DIV/0!</v>
      </c>
      <c r="J568" s="65" t="e">
        <f t="shared" si="272"/>
        <v>#DIV/0!</v>
      </c>
      <c r="K568" s="39"/>
      <c r="L568" s="39"/>
      <c r="M568" s="29" t="e">
        <f t="shared" si="283"/>
        <v>#DIV/0!</v>
      </c>
      <c r="N568" s="819"/>
      <c r="O568" s="6"/>
      <c r="P568" s="6"/>
      <c r="Q568" s="6"/>
      <c r="R568" s="6"/>
      <c r="S568" s="6"/>
      <c r="T568" s="6"/>
      <c r="U568" s="6"/>
      <c r="V568" s="6"/>
      <c r="W568" s="6"/>
      <c r="X568" s="6"/>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6"/>
      <c r="BB568" s="6"/>
      <c r="BC568" s="6"/>
      <c r="BD568" s="6"/>
      <c r="BE568" s="6"/>
      <c r="BF568" s="6"/>
      <c r="BG568" s="6"/>
      <c r="BH568" s="6"/>
      <c r="BI568" s="6"/>
      <c r="BJ568" s="6"/>
      <c r="BK568" s="6"/>
      <c r="BL568" s="6"/>
      <c r="BM568" s="6"/>
      <c r="BN568" s="6"/>
      <c r="BO568" s="6"/>
      <c r="BP568" s="6"/>
      <c r="BQ568" s="6"/>
      <c r="BR568" s="6"/>
      <c r="BS568" s="6"/>
      <c r="BT568" s="6"/>
      <c r="BU568" s="6"/>
      <c r="BV568" s="6"/>
      <c r="BW568" s="6"/>
      <c r="BX568" s="6"/>
      <c r="BY568" s="6"/>
      <c r="BZ568" s="6"/>
      <c r="CA568" s="6"/>
      <c r="CB568" s="6"/>
      <c r="CC568" s="6"/>
      <c r="CD568" s="6"/>
      <c r="CE568" s="6"/>
      <c r="CF568" s="6"/>
      <c r="CG568" s="6"/>
      <c r="CH568" s="6"/>
      <c r="CI568" s="6"/>
      <c r="CJ568" s="6"/>
      <c r="CK568" s="6"/>
      <c r="CL568" s="6"/>
      <c r="CM568" s="6"/>
      <c r="CN568" s="6"/>
      <c r="CO568" s="6"/>
      <c r="CP568" s="6"/>
      <c r="CQ568" s="6"/>
      <c r="CR568" s="6"/>
      <c r="CS568" s="6"/>
      <c r="CT568" s="6"/>
    </row>
    <row r="569" spans="1:98" s="5" customFormat="1" outlineLevel="1" x14ac:dyDescent="0.25">
      <c r="A569" s="708"/>
      <c r="B569" s="352" t="s">
        <v>18</v>
      </c>
      <c r="C569" s="352"/>
      <c r="D569" s="39"/>
      <c r="E569" s="39"/>
      <c r="F569" s="39"/>
      <c r="G569" s="65" t="e">
        <f t="shared" si="252"/>
        <v>#DIV/0!</v>
      </c>
      <c r="H569" s="39"/>
      <c r="I569" s="65" t="e">
        <f t="shared" si="271"/>
        <v>#DIV/0!</v>
      </c>
      <c r="J569" s="65" t="e">
        <f t="shared" si="272"/>
        <v>#DIV/0!</v>
      </c>
      <c r="K569" s="39"/>
      <c r="L569" s="39"/>
      <c r="M569" s="29" t="e">
        <f t="shared" si="283"/>
        <v>#DIV/0!</v>
      </c>
      <c r="N569" s="819"/>
      <c r="O569" s="6"/>
      <c r="P569" s="6"/>
      <c r="Q569" s="6"/>
      <c r="R569" s="6"/>
      <c r="S569" s="6"/>
      <c r="T569" s="6"/>
      <c r="U569" s="6"/>
      <c r="V569" s="6"/>
      <c r="W569" s="6"/>
      <c r="X569" s="6"/>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6"/>
      <c r="BB569" s="6"/>
      <c r="BC569" s="6"/>
      <c r="BD569" s="6"/>
      <c r="BE569" s="6"/>
      <c r="BF569" s="6"/>
      <c r="BG569" s="6"/>
      <c r="BH569" s="6"/>
      <c r="BI569" s="6"/>
      <c r="BJ569" s="6"/>
      <c r="BK569" s="6"/>
      <c r="BL569" s="6"/>
      <c r="BM569" s="6"/>
      <c r="BN569" s="6"/>
      <c r="BO569" s="6"/>
      <c r="BP569" s="6"/>
      <c r="BQ569" s="6"/>
      <c r="BR569" s="6"/>
      <c r="BS569" s="6"/>
      <c r="BT569" s="6"/>
      <c r="BU569" s="6"/>
      <c r="BV569" s="6"/>
      <c r="BW569" s="6"/>
      <c r="BX569" s="6"/>
      <c r="BY569" s="6"/>
      <c r="BZ569" s="6"/>
      <c r="CA569" s="6"/>
      <c r="CB569" s="6"/>
      <c r="CC569" s="6"/>
      <c r="CD569" s="6"/>
      <c r="CE569" s="6"/>
      <c r="CF569" s="6"/>
      <c r="CG569" s="6"/>
      <c r="CH569" s="6"/>
      <c r="CI569" s="6"/>
      <c r="CJ569" s="6"/>
      <c r="CK569" s="6"/>
      <c r="CL569" s="6"/>
      <c r="CM569" s="6"/>
      <c r="CN569" s="6"/>
      <c r="CO569" s="6"/>
      <c r="CP569" s="6"/>
      <c r="CQ569" s="6"/>
      <c r="CR569" s="6"/>
      <c r="CS569" s="6"/>
      <c r="CT569" s="6"/>
    </row>
    <row r="570" spans="1:98" s="5" customFormat="1" outlineLevel="1" x14ac:dyDescent="0.25">
      <c r="A570" s="708"/>
      <c r="B570" s="352" t="s">
        <v>38</v>
      </c>
      <c r="C570" s="352"/>
      <c r="D570" s="39">
        <v>1101.71</v>
      </c>
      <c r="E570" s="39">
        <v>1101.71</v>
      </c>
      <c r="F570" s="39"/>
      <c r="G570" s="65">
        <f t="shared" si="252"/>
        <v>0</v>
      </c>
      <c r="H570" s="39"/>
      <c r="I570" s="65">
        <f t="shared" si="271"/>
        <v>0</v>
      </c>
      <c r="J570" s="65" t="e">
        <f t="shared" si="272"/>
        <v>#DIV/0!</v>
      </c>
      <c r="K570" s="39">
        <v>1101.71</v>
      </c>
      <c r="L570" s="39">
        <f>E570-K570</f>
        <v>0</v>
      </c>
      <c r="M570" s="28">
        <f t="shared" si="283"/>
        <v>1</v>
      </c>
      <c r="N570" s="819"/>
      <c r="O570" s="6"/>
      <c r="P570" s="6"/>
      <c r="Q570" s="6"/>
      <c r="R570" s="6"/>
      <c r="S570" s="6"/>
      <c r="T570" s="6"/>
      <c r="U570" s="6"/>
      <c r="V570" s="6"/>
      <c r="W570" s="6"/>
      <c r="X570" s="6"/>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6"/>
      <c r="BB570" s="6"/>
      <c r="BC570" s="6"/>
      <c r="BD570" s="6"/>
      <c r="BE570" s="6"/>
      <c r="BF570" s="6"/>
      <c r="BG570" s="6"/>
      <c r="BH570" s="6"/>
      <c r="BI570" s="6"/>
      <c r="BJ570" s="6"/>
      <c r="BK570" s="6"/>
      <c r="BL570" s="6"/>
      <c r="BM570" s="6"/>
      <c r="BN570" s="6"/>
      <c r="BO570" s="6"/>
      <c r="BP570" s="6"/>
      <c r="BQ570" s="6"/>
      <c r="BR570" s="6"/>
      <c r="BS570" s="6"/>
      <c r="BT570" s="6"/>
      <c r="BU570" s="6"/>
      <c r="BV570" s="6"/>
      <c r="BW570" s="6"/>
      <c r="BX570" s="6"/>
      <c r="BY570" s="6"/>
      <c r="BZ570" s="6"/>
      <c r="CA570" s="6"/>
      <c r="CB570" s="6"/>
      <c r="CC570" s="6"/>
      <c r="CD570" s="6"/>
      <c r="CE570" s="6"/>
      <c r="CF570" s="6"/>
      <c r="CG570" s="6"/>
      <c r="CH570" s="6"/>
      <c r="CI570" s="6"/>
      <c r="CJ570" s="6"/>
      <c r="CK570" s="6"/>
      <c r="CL570" s="6"/>
      <c r="CM570" s="6"/>
      <c r="CN570" s="6"/>
      <c r="CO570" s="6"/>
      <c r="CP570" s="6"/>
      <c r="CQ570" s="6"/>
      <c r="CR570" s="6"/>
      <c r="CS570" s="6"/>
      <c r="CT570" s="6"/>
    </row>
    <row r="571" spans="1:98" s="5" customFormat="1" outlineLevel="1" x14ac:dyDescent="0.25">
      <c r="A571" s="709"/>
      <c r="B571" s="352" t="s">
        <v>20</v>
      </c>
      <c r="C571" s="352"/>
      <c r="D571" s="39"/>
      <c r="E571" s="39"/>
      <c r="F571" s="39"/>
      <c r="G571" s="65" t="e">
        <f t="shared" si="252"/>
        <v>#DIV/0!</v>
      </c>
      <c r="H571" s="39"/>
      <c r="I571" s="65" t="e">
        <f t="shared" si="271"/>
        <v>#DIV/0!</v>
      </c>
      <c r="J571" s="65" t="e">
        <f t="shared" si="272"/>
        <v>#DIV/0!</v>
      </c>
      <c r="K571" s="39"/>
      <c r="L571" s="39"/>
      <c r="M571" s="29" t="e">
        <f t="shared" si="283"/>
        <v>#DIV/0!</v>
      </c>
      <c r="N571" s="820"/>
      <c r="O571" s="6"/>
      <c r="P571" s="6"/>
      <c r="Q571" s="6"/>
      <c r="R571" s="6"/>
      <c r="S571" s="6"/>
      <c r="T571" s="6"/>
      <c r="U571" s="6"/>
      <c r="V571" s="6"/>
      <c r="W571" s="6"/>
      <c r="X571" s="6"/>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6"/>
      <c r="BB571" s="6"/>
      <c r="BC571" s="6"/>
      <c r="BD571" s="6"/>
      <c r="BE571" s="6"/>
      <c r="BF571" s="6"/>
      <c r="BG571" s="6"/>
      <c r="BH571" s="6"/>
      <c r="BI571" s="6"/>
      <c r="BJ571" s="6"/>
      <c r="BK571" s="6"/>
      <c r="BL571" s="6"/>
      <c r="BM571" s="6"/>
      <c r="BN571" s="6"/>
      <c r="BO571" s="6"/>
      <c r="BP571" s="6"/>
      <c r="BQ571" s="6"/>
      <c r="BR571" s="6"/>
      <c r="BS571" s="6"/>
      <c r="BT571" s="6"/>
      <c r="BU571" s="6"/>
      <c r="BV571" s="6"/>
      <c r="BW571" s="6"/>
      <c r="BX571" s="6"/>
      <c r="BY571" s="6"/>
      <c r="BZ571" s="6"/>
      <c r="CA571" s="6"/>
      <c r="CB571" s="6"/>
      <c r="CC571" s="6"/>
      <c r="CD571" s="6"/>
      <c r="CE571" s="6"/>
      <c r="CF571" s="6"/>
      <c r="CG571" s="6"/>
      <c r="CH571" s="6"/>
      <c r="CI571" s="6"/>
      <c r="CJ571" s="6"/>
      <c r="CK571" s="6"/>
      <c r="CL571" s="6"/>
      <c r="CM571" s="6"/>
      <c r="CN571" s="6"/>
      <c r="CO571" s="6"/>
      <c r="CP571" s="6"/>
      <c r="CQ571" s="6"/>
      <c r="CR571" s="6"/>
      <c r="CS571" s="6"/>
      <c r="CT571" s="6"/>
    </row>
    <row r="572" spans="1:98" s="6" customFormat="1" ht="56.25" x14ac:dyDescent="0.25">
      <c r="A572" s="660" t="s">
        <v>31</v>
      </c>
      <c r="B572" s="34" t="s">
        <v>1307</v>
      </c>
      <c r="C572" s="34" t="s">
        <v>95</v>
      </c>
      <c r="D572" s="31">
        <f>SUM(D573:D576)</f>
        <v>1178895.6200000001</v>
      </c>
      <c r="E572" s="31">
        <f>SUM(E573:E576)</f>
        <v>1179695.6200000001</v>
      </c>
      <c r="F572" s="31">
        <f>SUM(F573:F576)</f>
        <v>172390.22</v>
      </c>
      <c r="G572" s="97">
        <f t="shared" ref="G572:G582" si="299">F572/E572</f>
        <v>0.14599999999999999</v>
      </c>
      <c r="H572" s="31">
        <f>SUM(H573:H576)</f>
        <v>172390.22</v>
      </c>
      <c r="I572" s="97">
        <f t="shared" ref="I572:I640" si="300">H572/E572</f>
        <v>0.14599999999999999</v>
      </c>
      <c r="J572" s="97">
        <f t="shared" ref="J572:J582" si="301">H572/F572</f>
        <v>1</v>
      </c>
      <c r="K572" s="31">
        <f>SUM(K573:K576)</f>
        <v>1179695.6200000001</v>
      </c>
      <c r="L572" s="31">
        <f>SUM(L573:L576)</f>
        <v>0</v>
      </c>
      <c r="M572" s="306">
        <f t="shared" ref="M572:M640" si="302">K572/E572</f>
        <v>1</v>
      </c>
      <c r="N572" s="987"/>
    </row>
    <row r="573" spans="1:98" s="6" customFormat="1" outlineLevel="1" x14ac:dyDescent="0.25">
      <c r="A573" s="660"/>
      <c r="B573" s="35" t="s">
        <v>19</v>
      </c>
      <c r="C573" s="35"/>
      <c r="D573" s="33">
        <f t="shared" ref="D573:F576" si="303">D578+D618+D643+D658</f>
        <v>0</v>
      </c>
      <c r="E573" s="33">
        <f t="shared" si="303"/>
        <v>0</v>
      </c>
      <c r="F573" s="33">
        <f t="shared" si="303"/>
        <v>0</v>
      </c>
      <c r="G573" s="99" t="e">
        <f t="shared" si="299"/>
        <v>#DIV/0!</v>
      </c>
      <c r="H573" s="108">
        <f>H578+H618+H643+H658</f>
        <v>0</v>
      </c>
      <c r="I573" s="99" t="e">
        <f t="shared" si="300"/>
        <v>#DIV/0!</v>
      </c>
      <c r="J573" s="99" t="e">
        <f t="shared" si="301"/>
        <v>#DIV/0!</v>
      </c>
      <c r="K573" s="33">
        <f t="shared" ref="K573:L576" si="304">K578+K618+K643+K658</f>
        <v>0</v>
      </c>
      <c r="L573" s="33">
        <f t="shared" si="304"/>
        <v>0</v>
      </c>
      <c r="M573" s="112" t="e">
        <f t="shared" si="302"/>
        <v>#DIV/0!</v>
      </c>
      <c r="N573" s="691"/>
    </row>
    <row r="574" spans="1:98" s="6" customFormat="1" outlineLevel="1" x14ac:dyDescent="0.25">
      <c r="A574" s="660"/>
      <c r="B574" s="35" t="s">
        <v>18</v>
      </c>
      <c r="C574" s="35"/>
      <c r="D574" s="33">
        <f t="shared" si="303"/>
        <v>251705.26</v>
      </c>
      <c r="E574" s="33">
        <f t="shared" si="303"/>
        <v>252505.26</v>
      </c>
      <c r="F574" s="33">
        <f t="shared" si="303"/>
        <v>0</v>
      </c>
      <c r="G574" s="100">
        <f t="shared" si="299"/>
        <v>0</v>
      </c>
      <c r="H574" s="33">
        <f>H579+H619+H644+H659</f>
        <v>0</v>
      </c>
      <c r="I574" s="100">
        <f t="shared" si="300"/>
        <v>0</v>
      </c>
      <c r="J574" s="99" t="e">
        <f t="shared" si="301"/>
        <v>#DIV/0!</v>
      </c>
      <c r="K574" s="33">
        <f t="shared" si="304"/>
        <v>252505.26</v>
      </c>
      <c r="L574" s="33">
        <f t="shared" si="304"/>
        <v>0</v>
      </c>
      <c r="M574" s="111">
        <f t="shared" si="302"/>
        <v>1</v>
      </c>
      <c r="N574" s="691"/>
    </row>
    <row r="575" spans="1:98" s="6" customFormat="1" outlineLevel="1" x14ac:dyDescent="0.25">
      <c r="A575" s="660"/>
      <c r="B575" s="35" t="s">
        <v>38</v>
      </c>
      <c r="C575" s="35"/>
      <c r="D575" s="33">
        <f t="shared" si="303"/>
        <v>927190.36</v>
      </c>
      <c r="E575" s="33">
        <f t="shared" si="303"/>
        <v>927190.36</v>
      </c>
      <c r="F575" s="33">
        <f t="shared" si="303"/>
        <v>172390.22</v>
      </c>
      <c r="G575" s="100">
        <f t="shared" si="299"/>
        <v>0.186</v>
      </c>
      <c r="H575" s="33">
        <f>H580+H620+H645+H660</f>
        <v>172390.22</v>
      </c>
      <c r="I575" s="100">
        <f t="shared" si="300"/>
        <v>0.186</v>
      </c>
      <c r="J575" s="113">
        <f t="shared" si="301"/>
        <v>1</v>
      </c>
      <c r="K575" s="33">
        <f t="shared" si="304"/>
        <v>927190.36</v>
      </c>
      <c r="L575" s="33">
        <f t="shared" si="304"/>
        <v>0</v>
      </c>
      <c r="M575" s="192">
        <f t="shared" si="302"/>
        <v>1</v>
      </c>
      <c r="N575" s="691"/>
    </row>
    <row r="576" spans="1:98" s="6" customFormat="1" outlineLevel="1" x14ac:dyDescent="0.25">
      <c r="A576" s="660"/>
      <c r="B576" s="35" t="s">
        <v>20</v>
      </c>
      <c r="C576" s="35"/>
      <c r="D576" s="33">
        <f t="shared" si="303"/>
        <v>0</v>
      </c>
      <c r="E576" s="33">
        <f t="shared" si="303"/>
        <v>0</v>
      </c>
      <c r="F576" s="33">
        <f t="shared" si="303"/>
        <v>0</v>
      </c>
      <c r="G576" s="99" t="e">
        <f t="shared" si="299"/>
        <v>#DIV/0!</v>
      </c>
      <c r="H576" s="108">
        <f>H581+H621+H646+H661</f>
        <v>0</v>
      </c>
      <c r="I576" s="99" t="e">
        <f t="shared" si="300"/>
        <v>#DIV/0!</v>
      </c>
      <c r="J576" s="99" t="e">
        <f t="shared" si="301"/>
        <v>#DIV/0!</v>
      </c>
      <c r="K576" s="33">
        <f t="shared" si="304"/>
        <v>0</v>
      </c>
      <c r="L576" s="33">
        <f t="shared" si="304"/>
        <v>0</v>
      </c>
      <c r="M576" s="112" t="e">
        <f t="shared" si="302"/>
        <v>#DIV/0!</v>
      </c>
      <c r="N576" s="691"/>
    </row>
    <row r="577" spans="1:98" s="5" customFormat="1" ht="39" x14ac:dyDescent="0.25">
      <c r="A577" s="710" t="s">
        <v>32</v>
      </c>
      <c r="B577" s="80" t="s">
        <v>59</v>
      </c>
      <c r="C577" s="80" t="s">
        <v>97</v>
      </c>
      <c r="D577" s="57">
        <f>SUM(D578:D581)</f>
        <v>319636.59000000003</v>
      </c>
      <c r="E577" s="57">
        <f>SUM(E578:E581)</f>
        <v>320436.59000000003</v>
      </c>
      <c r="F577" s="57">
        <f>SUM(F578:F581)</f>
        <v>69839.960000000006</v>
      </c>
      <c r="G577" s="88">
        <f t="shared" si="299"/>
        <v>0.218</v>
      </c>
      <c r="H577" s="57">
        <f>SUM(H578:H581)</f>
        <v>69839.960000000006</v>
      </c>
      <c r="I577" s="92">
        <f t="shared" si="300"/>
        <v>0.218</v>
      </c>
      <c r="J577" s="88">
        <f t="shared" si="301"/>
        <v>1</v>
      </c>
      <c r="K577" s="58">
        <f>SUM(K578:K581)</f>
        <v>320436.59000000003</v>
      </c>
      <c r="L577" s="58">
        <f>SUM(L578:L581)</f>
        <v>0</v>
      </c>
      <c r="M577" s="54">
        <f t="shared" si="302"/>
        <v>1</v>
      </c>
      <c r="N577" s="899"/>
      <c r="O577" s="6"/>
      <c r="P577" s="6"/>
      <c r="Q577" s="6"/>
      <c r="R577" s="6"/>
      <c r="S577" s="6"/>
      <c r="T577" s="6"/>
      <c r="U577" s="6"/>
      <c r="V577" s="6"/>
      <c r="W577" s="6"/>
      <c r="X577" s="6"/>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6"/>
      <c r="BB577" s="6"/>
      <c r="BC577" s="6"/>
      <c r="BD577" s="6"/>
      <c r="BE577" s="6"/>
      <c r="BF577" s="6"/>
      <c r="BG577" s="6"/>
      <c r="BH577" s="6"/>
      <c r="BI577" s="6"/>
      <c r="BJ577" s="6"/>
      <c r="BK577" s="6"/>
      <c r="BL577" s="6"/>
      <c r="BM577" s="6"/>
      <c r="BN577" s="6"/>
      <c r="BO577" s="6"/>
      <c r="BP577" s="6"/>
      <c r="BQ577" s="6"/>
      <c r="BR577" s="6"/>
      <c r="BS577" s="6"/>
      <c r="BT577" s="6"/>
      <c r="BU577" s="6"/>
      <c r="BV577" s="6"/>
      <c r="BW577" s="6"/>
      <c r="BX577" s="6"/>
      <c r="BY577" s="6"/>
      <c r="BZ577" s="6"/>
      <c r="CA577" s="6"/>
      <c r="CB577" s="6"/>
      <c r="CC577" s="6"/>
      <c r="CD577" s="6"/>
      <c r="CE577" s="6"/>
      <c r="CF577" s="6"/>
      <c r="CG577" s="6"/>
      <c r="CH577" s="6"/>
      <c r="CI577" s="6"/>
      <c r="CJ577" s="6"/>
      <c r="CK577" s="6"/>
      <c r="CL577" s="6"/>
      <c r="CM577" s="6"/>
      <c r="CN577" s="6"/>
      <c r="CO577" s="6"/>
      <c r="CP577" s="6"/>
      <c r="CQ577" s="6"/>
      <c r="CR577" s="6"/>
      <c r="CS577" s="6"/>
      <c r="CT577" s="6"/>
    </row>
    <row r="578" spans="1:98" s="5" customFormat="1" ht="18.75" customHeight="1" outlineLevel="1" x14ac:dyDescent="0.25">
      <c r="A578" s="710"/>
      <c r="B578" s="424" t="s">
        <v>19</v>
      </c>
      <c r="C578" s="424"/>
      <c r="D578" s="39">
        <f t="shared" ref="D578:F581" si="305">D583+D598+D613</f>
        <v>0</v>
      </c>
      <c r="E578" s="39">
        <f t="shared" si="305"/>
        <v>0</v>
      </c>
      <c r="F578" s="39">
        <f t="shared" si="305"/>
        <v>0</v>
      </c>
      <c r="G578" s="65" t="e">
        <f t="shared" si="299"/>
        <v>#DIV/0!</v>
      </c>
      <c r="H578" s="39">
        <f>H583+H598+H613</f>
        <v>0</v>
      </c>
      <c r="I578" s="77" t="e">
        <f t="shared" si="300"/>
        <v>#DIV/0!</v>
      </c>
      <c r="J578" s="65" t="e">
        <f t="shared" si="301"/>
        <v>#DIV/0!</v>
      </c>
      <c r="K578" s="39">
        <f>K583+K598+K613</f>
        <v>0</v>
      </c>
      <c r="L578" s="24">
        <f t="shared" ref="L578:L611" si="306">E578-K578</f>
        <v>0</v>
      </c>
      <c r="M578" s="29" t="e">
        <f t="shared" si="302"/>
        <v>#DIV/0!</v>
      </c>
      <c r="N578" s="899"/>
      <c r="O578" s="6"/>
      <c r="P578" s="6"/>
      <c r="Q578" s="6"/>
      <c r="R578" s="6"/>
      <c r="S578" s="6"/>
      <c r="T578" s="6"/>
      <c r="U578" s="6"/>
      <c r="V578" s="6"/>
      <c r="W578" s="6"/>
      <c r="X578" s="6"/>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6"/>
      <c r="BB578" s="6"/>
      <c r="BC578" s="6"/>
      <c r="BD578" s="6"/>
      <c r="BE578" s="6"/>
      <c r="BF578" s="6"/>
      <c r="BG578" s="6"/>
      <c r="BH578" s="6"/>
      <c r="BI578" s="6"/>
      <c r="BJ578" s="6"/>
      <c r="BK578" s="6"/>
      <c r="BL578" s="6"/>
      <c r="BM578" s="6"/>
      <c r="BN578" s="6"/>
      <c r="BO578" s="6"/>
      <c r="BP578" s="6"/>
      <c r="BQ578" s="6"/>
      <c r="BR578" s="6"/>
      <c r="BS578" s="6"/>
      <c r="BT578" s="6"/>
      <c r="BU578" s="6"/>
      <c r="BV578" s="6"/>
      <c r="BW578" s="6"/>
      <c r="BX578" s="6"/>
      <c r="BY578" s="6"/>
      <c r="BZ578" s="6"/>
      <c r="CA578" s="6"/>
      <c r="CB578" s="6"/>
      <c r="CC578" s="6"/>
      <c r="CD578" s="6"/>
      <c r="CE578" s="6"/>
      <c r="CF578" s="6"/>
      <c r="CG578" s="6"/>
      <c r="CH578" s="6"/>
      <c r="CI578" s="6"/>
      <c r="CJ578" s="6"/>
      <c r="CK578" s="6"/>
      <c r="CL578" s="6"/>
      <c r="CM578" s="6"/>
      <c r="CN578" s="6"/>
      <c r="CO578" s="6"/>
      <c r="CP578" s="6"/>
      <c r="CQ578" s="6"/>
      <c r="CR578" s="6"/>
      <c r="CS578" s="6"/>
      <c r="CT578" s="6"/>
    </row>
    <row r="579" spans="1:98" s="5" customFormat="1" ht="18.75" customHeight="1" outlineLevel="1" x14ac:dyDescent="0.25">
      <c r="A579" s="710"/>
      <c r="B579" s="424" t="s">
        <v>18</v>
      </c>
      <c r="C579" s="424"/>
      <c r="D579" s="39">
        <f t="shared" si="305"/>
        <v>0</v>
      </c>
      <c r="E579" s="39">
        <f t="shared" si="305"/>
        <v>800</v>
      </c>
      <c r="F579" s="39">
        <f t="shared" si="305"/>
        <v>0</v>
      </c>
      <c r="G579" s="65">
        <f t="shared" si="299"/>
        <v>0</v>
      </c>
      <c r="H579" s="39">
        <f>H584+H599+H614</f>
        <v>0</v>
      </c>
      <c r="I579" s="77">
        <f t="shared" si="300"/>
        <v>0</v>
      </c>
      <c r="J579" s="65" t="e">
        <f t="shared" si="301"/>
        <v>#DIV/0!</v>
      </c>
      <c r="K579" s="39">
        <f>K584+K599+K614</f>
        <v>800</v>
      </c>
      <c r="L579" s="24">
        <f t="shared" si="306"/>
        <v>0</v>
      </c>
      <c r="M579" s="28">
        <f t="shared" si="302"/>
        <v>1</v>
      </c>
      <c r="N579" s="899"/>
      <c r="O579" s="6"/>
      <c r="P579" s="6"/>
      <c r="Q579" s="6"/>
      <c r="R579" s="6"/>
      <c r="S579" s="6"/>
      <c r="T579" s="6"/>
      <c r="U579" s="6"/>
      <c r="V579" s="6"/>
      <c r="W579" s="6"/>
      <c r="X579" s="6"/>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6"/>
      <c r="BB579" s="6"/>
      <c r="BC579" s="6"/>
      <c r="BD579" s="6"/>
      <c r="BE579" s="6"/>
      <c r="BF579" s="6"/>
      <c r="BG579" s="6"/>
      <c r="BH579" s="6"/>
      <c r="BI579" s="6"/>
      <c r="BJ579" s="6"/>
      <c r="BK579" s="6"/>
      <c r="BL579" s="6"/>
      <c r="BM579" s="6"/>
      <c r="BN579" s="6"/>
      <c r="BO579" s="6"/>
      <c r="BP579" s="6"/>
      <c r="BQ579" s="6"/>
      <c r="BR579" s="6"/>
      <c r="BS579" s="6"/>
      <c r="BT579" s="6"/>
      <c r="BU579" s="6"/>
      <c r="BV579" s="6"/>
      <c r="BW579" s="6"/>
      <c r="BX579" s="6"/>
      <c r="BY579" s="6"/>
      <c r="BZ579" s="6"/>
      <c r="CA579" s="6"/>
      <c r="CB579" s="6"/>
      <c r="CC579" s="6"/>
      <c r="CD579" s="6"/>
      <c r="CE579" s="6"/>
      <c r="CF579" s="6"/>
      <c r="CG579" s="6"/>
      <c r="CH579" s="6"/>
      <c r="CI579" s="6"/>
      <c r="CJ579" s="6"/>
      <c r="CK579" s="6"/>
      <c r="CL579" s="6"/>
      <c r="CM579" s="6"/>
      <c r="CN579" s="6"/>
      <c r="CO579" s="6"/>
      <c r="CP579" s="6"/>
      <c r="CQ579" s="6"/>
      <c r="CR579" s="6"/>
      <c r="CS579" s="6"/>
      <c r="CT579" s="6"/>
    </row>
    <row r="580" spans="1:98" s="5" customFormat="1" ht="18.75" customHeight="1" outlineLevel="1" x14ac:dyDescent="0.25">
      <c r="A580" s="710"/>
      <c r="B580" s="423" t="s">
        <v>38</v>
      </c>
      <c r="C580" s="424"/>
      <c r="D580" s="39">
        <f t="shared" si="305"/>
        <v>319636.59000000003</v>
      </c>
      <c r="E580" s="39">
        <f t="shared" si="305"/>
        <v>319636.59000000003</v>
      </c>
      <c r="F580" s="39">
        <f t="shared" si="305"/>
        <v>69839.960000000006</v>
      </c>
      <c r="G580" s="62">
        <f t="shared" si="299"/>
        <v>0.218</v>
      </c>
      <c r="H580" s="39">
        <f>H585+H600+H615</f>
        <v>69839.960000000006</v>
      </c>
      <c r="I580" s="96">
        <f t="shared" si="300"/>
        <v>0.218</v>
      </c>
      <c r="J580" s="62">
        <f t="shared" si="301"/>
        <v>1</v>
      </c>
      <c r="K580" s="39">
        <f>K585+K600+K615</f>
        <v>319636.59000000003</v>
      </c>
      <c r="L580" s="24">
        <f t="shared" si="306"/>
        <v>0</v>
      </c>
      <c r="M580" s="28">
        <f t="shared" si="302"/>
        <v>1</v>
      </c>
      <c r="N580" s="899"/>
      <c r="O580" s="6"/>
      <c r="P580" s="6"/>
      <c r="Q580" s="6"/>
      <c r="R580" s="6"/>
      <c r="S580" s="6"/>
      <c r="T580" s="6"/>
      <c r="U580" s="6"/>
      <c r="V580" s="6"/>
      <c r="W580" s="6"/>
      <c r="X580" s="6"/>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6"/>
      <c r="BB580" s="6"/>
      <c r="BC580" s="6"/>
      <c r="BD580" s="6"/>
      <c r="BE580" s="6"/>
      <c r="BF580" s="6"/>
      <c r="BG580" s="6"/>
      <c r="BH580" s="6"/>
      <c r="BI580" s="6"/>
      <c r="BJ580" s="6"/>
      <c r="BK580" s="6"/>
      <c r="BL580" s="6"/>
      <c r="BM580" s="6"/>
      <c r="BN580" s="6"/>
      <c r="BO580" s="6"/>
      <c r="BP580" s="6"/>
      <c r="BQ580" s="6"/>
      <c r="BR580" s="6"/>
      <c r="BS580" s="6"/>
      <c r="BT580" s="6"/>
      <c r="BU580" s="6"/>
      <c r="BV580" s="6"/>
      <c r="BW580" s="6"/>
      <c r="BX580" s="6"/>
      <c r="BY580" s="6"/>
      <c r="BZ580" s="6"/>
      <c r="CA580" s="6"/>
      <c r="CB580" s="6"/>
      <c r="CC580" s="6"/>
      <c r="CD580" s="6"/>
      <c r="CE580" s="6"/>
      <c r="CF580" s="6"/>
      <c r="CG580" s="6"/>
      <c r="CH580" s="6"/>
      <c r="CI580" s="6"/>
      <c r="CJ580" s="6"/>
      <c r="CK580" s="6"/>
      <c r="CL580" s="6"/>
      <c r="CM580" s="6"/>
      <c r="CN580" s="6"/>
      <c r="CO580" s="6"/>
      <c r="CP580" s="6"/>
      <c r="CQ580" s="6"/>
      <c r="CR580" s="6"/>
      <c r="CS580" s="6"/>
      <c r="CT580" s="6"/>
    </row>
    <row r="581" spans="1:98" s="5" customFormat="1" ht="18.75" customHeight="1" outlineLevel="1" x14ac:dyDescent="0.25">
      <c r="A581" s="710"/>
      <c r="B581" s="424" t="s">
        <v>20</v>
      </c>
      <c r="C581" s="424"/>
      <c r="D581" s="39">
        <f t="shared" si="305"/>
        <v>0</v>
      </c>
      <c r="E581" s="39">
        <f t="shared" si="305"/>
        <v>0</v>
      </c>
      <c r="F581" s="39">
        <f t="shared" si="305"/>
        <v>0</v>
      </c>
      <c r="G581" s="89" t="e">
        <f t="shared" si="299"/>
        <v>#DIV/0!</v>
      </c>
      <c r="H581" s="39">
        <f>H586+H601+H616</f>
        <v>0</v>
      </c>
      <c r="I581" s="77" t="e">
        <f t="shared" si="300"/>
        <v>#DIV/0!</v>
      </c>
      <c r="J581" s="65" t="e">
        <f t="shared" si="301"/>
        <v>#DIV/0!</v>
      </c>
      <c r="K581" s="39">
        <f>K586+K601+K616</f>
        <v>0</v>
      </c>
      <c r="L581" s="24">
        <f t="shared" si="306"/>
        <v>0</v>
      </c>
      <c r="M581" s="29" t="e">
        <f t="shared" si="302"/>
        <v>#DIV/0!</v>
      </c>
      <c r="N581" s="899"/>
      <c r="O581" s="6"/>
      <c r="P581" s="6"/>
      <c r="Q581" s="6"/>
      <c r="R581" s="6"/>
      <c r="S581" s="6"/>
      <c r="T581" s="6"/>
      <c r="U581" s="6"/>
      <c r="V581" s="6"/>
      <c r="W581" s="6"/>
      <c r="X581" s="6"/>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6"/>
      <c r="BB581" s="6"/>
      <c r="BC581" s="6"/>
      <c r="BD581" s="6"/>
      <c r="BE581" s="6"/>
      <c r="BF581" s="6"/>
      <c r="BG581" s="6"/>
      <c r="BH581" s="6"/>
      <c r="BI581" s="6"/>
      <c r="BJ581" s="6"/>
      <c r="BK581" s="6"/>
      <c r="BL581" s="6"/>
      <c r="BM581" s="6"/>
      <c r="BN581" s="6"/>
      <c r="BO581" s="6"/>
      <c r="BP581" s="6"/>
      <c r="BQ581" s="6"/>
      <c r="BR581" s="6"/>
      <c r="BS581" s="6"/>
      <c r="BT581" s="6"/>
      <c r="BU581" s="6"/>
      <c r="BV581" s="6"/>
      <c r="BW581" s="6"/>
      <c r="BX581" s="6"/>
      <c r="BY581" s="6"/>
      <c r="BZ581" s="6"/>
      <c r="CA581" s="6"/>
      <c r="CB581" s="6"/>
      <c r="CC581" s="6"/>
      <c r="CD581" s="6"/>
      <c r="CE581" s="6"/>
      <c r="CF581" s="6"/>
      <c r="CG581" s="6"/>
      <c r="CH581" s="6"/>
      <c r="CI581" s="6"/>
      <c r="CJ581" s="6"/>
      <c r="CK581" s="6"/>
      <c r="CL581" s="6"/>
      <c r="CM581" s="6"/>
      <c r="CN581" s="6"/>
      <c r="CO581" s="6"/>
      <c r="CP581" s="6"/>
      <c r="CQ581" s="6"/>
      <c r="CR581" s="6"/>
      <c r="CS581" s="6"/>
      <c r="CT581" s="6"/>
    </row>
    <row r="582" spans="1:98" s="5" customFormat="1" ht="37.5" x14ac:dyDescent="0.25">
      <c r="A582" s="723" t="s">
        <v>33</v>
      </c>
      <c r="B582" s="16" t="s">
        <v>293</v>
      </c>
      <c r="C582" s="16" t="s">
        <v>139</v>
      </c>
      <c r="D582" s="19">
        <f>SUM(D583:D586)</f>
        <v>8285.49</v>
      </c>
      <c r="E582" s="19">
        <f>SUM(E583:E586)</f>
        <v>8285.49</v>
      </c>
      <c r="F582" s="19">
        <f>SUM(F583:F586)</f>
        <v>1232.74</v>
      </c>
      <c r="G582" s="87">
        <f t="shared" si="299"/>
        <v>0.14899999999999999</v>
      </c>
      <c r="H582" s="19">
        <f>SUM(H583:H586)</f>
        <v>1232.74</v>
      </c>
      <c r="I582" s="96">
        <f t="shared" si="300"/>
        <v>0.14899999999999999</v>
      </c>
      <c r="J582" s="87">
        <f t="shared" si="301"/>
        <v>1</v>
      </c>
      <c r="K582" s="50">
        <f t="shared" ref="K582:K611" si="307">E582</f>
        <v>8285.49</v>
      </c>
      <c r="L582" s="24">
        <f t="shared" si="306"/>
        <v>0</v>
      </c>
      <c r="M582" s="51">
        <f t="shared" si="302"/>
        <v>1</v>
      </c>
      <c r="N582" s="951" t="s">
        <v>344</v>
      </c>
      <c r="O582" s="6"/>
      <c r="P582" s="6"/>
      <c r="Q582" s="6"/>
      <c r="R582" s="6"/>
      <c r="S582" s="6"/>
      <c r="T582" s="6"/>
      <c r="U582" s="6"/>
      <c r="V582" s="6"/>
      <c r="W582" s="6"/>
      <c r="X582" s="6"/>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6"/>
      <c r="BB582" s="6"/>
      <c r="BC582" s="6"/>
      <c r="BD582" s="6"/>
      <c r="BE582" s="6"/>
      <c r="BF582" s="6"/>
      <c r="BG582" s="6"/>
      <c r="BH582" s="6"/>
      <c r="BI582" s="6"/>
      <c r="BJ582" s="6"/>
      <c r="BK582" s="6"/>
      <c r="BL582" s="6"/>
      <c r="BM582" s="6"/>
      <c r="BN582" s="6"/>
      <c r="BO582" s="6"/>
      <c r="BP582" s="6"/>
      <c r="BQ582" s="6"/>
      <c r="BR582" s="6"/>
      <c r="BS582" s="6"/>
      <c r="BT582" s="6"/>
      <c r="BU582" s="6"/>
      <c r="BV582" s="6"/>
      <c r="BW582" s="6"/>
      <c r="BX582" s="6"/>
      <c r="BY582" s="6"/>
      <c r="BZ582" s="6"/>
      <c r="CA582" s="6"/>
      <c r="CB582" s="6"/>
      <c r="CC582" s="6"/>
      <c r="CD582" s="6"/>
      <c r="CE582" s="6"/>
      <c r="CF582" s="6"/>
      <c r="CG582" s="6"/>
      <c r="CH582" s="6"/>
      <c r="CI582" s="6"/>
      <c r="CJ582" s="6"/>
      <c r="CK582" s="6"/>
      <c r="CL582" s="6"/>
      <c r="CM582" s="6"/>
      <c r="CN582" s="6"/>
      <c r="CO582" s="6"/>
      <c r="CP582" s="6"/>
      <c r="CQ582" s="6"/>
      <c r="CR582" s="6"/>
      <c r="CS582" s="6"/>
      <c r="CT582" s="6"/>
    </row>
    <row r="583" spans="1:98" s="5" customFormat="1" ht="18.75" customHeight="1" outlineLevel="1" x14ac:dyDescent="0.25">
      <c r="A583" s="723"/>
      <c r="B583" s="424" t="s">
        <v>19</v>
      </c>
      <c r="C583" s="424"/>
      <c r="D583" s="39">
        <f t="shared" ref="D583:F586" si="308">D588+D593</f>
        <v>0</v>
      </c>
      <c r="E583" s="39">
        <f t="shared" si="308"/>
        <v>0</v>
      </c>
      <c r="F583" s="39">
        <f t="shared" si="308"/>
        <v>0</v>
      </c>
      <c r="G583" s="38"/>
      <c r="H583" s="21"/>
      <c r="I583" s="77" t="e">
        <f t="shared" si="300"/>
        <v>#DIV/0!</v>
      </c>
      <c r="J583" s="62"/>
      <c r="K583" s="24">
        <f t="shared" si="307"/>
        <v>0</v>
      </c>
      <c r="L583" s="24">
        <f t="shared" si="306"/>
        <v>0</v>
      </c>
      <c r="M583" s="29" t="e">
        <f t="shared" si="302"/>
        <v>#DIV/0!</v>
      </c>
      <c r="N583" s="951"/>
      <c r="O583" s="6"/>
      <c r="P583" s="6"/>
      <c r="Q583" s="6"/>
      <c r="R583" s="6"/>
      <c r="S583" s="6"/>
      <c r="T583" s="6"/>
      <c r="U583" s="6"/>
      <c r="V583" s="6"/>
      <c r="W583" s="6"/>
      <c r="X583" s="6"/>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6"/>
      <c r="BB583" s="6"/>
      <c r="BC583" s="6"/>
      <c r="BD583" s="6"/>
      <c r="BE583" s="6"/>
      <c r="BF583" s="6"/>
      <c r="BG583" s="6"/>
      <c r="BH583" s="6"/>
      <c r="BI583" s="6"/>
      <c r="BJ583" s="6"/>
      <c r="BK583" s="6"/>
      <c r="BL583" s="6"/>
      <c r="BM583" s="6"/>
      <c r="BN583" s="6"/>
      <c r="BO583" s="6"/>
      <c r="BP583" s="6"/>
      <c r="BQ583" s="6"/>
      <c r="BR583" s="6"/>
      <c r="BS583" s="6"/>
      <c r="BT583" s="6"/>
      <c r="BU583" s="6"/>
      <c r="BV583" s="6"/>
      <c r="BW583" s="6"/>
      <c r="BX583" s="6"/>
      <c r="BY583" s="6"/>
      <c r="BZ583" s="6"/>
      <c r="CA583" s="6"/>
      <c r="CB583" s="6"/>
      <c r="CC583" s="6"/>
      <c r="CD583" s="6"/>
      <c r="CE583" s="6"/>
      <c r="CF583" s="6"/>
      <c r="CG583" s="6"/>
      <c r="CH583" s="6"/>
      <c r="CI583" s="6"/>
      <c r="CJ583" s="6"/>
      <c r="CK583" s="6"/>
      <c r="CL583" s="6"/>
      <c r="CM583" s="6"/>
      <c r="CN583" s="6"/>
      <c r="CO583" s="6"/>
      <c r="CP583" s="6"/>
      <c r="CQ583" s="6"/>
      <c r="CR583" s="6"/>
      <c r="CS583" s="6"/>
      <c r="CT583" s="6"/>
    </row>
    <row r="584" spans="1:98" s="5" customFormat="1" ht="18.75" customHeight="1" outlineLevel="1" x14ac:dyDescent="0.25">
      <c r="A584" s="723"/>
      <c r="B584" s="424" t="s">
        <v>18</v>
      </c>
      <c r="C584" s="424"/>
      <c r="D584" s="39">
        <f t="shared" si="308"/>
        <v>0</v>
      </c>
      <c r="E584" s="39">
        <f t="shared" si="308"/>
        <v>0</v>
      </c>
      <c r="F584" s="39">
        <f t="shared" si="308"/>
        <v>0</v>
      </c>
      <c r="G584" s="38"/>
      <c r="H584" s="21"/>
      <c r="I584" s="77" t="e">
        <f t="shared" si="300"/>
        <v>#DIV/0!</v>
      </c>
      <c r="J584" s="62"/>
      <c r="K584" s="24">
        <f t="shared" si="307"/>
        <v>0</v>
      </c>
      <c r="L584" s="24">
        <f t="shared" si="306"/>
        <v>0</v>
      </c>
      <c r="M584" s="29" t="e">
        <f t="shared" si="302"/>
        <v>#DIV/0!</v>
      </c>
      <c r="N584" s="951"/>
      <c r="O584" s="6"/>
      <c r="P584" s="6"/>
      <c r="Q584" s="6"/>
      <c r="R584" s="6"/>
      <c r="S584" s="6"/>
      <c r="T584" s="6"/>
      <c r="U584" s="6"/>
      <c r="V584" s="6"/>
      <c r="W584" s="6"/>
      <c r="X584" s="6"/>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6"/>
      <c r="BB584" s="6"/>
      <c r="BC584" s="6"/>
      <c r="BD584" s="6"/>
      <c r="BE584" s="6"/>
      <c r="BF584" s="6"/>
      <c r="BG584" s="6"/>
      <c r="BH584" s="6"/>
      <c r="BI584" s="6"/>
      <c r="BJ584" s="6"/>
      <c r="BK584" s="6"/>
      <c r="BL584" s="6"/>
      <c r="BM584" s="6"/>
      <c r="BN584" s="6"/>
      <c r="BO584" s="6"/>
      <c r="BP584" s="6"/>
      <c r="BQ584" s="6"/>
      <c r="BR584" s="6"/>
      <c r="BS584" s="6"/>
      <c r="BT584" s="6"/>
      <c r="BU584" s="6"/>
      <c r="BV584" s="6"/>
      <c r="BW584" s="6"/>
      <c r="BX584" s="6"/>
      <c r="BY584" s="6"/>
      <c r="BZ584" s="6"/>
      <c r="CA584" s="6"/>
      <c r="CB584" s="6"/>
      <c r="CC584" s="6"/>
      <c r="CD584" s="6"/>
      <c r="CE584" s="6"/>
      <c r="CF584" s="6"/>
      <c r="CG584" s="6"/>
      <c r="CH584" s="6"/>
      <c r="CI584" s="6"/>
      <c r="CJ584" s="6"/>
      <c r="CK584" s="6"/>
      <c r="CL584" s="6"/>
      <c r="CM584" s="6"/>
      <c r="CN584" s="6"/>
      <c r="CO584" s="6"/>
      <c r="CP584" s="6"/>
      <c r="CQ584" s="6"/>
      <c r="CR584" s="6"/>
      <c r="CS584" s="6"/>
      <c r="CT584" s="6"/>
    </row>
    <row r="585" spans="1:98" s="5" customFormat="1" ht="18.75" customHeight="1" outlineLevel="1" x14ac:dyDescent="0.25">
      <c r="A585" s="723"/>
      <c r="B585" s="423" t="s">
        <v>38</v>
      </c>
      <c r="C585" s="424"/>
      <c r="D585" s="39">
        <f t="shared" si="308"/>
        <v>8285.49</v>
      </c>
      <c r="E585" s="39">
        <f t="shared" si="308"/>
        <v>8285.49</v>
      </c>
      <c r="F585" s="39">
        <f t="shared" si="308"/>
        <v>1232.74</v>
      </c>
      <c r="G585" s="62">
        <f t="shared" ref="G585:G616" si="309">F585/E585</f>
        <v>0.14899999999999999</v>
      </c>
      <c r="H585" s="39">
        <f>F585</f>
        <v>1232.74</v>
      </c>
      <c r="I585" s="96">
        <f t="shared" si="300"/>
        <v>0.14899999999999999</v>
      </c>
      <c r="J585" s="62">
        <f t="shared" ref="J585:J616" si="310">H585/F585</f>
        <v>1</v>
      </c>
      <c r="K585" s="24">
        <f t="shared" si="307"/>
        <v>8285.49</v>
      </c>
      <c r="L585" s="24">
        <f t="shared" si="306"/>
        <v>0</v>
      </c>
      <c r="M585" s="28">
        <f t="shared" si="302"/>
        <v>1</v>
      </c>
      <c r="N585" s="951"/>
      <c r="O585" s="6"/>
      <c r="P585" s="6"/>
      <c r="Q585" s="6"/>
      <c r="R585" s="6"/>
      <c r="S585" s="6"/>
      <c r="T585" s="6"/>
      <c r="U585" s="6"/>
      <c r="V585" s="6"/>
      <c r="W585" s="6"/>
      <c r="X585" s="6"/>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6"/>
      <c r="BB585" s="6"/>
      <c r="BC585" s="6"/>
      <c r="BD585" s="6"/>
      <c r="BE585" s="6"/>
      <c r="BF585" s="6"/>
      <c r="BG585" s="6"/>
      <c r="BH585" s="6"/>
      <c r="BI585" s="6"/>
      <c r="BJ585" s="6"/>
      <c r="BK585" s="6"/>
      <c r="BL585" s="6"/>
      <c r="BM585" s="6"/>
      <c r="BN585" s="6"/>
      <c r="BO585" s="6"/>
      <c r="BP585" s="6"/>
      <c r="BQ585" s="6"/>
      <c r="BR585" s="6"/>
      <c r="BS585" s="6"/>
      <c r="BT585" s="6"/>
      <c r="BU585" s="6"/>
      <c r="BV585" s="6"/>
      <c r="BW585" s="6"/>
      <c r="BX585" s="6"/>
      <c r="BY585" s="6"/>
      <c r="BZ585" s="6"/>
      <c r="CA585" s="6"/>
      <c r="CB585" s="6"/>
      <c r="CC585" s="6"/>
      <c r="CD585" s="6"/>
      <c r="CE585" s="6"/>
      <c r="CF585" s="6"/>
      <c r="CG585" s="6"/>
      <c r="CH585" s="6"/>
      <c r="CI585" s="6"/>
      <c r="CJ585" s="6"/>
      <c r="CK585" s="6"/>
      <c r="CL585" s="6"/>
      <c r="CM585" s="6"/>
      <c r="CN585" s="6"/>
      <c r="CO585" s="6"/>
      <c r="CP585" s="6"/>
      <c r="CQ585" s="6"/>
      <c r="CR585" s="6"/>
      <c r="CS585" s="6"/>
      <c r="CT585" s="6"/>
    </row>
    <row r="586" spans="1:98" s="5" customFormat="1" ht="18.75" customHeight="1" outlineLevel="1" x14ac:dyDescent="0.25">
      <c r="A586" s="723"/>
      <c r="B586" s="424" t="s">
        <v>20</v>
      </c>
      <c r="C586" s="424"/>
      <c r="D586" s="39">
        <f t="shared" si="308"/>
        <v>0</v>
      </c>
      <c r="E586" s="39">
        <f t="shared" si="308"/>
        <v>0</v>
      </c>
      <c r="F586" s="39">
        <f t="shared" si="308"/>
        <v>0</v>
      </c>
      <c r="G586" s="65" t="e">
        <f t="shared" ref="G586:G597" si="311">F586/E586</f>
        <v>#DIV/0!</v>
      </c>
      <c r="H586" s="21"/>
      <c r="I586" s="77" t="e">
        <f t="shared" si="300"/>
        <v>#DIV/0!</v>
      </c>
      <c r="J586" s="65" t="e">
        <f t="shared" ref="J586:J596" si="312">H586/F586</f>
        <v>#DIV/0!</v>
      </c>
      <c r="K586" s="24">
        <f t="shared" si="307"/>
        <v>0</v>
      </c>
      <c r="L586" s="24">
        <f t="shared" si="306"/>
        <v>0</v>
      </c>
      <c r="M586" s="29" t="e">
        <f t="shared" si="302"/>
        <v>#DIV/0!</v>
      </c>
      <c r="N586" s="951"/>
      <c r="O586" s="6"/>
      <c r="P586" s="6"/>
      <c r="Q586" s="6"/>
      <c r="R586" s="6"/>
      <c r="S586" s="6"/>
      <c r="T586" s="6"/>
      <c r="U586" s="6"/>
      <c r="V586" s="6"/>
      <c r="W586" s="6"/>
      <c r="X586" s="6"/>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6"/>
      <c r="BB586" s="6"/>
      <c r="BC586" s="6"/>
      <c r="BD586" s="6"/>
      <c r="BE586" s="6"/>
      <c r="BF586" s="6"/>
      <c r="BG586" s="6"/>
      <c r="BH586" s="6"/>
      <c r="BI586" s="6"/>
      <c r="BJ586" s="6"/>
      <c r="BK586" s="6"/>
      <c r="BL586" s="6"/>
      <c r="BM586" s="6"/>
      <c r="BN586" s="6"/>
      <c r="BO586" s="6"/>
      <c r="BP586" s="6"/>
      <c r="BQ586" s="6"/>
      <c r="BR586" s="6"/>
      <c r="BS586" s="6"/>
      <c r="BT586" s="6"/>
      <c r="BU586" s="6"/>
      <c r="BV586" s="6"/>
      <c r="BW586" s="6"/>
      <c r="BX586" s="6"/>
      <c r="BY586" s="6"/>
      <c r="BZ586" s="6"/>
      <c r="CA586" s="6"/>
      <c r="CB586" s="6"/>
      <c r="CC586" s="6"/>
      <c r="CD586" s="6"/>
      <c r="CE586" s="6"/>
      <c r="CF586" s="6"/>
      <c r="CG586" s="6"/>
      <c r="CH586" s="6"/>
      <c r="CI586" s="6"/>
      <c r="CJ586" s="6"/>
      <c r="CK586" s="6"/>
      <c r="CL586" s="6"/>
      <c r="CM586" s="6"/>
      <c r="CN586" s="6"/>
      <c r="CO586" s="6"/>
      <c r="CP586" s="6"/>
      <c r="CQ586" s="6"/>
      <c r="CR586" s="6"/>
      <c r="CS586" s="6"/>
      <c r="CT586" s="6"/>
    </row>
    <row r="587" spans="1:98" s="5" customFormat="1" ht="56.25" customHeight="1" outlineLevel="1" x14ac:dyDescent="0.25">
      <c r="A587" s="754" t="s">
        <v>1284</v>
      </c>
      <c r="B587" s="296" t="s">
        <v>1106</v>
      </c>
      <c r="C587" s="16" t="s">
        <v>139</v>
      </c>
      <c r="D587" s="39">
        <f>SUM(D588:D591)</f>
        <v>8273.92</v>
      </c>
      <c r="E587" s="39">
        <f>SUM(E588:E591)</f>
        <v>8273.92</v>
      </c>
      <c r="F587" s="39">
        <f>SUM(F588:F591)</f>
        <v>1221.17</v>
      </c>
      <c r="G587" s="62">
        <f t="shared" si="311"/>
        <v>0.14799999999999999</v>
      </c>
      <c r="H587" s="39">
        <f>SUM(H588:H591)</f>
        <v>1221.17</v>
      </c>
      <c r="I587" s="96">
        <f t="shared" ref="I587:I596" si="313">H587/E587</f>
        <v>0.14799999999999999</v>
      </c>
      <c r="J587" s="62">
        <f t="shared" si="312"/>
        <v>1</v>
      </c>
      <c r="K587" s="24">
        <f>SUM(K588:K591)</f>
        <v>8273.92</v>
      </c>
      <c r="L587" s="24">
        <f>E587-K587</f>
        <v>0</v>
      </c>
      <c r="M587" s="28">
        <f t="shared" ref="M587:M596" si="314">K587/E587</f>
        <v>1</v>
      </c>
      <c r="N587" s="1059" t="s">
        <v>1109</v>
      </c>
      <c r="O587" s="335"/>
      <c r="P587" s="335"/>
      <c r="Q587" s="335"/>
      <c r="R587" s="335"/>
      <c r="S587" s="335"/>
      <c r="T587" s="335"/>
      <c r="U587" s="335"/>
      <c r="V587" s="335"/>
      <c r="W587" s="335"/>
      <c r="X587" s="335"/>
      <c r="Y587" s="335"/>
      <c r="Z587" s="335"/>
      <c r="AA587" s="335"/>
      <c r="AB587" s="335"/>
      <c r="AC587" s="335"/>
      <c r="AD587" s="335"/>
      <c r="AE587" s="335"/>
      <c r="AF587" s="335"/>
      <c r="AG587" s="335"/>
      <c r="AH587" s="335"/>
      <c r="AI587" s="335"/>
      <c r="AJ587" s="335"/>
      <c r="AK587" s="335"/>
      <c r="AL587" s="335"/>
      <c r="AM587" s="335"/>
      <c r="AN587" s="335"/>
      <c r="AO587" s="335"/>
      <c r="AP587" s="335"/>
      <c r="AQ587" s="335"/>
      <c r="AR587" s="335"/>
      <c r="AS587" s="335"/>
      <c r="AT587" s="335"/>
      <c r="AU587" s="335"/>
      <c r="AV587" s="335"/>
      <c r="AW587" s="335"/>
      <c r="AX587" s="335"/>
      <c r="AY587" s="335"/>
      <c r="AZ587" s="335"/>
      <c r="BA587" s="335"/>
      <c r="BB587" s="335"/>
      <c r="BC587" s="335"/>
      <c r="BD587" s="335"/>
      <c r="BE587" s="335"/>
      <c r="BF587" s="335"/>
      <c r="BG587" s="335"/>
      <c r="BH587" s="335"/>
      <c r="BI587" s="335"/>
      <c r="BJ587" s="335"/>
      <c r="BK587" s="335"/>
      <c r="BL587" s="335"/>
      <c r="BM587" s="335"/>
      <c r="BN587" s="335"/>
      <c r="BO587" s="335"/>
      <c r="BP587" s="335"/>
      <c r="BQ587" s="335"/>
      <c r="BR587" s="335"/>
      <c r="BS587" s="335"/>
      <c r="BT587" s="335"/>
      <c r="BU587" s="335"/>
      <c r="BV587" s="335"/>
      <c r="BW587" s="335"/>
      <c r="BX587" s="335"/>
      <c r="BY587" s="335"/>
      <c r="BZ587" s="335"/>
      <c r="CA587" s="335"/>
      <c r="CB587" s="335"/>
      <c r="CC587" s="335"/>
      <c r="CD587" s="335"/>
      <c r="CE587" s="335"/>
      <c r="CF587" s="335"/>
      <c r="CG587" s="335"/>
      <c r="CH587" s="335"/>
      <c r="CI587" s="335"/>
      <c r="CJ587" s="335"/>
      <c r="CK587" s="335"/>
      <c r="CL587" s="335"/>
      <c r="CM587" s="335"/>
      <c r="CN587" s="335"/>
      <c r="CO587" s="335"/>
      <c r="CP587" s="335"/>
      <c r="CQ587" s="335"/>
      <c r="CR587" s="335"/>
      <c r="CS587" s="335"/>
      <c r="CT587" s="335"/>
    </row>
    <row r="588" spans="1:98" s="5" customFormat="1" ht="18.75" customHeight="1" outlineLevel="1" x14ac:dyDescent="0.25">
      <c r="A588" s="755"/>
      <c r="B588" s="524" t="s">
        <v>19</v>
      </c>
      <c r="C588" s="524"/>
      <c r="D588" s="39"/>
      <c r="E588" s="18"/>
      <c r="F588" s="24"/>
      <c r="G588" s="65" t="e">
        <f t="shared" si="311"/>
        <v>#DIV/0!</v>
      </c>
      <c r="H588" s="21"/>
      <c r="I588" s="77" t="e">
        <f t="shared" si="313"/>
        <v>#DIV/0!</v>
      </c>
      <c r="J588" s="65" t="e">
        <f t="shared" si="312"/>
        <v>#DIV/0!</v>
      </c>
      <c r="K588" s="24"/>
      <c r="L588" s="24">
        <f>E588-K588</f>
        <v>0</v>
      </c>
      <c r="M588" s="29" t="e">
        <f t="shared" si="314"/>
        <v>#DIV/0!</v>
      </c>
      <c r="N588" s="1060"/>
      <c r="O588" s="335"/>
      <c r="P588" s="335"/>
      <c r="Q588" s="335"/>
      <c r="R588" s="335"/>
      <c r="S588" s="335"/>
      <c r="T588" s="335"/>
      <c r="U588" s="335"/>
      <c r="V588" s="335"/>
      <c r="W588" s="335"/>
      <c r="X588" s="335"/>
      <c r="Y588" s="335"/>
      <c r="Z588" s="335"/>
      <c r="AA588" s="335"/>
      <c r="AB588" s="335"/>
      <c r="AC588" s="335"/>
      <c r="AD588" s="335"/>
      <c r="AE588" s="335"/>
      <c r="AF588" s="335"/>
      <c r="AG588" s="335"/>
      <c r="AH588" s="335"/>
      <c r="AI588" s="335"/>
      <c r="AJ588" s="335"/>
      <c r="AK588" s="335"/>
      <c r="AL588" s="335"/>
      <c r="AM588" s="335"/>
      <c r="AN588" s="335"/>
      <c r="AO588" s="335"/>
      <c r="AP588" s="335"/>
      <c r="AQ588" s="335"/>
      <c r="AR588" s="335"/>
      <c r="AS588" s="335"/>
      <c r="AT588" s="335"/>
      <c r="AU588" s="335"/>
      <c r="AV588" s="335"/>
      <c r="AW588" s="335"/>
      <c r="AX588" s="335"/>
      <c r="AY588" s="335"/>
      <c r="AZ588" s="335"/>
      <c r="BA588" s="335"/>
      <c r="BB588" s="335"/>
      <c r="BC588" s="335"/>
      <c r="BD588" s="335"/>
      <c r="BE588" s="335"/>
      <c r="BF588" s="335"/>
      <c r="BG588" s="335"/>
      <c r="BH588" s="335"/>
      <c r="BI588" s="335"/>
      <c r="BJ588" s="335"/>
      <c r="BK588" s="335"/>
      <c r="BL588" s="335"/>
      <c r="BM588" s="335"/>
      <c r="BN588" s="335"/>
      <c r="BO588" s="335"/>
      <c r="BP588" s="335"/>
      <c r="BQ588" s="335"/>
      <c r="BR588" s="335"/>
      <c r="BS588" s="335"/>
      <c r="BT588" s="335"/>
      <c r="BU588" s="335"/>
      <c r="BV588" s="335"/>
      <c r="BW588" s="335"/>
      <c r="BX588" s="335"/>
      <c r="BY588" s="335"/>
      <c r="BZ588" s="335"/>
      <c r="CA588" s="335"/>
      <c r="CB588" s="335"/>
      <c r="CC588" s="335"/>
      <c r="CD588" s="335"/>
      <c r="CE588" s="335"/>
      <c r="CF588" s="335"/>
      <c r="CG588" s="335"/>
      <c r="CH588" s="335"/>
      <c r="CI588" s="335"/>
      <c r="CJ588" s="335"/>
      <c r="CK588" s="335"/>
      <c r="CL588" s="335"/>
      <c r="CM588" s="335"/>
      <c r="CN588" s="335"/>
      <c r="CO588" s="335"/>
      <c r="CP588" s="335"/>
      <c r="CQ588" s="335"/>
      <c r="CR588" s="335"/>
      <c r="CS588" s="335"/>
      <c r="CT588" s="335"/>
    </row>
    <row r="589" spans="1:98" s="5" customFormat="1" ht="18.75" customHeight="1" outlineLevel="1" x14ac:dyDescent="0.25">
      <c r="A589" s="755"/>
      <c r="B589" s="524" t="s">
        <v>18</v>
      </c>
      <c r="C589" s="524"/>
      <c r="D589" s="39"/>
      <c r="E589" s="18"/>
      <c r="F589" s="24"/>
      <c r="G589" s="65" t="e">
        <f t="shared" si="311"/>
        <v>#DIV/0!</v>
      </c>
      <c r="H589" s="21"/>
      <c r="I589" s="77" t="e">
        <f t="shared" si="313"/>
        <v>#DIV/0!</v>
      </c>
      <c r="J589" s="65" t="e">
        <f t="shared" si="312"/>
        <v>#DIV/0!</v>
      </c>
      <c r="K589" s="24"/>
      <c r="L589" s="24">
        <f>E589-K589</f>
        <v>0</v>
      </c>
      <c r="M589" s="29" t="e">
        <f t="shared" si="314"/>
        <v>#DIV/0!</v>
      </c>
      <c r="N589" s="1060"/>
      <c r="O589" s="335"/>
      <c r="P589" s="335"/>
      <c r="Q589" s="335"/>
      <c r="R589" s="335"/>
      <c r="S589" s="335"/>
      <c r="T589" s="335"/>
      <c r="U589" s="335"/>
      <c r="V589" s="335"/>
      <c r="W589" s="335"/>
      <c r="X589" s="335"/>
      <c r="Y589" s="335"/>
      <c r="Z589" s="335"/>
      <c r="AA589" s="335"/>
      <c r="AB589" s="335"/>
      <c r="AC589" s="335"/>
      <c r="AD589" s="335"/>
      <c r="AE589" s="335"/>
      <c r="AF589" s="335"/>
      <c r="AG589" s="335"/>
      <c r="AH589" s="335"/>
      <c r="AI589" s="335"/>
      <c r="AJ589" s="335"/>
      <c r="AK589" s="335"/>
      <c r="AL589" s="335"/>
      <c r="AM589" s="335"/>
      <c r="AN589" s="335"/>
      <c r="AO589" s="335"/>
      <c r="AP589" s="335"/>
      <c r="AQ589" s="335"/>
      <c r="AR589" s="335"/>
      <c r="AS589" s="335"/>
      <c r="AT589" s="335"/>
      <c r="AU589" s="335"/>
      <c r="AV589" s="335"/>
      <c r="AW589" s="335"/>
      <c r="AX589" s="335"/>
      <c r="AY589" s="335"/>
      <c r="AZ589" s="335"/>
      <c r="BA589" s="335"/>
      <c r="BB589" s="335"/>
      <c r="BC589" s="335"/>
      <c r="BD589" s="335"/>
      <c r="BE589" s="335"/>
      <c r="BF589" s="335"/>
      <c r="BG589" s="335"/>
      <c r="BH589" s="335"/>
      <c r="BI589" s="335"/>
      <c r="BJ589" s="335"/>
      <c r="BK589" s="335"/>
      <c r="BL589" s="335"/>
      <c r="BM589" s="335"/>
      <c r="BN589" s="335"/>
      <c r="BO589" s="335"/>
      <c r="BP589" s="335"/>
      <c r="BQ589" s="335"/>
      <c r="BR589" s="335"/>
      <c r="BS589" s="335"/>
      <c r="BT589" s="335"/>
      <c r="BU589" s="335"/>
      <c r="BV589" s="335"/>
      <c r="BW589" s="335"/>
      <c r="BX589" s="335"/>
      <c r="BY589" s="335"/>
      <c r="BZ589" s="335"/>
      <c r="CA589" s="335"/>
      <c r="CB589" s="335"/>
      <c r="CC589" s="335"/>
      <c r="CD589" s="335"/>
      <c r="CE589" s="335"/>
      <c r="CF589" s="335"/>
      <c r="CG589" s="335"/>
      <c r="CH589" s="335"/>
      <c r="CI589" s="335"/>
      <c r="CJ589" s="335"/>
      <c r="CK589" s="335"/>
      <c r="CL589" s="335"/>
      <c r="CM589" s="335"/>
      <c r="CN589" s="335"/>
      <c r="CO589" s="335"/>
      <c r="CP589" s="335"/>
      <c r="CQ589" s="335"/>
      <c r="CR589" s="335"/>
      <c r="CS589" s="335"/>
      <c r="CT589" s="335"/>
    </row>
    <row r="590" spans="1:98" s="5" customFormat="1" ht="18.75" customHeight="1" outlineLevel="1" x14ac:dyDescent="0.25">
      <c r="A590" s="755"/>
      <c r="B590" s="525" t="s">
        <v>38</v>
      </c>
      <c r="C590" s="524"/>
      <c r="D590" s="39">
        <v>8273.92</v>
      </c>
      <c r="E590" s="39">
        <v>8273.92</v>
      </c>
      <c r="F590" s="24">
        <v>1221.17</v>
      </c>
      <c r="G590" s="62">
        <f t="shared" si="311"/>
        <v>0.14799999999999999</v>
      </c>
      <c r="H590" s="39">
        <v>1221.17</v>
      </c>
      <c r="I590" s="96">
        <f t="shared" si="313"/>
        <v>0.14799999999999999</v>
      </c>
      <c r="J590" s="62">
        <f t="shared" si="312"/>
        <v>1</v>
      </c>
      <c r="K590" s="39">
        <v>8273.92</v>
      </c>
      <c r="L590" s="24">
        <f>E590-K590</f>
        <v>0</v>
      </c>
      <c r="M590" s="28">
        <f t="shared" si="314"/>
        <v>1</v>
      </c>
      <c r="N590" s="1060"/>
      <c r="O590" s="335"/>
      <c r="P590" s="335"/>
      <c r="Q590" s="335"/>
      <c r="R590" s="335"/>
      <c r="S590" s="335"/>
      <c r="T590" s="335"/>
      <c r="U590" s="335"/>
      <c r="V590" s="335"/>
      <c r="W590" s="335"/>
      <c r="X590" s="335"/>
      <c r="Y590" s="335"/>
      <c r="Z590" s="335"/>
      <c r="AA590" s="335"/>
      <c r="AB590" s="335"/>
      <c r="AC590" s="335"/>
      <c r="AD590" s="335"/>
      <c r="AE590" s="335"/>
      <c r="AF590" s="335"/>
      <c r="AG590" s="335"/>
      <c r="AH590" s="335"/>
      <c r="AI590" s="335"/>
      <c r="AJ590" s="335"/>
      <c r="AK590" s="335"/>
      <c r="AL590" s="335"/>
      <c r="AM590" s="335"/>
      <c r="AN590" s="335"/>
      <c r="AO590" s="335"/>
      <c r="AP590" s="335"/>
      <c r="AQ590" s="335"/>
      <c r="AR590" s="335"/>
      <c r="AS590" s="335"/>
      <c r="AT590" s="335"/>
      <c r="AU590" s="335"/>
      <c r="AV590" s="335"/>
      <c r="AW590" s="335"/>
      <c r="AX590" s="335"/>
      <c r="AY590" s="335"/>
      <c r="AZ590" s="335"/>
      <c r="BA590" s="335"/>
      <c r="BB590" s="335"/>
      <c r="BC590" s="335"/>
      <c r="BD590" s="335"/>
      <c r="BE590" s="335"/>
      <c r="BF590" s="335"/>
      <c r="BG590" s="335"/>
      <c r="BH590" s="335"/>
      <c r="BI590" s="335"/>
      <c r="BJ590" s="335"/>
      <c r="BK590" s="335"/>
      <c r="BL590" s="335"/>
      <c r="BM590" s="335"/>
      <c r="BN590" s="335"/>
      <c r="BO590" s="335"/>
      <c r="BP590" s="335"/>
      <c r="BQ590" s="335"/>
      <c r="BR590" s="335"/>
      <c r="BS590" s="335"/>
      <c r="BT590" s="335"/>
      <c r="BU590" s="335"/>
      <c r="BV590" s="335"/>
      <c r="BW590" s="335"/>
      <c r="BX590" s="335"/>
      <c r="BY590" s="335"/>
      <c r="BZ590" s="335"/>
      <c r="CA590" s="335"/>
      <c r="CB590" s="335"/>
      <c r="CC590" s="335"/>
      <c r="CD590" s="335"/>
      <c r="CE590" s="335"/>
      <c r="CF590" s="335"/>
      <c r="CG590" s="335"/>
      <c r="CH590" s="335"/>
      <c r="CI590" s="335"/>
      <c r="CJ590" s="335"/>
      <c r="CK590" s="335"/>
      <c r="CL590" s="335"/>
      <c r="CM590" s="335"/>
      <c r="CN590" s="335"/>
      <c r="CO590" s="335"/>
      <c r="CP590" s="335"/>
      <c r="CQ590" s="335"/>
      <c r="CR590" s="335"/>
      <c r="CS590" s="335"/>
      <c r="CT590" s="335"/>
    </row>
    <row r="591" spans="1:98" s="5" customFormat="1" ht="18.75" customHeight="1" outlineLevel="1" x14ac:dyDescent="0.25">
      <c r="A591" s="756"/>
      <c r="B591" s="524" t="s">
        <v>20</v>
      </c>
      <c r="C591" s="524"/>
      <c r="D591" s="39"/>
      <c r="E591" s="18"/>
      <c r="F591" s="24"/>
      <c r="G591" s="65" t="e">
        <f t="shared" si="311"/>
        <v>#DIV/0!</v>
      </c>
      <c r="H591" s="21"/>
      <c r="I591" s="77" t="e">
        <f t="shared" si="313"/>
        <v>#DIV/0!</v>
      </c>
      <c r="J591" s="65" t="e">
        <f t="shared" si="312"/>
        <v>#DIV/0!</v>
      </c>
      <c r="K591" s="24"/>
      <c r="L591" s="24">
        <f>E591-K591</f>
        <v>0</v>
      </c>
      <c r="M591" s="29" t="e">
        <f t="shared" si="314"/>
        <v>#DIV/0!</v>
      </c>
      <c r="N591" s="1061"/>
      <c r="O591" s="335"/>
      <c r="P591" s="335"/>
      <c r="Q591" s="335"/>
      <c r="R591" s="335"/>
      <c r="S591" s="335"/>
      <c r="T591" s="335"/>
      <c r="U591" s="335"/>
      <c r="V591" s="335"/>
      <c r="W591" s="335"/>
      <c r="X591" s="335"/>
      <c r="Y591" s="335"/>
      <c r="Z591" s="335"/>
      <c r="AA591" s="335"/>
      <c r="AB591" s="335"/>
      <c r="AC591" s="335"/>
      <c r="AD591" s="335"/>
      <c r="AE591" s="335"/>
      <c r="AF591" s="335"/>
      <c r="AG591" s="335"/>
      <c r="AH591" s="335"/>
      <c r="AI591" s="335"/>
      <c r="AJ591" s="335"/>
      <c r="AK591" s="335"/>
      <c r="AL591" s="335"/>
      <c r="AM591" s="335"/>
      <c r="AN591" s="335"/>
      <c r="AO591" s="335"/>
      <c r="AP591" s="335"/>
      <c r="AQ591" s="335"/>
      <c r="AR591" s="335"/>
      <c r="AS591" s="335"/>
      <c r="AT591" s="335"/>
      <c r="AU591" s="335"/>
      <c r="AV591" s="335"/>
      <c r="AW591" s="335"/>
      <c r="AX591" s="335"/>
      <c r="AY591" s="335"/>
      <c r="AZ591" s="335"/>
      <c r="BA591" s="335"/>
      <c r="BB591" s="335"/>
      <c r="BC591" s="335"/>
      <c r="BD591" s="335"/>
      <c r="BE591" s="335"/>
      <c r="BF591" s="335"/>
      <c r="BG591" s="335"/>
      <c r="BH591" s="335"/>
      <c r="BI591" s="335"/>
      <c r="BJ591" s="335"/>
      <c r="BK591" s="335"/>
      <c r="BL591" s="335"/>
      <c r="BM591" s="335"/>
      <c r="BN591" s="335"/>
      <c r="BO591" s="335"/>
      <c r="BP591" s="335"/>
      <c r="BQ591" s="335"/>
      <c r="BR591" s="335"/>
      <c r="BS591" s="335"/>
      <c r="BT591" s="335"/>
      <c r="BU591" s="335"/>
      <c r="BV591" s="335"/>
      <c r="BW591" s="335"/>
      <c r="BX591" s="335"/>
      <c r="BY591" s="335"/>
      <c r="BZ591" s="335"/>
      <c r="CA591" s="335"/>
      <c r="CB591" s="335"/>
      <c r="CC591" s="335"/>
      <c r="CD591" s="335"/>
      <c r="CE591" s="335"/>
      <c r="CF591" s="335"/>
      <c r="CG591" s="335"/>
      <c r="CH591" s="335"/>
      <c r="CI591" s="335"/>
      <c r="CJ591" s="335"/>
      <c r="CK591" s="335"/>
      <c r="CL591" s="335"/>
      <c r="CM591" s="335"/>
      <c r="CN591" s="335"/>
      <c r="CO591" s="335"/>
      <c r="CP591" s="335"/>
      <c r="CQ591" s="335"/>
      <c r="CR591" s="335"/>
      <c r="CS591" s="335"/>
      <c r="CT591" s="335"/>
    </row>
    <row r="592" spans="1:98" s="5" customFormat="1" ht="93.75" customHeight="1" outlineLevel="1" x14ac:dyDescent="0.25">
      <c r="A592" s="754" t="s">
        <v>1285</v>
      </c>
      <c r="B592" s="16" t="s">
        <v>345</v>
      </c>
      <c r="C592" s="16" t="s">
        <v>139</v>
      </c>
      <c r="D592" s="19">
        <f>SUM(D593:D596)</f>
        <v>11.57</v>
      </c>
      <c r="E592" s="19">
        <f>SUM(E593:E596)</f>
        <v>11.57</v>
      </c>
      <c r="F592" s="19">
        <f>SUM(F593:F596)</f>
        <v>11.57</v>
      </c>
      <c r="G592" s="87">
        <f t="shared" si="311"/>
        <v>1</v>
      </c>
      <c r="H592" s="19">
        <f>SUM(H593:H596)</f>
        <v>11.57</v>
      </c>
      <c r="I592" s="87">
        <f t="shared" si="313"/>
        <v>1</v>
      </c>
      <c r="J592" s="87">
        <f t="shared" si="312"/>
        <v>1</v>
      </c>
      <c r="K592" s="19">
        <f>SUM(K593:K596)</f>
        <v>11.57</v>
      </c>
      <c r="L592" s="19">
        <f>SUM(L593:L596)</f>
        <v>0</v>
      </c>
      <c r="M592" s="51">
        <f t="shared" si="314"/>
        <v>1</v>
      </c>
      <c r="N592" s="698" t="s">
        <v>1107</v>
      </c>
      <c r="O592" s="335"/>
      <c r="P592" s="335"/>
      <c r="Q592" s="335"/>
      <c r="R592" s="335"/>
      <c r="S592" s="335"/>
      <c r="T592" s="335"/>
      <c r="U592" s="335"/>
      <c r="V592" s="335"/>
      <c r="W592" s="335"/>
      <c r="X592" s="335"/>
      <c r="Y592" s="335"/>
      <c r="Z592" s="335"/>
      <c r="AA592" s="335"/>
      <c r="AB592" s="335"/>
      <c r="AC592" s="335"/>
      <c r="AD592" s="335"/>
      <c r="AE592" s="335"/>
      <c r="AF592" s="335"/>
      <c r="AG592" s="335"/>
      <c r="AH592" s="335"/>
      <c r="AI592" s="335"/>
      <c r="AJ592" s="335"/>
      <c r="AK592" s="335"/>
      <c r="AL592" s="335"/>
      <c r="AM592" s="335"/>
      <c r="AN592" s="335"/>
      <c r="AO592" s="335"/>
      <c r="AP592" s="335"/>
      <c r="AQ592" s="335"/>
      <c r="AR592" s="335"/>
      <c r="AS592" s="335"/>
      <c r="AT592" s="335"/>
      <c r="AU592" s="335"/>
      <c r="AV592" s="335"/>
      <c r="AW592" s="335"/>
      <c r="AX592" s="335"/>
      <c r="AY592" s="335"/>
      <c r="AZ592" s="335"/>
      <c r="BA592" s="335"/>
      <c r="BB592" s="335"/>
      <c r="BC592" s="335"/>
      <c r="BD592" s="335"/>
      <c r="BE592" s="335"/>
      <c r="BF592" s="335"/>
      <c r="BG592" s="335"/>
      <c r="BH592" s="335"/>
      <c r="BI592" s="335"/>
      <c r="BJ592" s="335"/>
      <c r="BK592" s="335"/>
      <c r="BL592" s="335"/>
      <c r="BM592" s="335"/>
      <c r="BN592" s="335"/>
      <c r="BO592" s="335"/>
      <c r="BP592" s="335"/>
      <c r="BQ592" s="335"/>
      <c r="BR592" s="335"/>
      <c r="BS592" s="335"/>
      <c r="BT592" s="335"/>
      <c r="BU592" s="335"/>
      <c r="BV592" s="335"/>
      <c r="BW592" s="335"/>
      <c r="BX592" s="335"/>
      <c r="BY592" s="335"/>
      <c r="BZ592" s="335"/>
      <c r="CA592" s="335"/>
      <c r="CB592" s="335"/>
      <c r="CC592" s="335"/>
      <c r="CD592" s="335"/>
      <c r="CE592" s="335"/>
      <c r="CF592" s="335"/>
      <c r="CG592" s="335"/>
      <c r="CH592" s="335"/>
      <c r="CI592" s="335"/>
      <c r="CJ592" s="335"/>
      <c r="CK592" s="335"/>
      <c r="CL592" s="335"/>
      <c r="CM592" s="335"/>
      <c r="CN592" s="335"/>
      <c r="CO592" s="335"/>
      <c r="CP592" s="335"/>
      <c r="CQ592" s="335"/>
      <c r="CR592" s="335"/>
      <c r="CS592" s="335"/>
      <c r="CT592" s="335"/>
    </row>
    <row r="593" spans="1:98" s="5" customFormat="1" ht="18.75" customHeight="1" outlineLevel="1" x14ac:dyDescent="0.25">
      <c r="A593" s="755"/>
      <c r="B593" s="524" t="s">
        <v>19</v>
      </c>
      <c r="C593" s="524"/>
      <c r="D593" s="39"/>
      <c r="E593" s="18"/>
      <c r="F593" s="39"/>
      <c r="G593" s="89" t="e">
        <f t="shared" si="311"/>
        <v>#DIV/0!</v>
      </c>
      <c r="H593" s="21"/>
      <c r="I593" s="65" t="e">
        <f t="shared" si="313"/>
        <v>#DIV/0!</v>
      </c>
      <c r="J593" s="65" t="e">
        <f t="shared" si="312"/>
        <v>#DIV/0!</v>
      </c>
      <c r="K593" s="39">
        <f>E593</f>
        <v>0</v>
      </c>
      <c r="L593" s="24">
        <f>E593-K593</f>
        <v>0</v>
      </c>
      <c r="M593" s="29" t="e">
        <f t="shared" si="314"/>
        <v>#DIV/0!</v>
      </c>
      <c r="N593" s="699"/>
      <c r="O593" s="335"/>
      <c r="P593" s="335"/>
      <c r="Q593" s="335"/>
      <c r="R593" s="335"/>
      <c r="S593" s="335"/>
      <c r="T593" s="335"/>
      <c r="U593" s="335"/>
      <c r="V593" s="335"/>
      <c r="W593" s="335"/>
      <c r="X593" s="335"/>
      <c r="Y593" s="335"/>
      <c r="Z593" s="335"/>
      <c r="AA593" s="335"/>
      <c r="AB593" s="335"/>
      <c r="AC593" s="335"/>
      <c r="AD593" s="335"/>
      <c r="AE593" s="335"/>
      <c r="AF593" s="335"/>
      <c r="AG593" s="335"/>
      <c r="AH593" s="335"/>
      <c r="AI593" s="335"/>
      <c r="AJ593" s="335"/>
      <c r="AK593" s="335"/>
      <c r="AL593" s="335"/>
      <c r="AM593" s="335"/>
      <c r="AN593" s="335"/>
      <c r="AO593" s="335"/>
      <c r="AP593" s="335"/>
      <c r="AQ593" s="335"/>
      <c r="AR593" s="335"/>
      <c r="AS593" s="335"/>
      <c r="AT593" s="335"/>
      <c r="AU593" s="335"/>
      <c r="AV593" s="335"/>
      <c r="AW593" s="335"/>
      <c r="AX593" s="335"/>
      <c r="AY593" s="335"/>
      <c r="AZ593" s="335"/>
      <c r="BA593" s="335"/>
      <c r="BB593" s="335"/>
      <c r="BC593" s="335"/>
      <c r="BD593" s="335"/>
      <c r="BE593" s="335"/>
      <c r="BF593" s="335"/>
      <c r="BG593" s="335"/>
      <c r="BH593" s="335"/>
      <c r="BI593" s="335"/>
      <c r="BJ593" s="335"/>
      <c r="BK593" s="335"/>
      <c r="BL593" s="335"/>
      <c r="BM593" s="335"/>
      <c r="BN593" s="335"/>
      <c r="BO593" s="335"/>
      <c r="BP593" s="335"/>
      <c r="BQ593" s="335"/>
      <c r="BR593" s="335"/>
      <c r="BS593" s="335"/>
      <c r="BT593" s="335"/>
      <c r="BU593" s="335"/>
      <c r="BV593" s="335"/>
      <c r="BW593" s="335"/>
      <c r="BX593" s="335"/>
      <c r="BY593" s="335"/>
      <c r="BZ593" s="335"/>
      <c r="CA593" s="335"/>
      <c r="CB593" s="335"/>
      <c r="CC593" s="335"/>
      <c r="CD593" s="335"/>
      <c r="CE593" s="335"/>
      <c r="CF593" s="335"/>
      <c r="CG593" s="335"/>
      <c r="CH593" s="335"/>
      <c r="CI593" s="335"/>
      <c r="CJ593" s="335"/>
      <c r="CK593" s="335"/>
      <c r="CL593" s="335"/>
      <c r="CM593" s="335"/>
      <c r="CN593" s="335"/>
      <c r="CO593" s="335"/>
      <c r="CP593" s="335"/>
      <c r="CQ593" s="335"/>
      <c r="CR593" s="335"/>
      <c r="CS593" s="335"/>
      <c r="CT593" s="335"/>
    </row>
    <row r="594" spans="1:98" s="5" customFormat="1" ht="18.75" customHeight="1" outlineLevel="1" x14ac:dyDescent="0.25">
      <c r="A594" s="755"/>
      <c r="B594" s="524" t="s">
        <v>18</v>
      </c>
      <c r="C594" s="524"/>
      <c r="D594" s="39"/>
      <c r="E594" s="18"/>
      <c r="F594" s="39"/>
      <c r="G594" s="89" t="e">
        <f t="shared" si="311"/>
        <v>#DIV/0!</v>
      </c>
      <c r="H594" s="21"/>
      <c r="I594" s="65" t="e">
        <f t="shared" si="313"/>
        <v>#DIV/0!</v>
      </c>
      <c r="J594" s="65" t="e">
        <f t="shared" si="312"/>
        <v>#DIV/0!</v>
      </c>
      <c r="K594" s="39">
        <f>E594</f>
        <v>0</v>
      </c>
      <c r="L594" s="24">
        <f>E594-K594</f>
        <v>0</v>
      </c>
      <c r="M594" s="29" t="e">
        <f t="shared" si="314"/>
        <v>#DIV/0!</v>
      </c>
      <c r="N594" s="699"/>
      <c r="O594" s="335"/>
      <c r="P594" s="335"/>
      <c r="Q594" s="335"/>
      <c r="R594" s="335"/>
      <c r="S594" s="335"/>
      <c r="T594" s="335"/>
      <c r="U594" s="335"/>
      <c r="V594" s="335"/>
      <c r="W594" s="335"/>
      <c r="X594" s="335"/>
      <c r="Y594" s="335"/>
      <c r="Z594" s="335"/>
      <c r="AA594" s="335"/>
      <c r="AB594" s="335"/>
      <c r="AC594" s="335"/>
      <c r="AD594" s="335"/>
      <c r="AE594" s="335"/>
      <c r="AF594" s="335"/>
      <c r="AG594" s="335"/>
      <c r="AH594" s="335"/>
      <c r="AI594" s="335"/>
      <c r="AJ594" s="335"/>
      <c r="AK594" s="335"/>
      <c r="AL594" s="335"/>
      <c r="AM594" s="335"/>
      <c r="AN594" s="335"/>
      <c r="AO594" s="335"/>
      <c r="AP594" s="335"/>
      <c r="AQ594" s="335"/>
      <c r="AR594" s="335"/>
      <c r="AS594" s="335"/>
      <c r="AT594" s="335"/>
      <c r="AU594" s="335"/>
      <c r="AV594" s="335"/>
      <c r="AW594" s="335"/>
      <c r="AX594" s="335"/>
      <c r="AY594" s="335"/>
      <c r="AZ594" s="335"/>
      <c r="BA594" s="335"/>
      <c r="BB594" s="335"/>
      <c r="BC594" s="335"/>
      <c r="BD594" s="335"/>
      <c r="BE594" s="335"/>
      <c r="BF594" s="335"/>
      <c r="BG594" s="335"/>
      <c r="BH594" s="335"/>
      <c r="BI594" s="335"/>
      <c r="BJ594" s="335"/>
      <c r="BK594" s="335"/>
      <c r="BL594" s="335"/>
      <c r="BM594" s="335"/>
      <c r="BN594" s="335"/>
      <c r="BO594" s="335"/>
      <c r="BP594" s="335"/>
      <c r="BQ594" s="335"/>
      <c r="BR594" s="335"/>
      <c r="BS594" s="335"/>
      <c r="BT594" s="335"/>
      <c r="BU594" s="335"/>
      <c r="BV594" s="335"/>
      <c r="BW594" s="335"/>
      <c r="BX594" s="335"/>
      <c r="BY594" s="335"/>
      <c r="BZ594" s="335"/>
      <c r="CA594" s="335"/>
      <c r="CB594" s="335"/>
      <c r="CC594" s="335"/>
      <c r="CD594" s="335"/>
      <c r="CE594" s="335"/>
      <c r="CF594" s="335"/>
      <c r="CG594" s="335"/>
      <c r="CH594" s="335"/>
      <c r="CI594" s="335"/>
      <c r="CJ594" s="335"/>
      <c r="CK594" s="335"/>
      <c r="CL594" s="335"/>
      <c r="CM594" s="335"/>
      <c r="CN594" s="335"/>
      <c r="CO594" s="335"/>
      <c r="CP594" s="335"/>
      <c r="CQ594" s="335"/>
      <c r="CR594" s="335"/>
      <c r="CS594" s="335"/>
      <c r="CT594" s="335"/>
    </row>
    <row r="595" spans="1:98" s="5" customFormat="1" ht="18.75" customHeight="1" outlineLevel="1" x14ac:dyDescent="0.25">
      <c r="A595" s="755"/>
      <c r="B595" s="524" t="s">
        <v>38</v>
      </c>
      <c r="C595" s="524"/>
      <c r="D595" s="39">
        <v>11.57</v>
      </c>
      <c r="E595" s="39">
        <v>11.57</v>
      </c>
      <c r="F595" s="39">
        <v>11.57</v>
      </c>
      <c r="G595" s="62">
        <f t="shared" si="311"/>
        <v>1</v>
      </c>
      <c r="H595" s="39">
        <v>11.57</v>
      </c>
      <c r="I595" s="62">
        <f t="shared" si="313"/>
        <v>1</v>
      </c>
      <c r="J595" s="62">
        <f t="shared" si="312"/>
        <v>1</v>
      </c>
      <c r="K595" s="39">
        <v>11.57</v>
      </c>
      <c r="L595" s="24">
        <f>E595-K595</f>
        <v>0</v>
      </c>
      <c r="M595" s="28">
        <f t="shared" si="314"/>
        <v>1</v>
      </c>
      <c r="N595" s="699"/>
      <c r="O595" s="335"/>
      <c r="P595" s="335"/>
      <c r="Q595" s="335"/>
      <c r="R595" s="335"/>
      <c r="S595" s="335"/>
      <c r="T595" s="335"/>
      <c r="U595" s="335"/>
      <c r="V595" s="335"/>
      <c r="W595" s="335"/>
      <c r="X595" s="335"/>
      <c r="Y595" s="335"/>
      <c r="Z595" s="335"/>
      <c r="AA595" s="335"/>
      <c r="AB595" s="335"/>
      <c r="AC595" s="335"/>
      <c r="AD595" s="335"/>
      <c r="AE595" s="335"/>
      <c r="AF595" s="335"/>
      <c r="AG595" s="335"/>
      <c r="AH595" s="335"/>
      <c r="AI595" s="335"/>
      <c r="AJ595" s="335"/>
      <c r="AK595" s="335"/>
      <c r="AL595" s="335"/>
      <c r="AM595" s="335"/>
      <c r="AN595" s="335"/>
      <c r="AO595" s="335"/>
      <c r="AP595" s="335"/>
      <c r="AQ595" s="335"/>
      <c r="AR595" s="335"/>
      <c r="AS595" s="335"/>
      <c r="AT595" s="335"/>
      <c r="AU595" s="335"/>
      <c r="AV595" s="335"/>
      <c r="AW595" s="335"/>
      <c r="AX595" s="335"/>
      <c r="AY595" s="335"/>
      <c r="AZ595" s="335"/>
      <c r="BA595" s="335"/>
      <c r="BB595" s="335"/>
      <c r="BC595" s="335"/>
      <c r="BD595" s="335"/>
      <c r="BE595" s="335"/>
      <c r="BF595" s="335"/>
      <c r="BG595" s="335"/>
      <c r="BH595" s="335"/>
      <c r="BI595" s="335"/>
      <c r="BJ595" s="335"/>
      <c r="BK595" s="335"/>
      <c r="BL595" s="335"/>
      <c r="BM595" s="335"/>
      <c r="BN595" s="335"/>
      <c r="BO595" s="335"/>
      <c r="BP595" s="335"/>
      <c r="BQ595" s="335"/>
      <c r="BR595" s="335"/>
      <c r="BS595" s="335"/>
      <c r="BT595" s="335"/>
      <c r="BU595" s="335"/>
      <c r="BV595" s="335"/>
      <c r="BW595" s="335"/>
      <c r="BX595" s="335"/>
      <c r="BY595" s="335"/>
      <c r="BZ595" s="335"/>
      <c r="CA595" s="335"/>
      <c r="CB595" s="335"/>
      <c r="CC595" s="335"/>
      <c r="CD595" s="335"/>
      <c r="CE595" s="335"/>
      <c r="CF595" s="335"/>
      <c r="CG595" s="335"/>
      <c r="CH595" s="335"/>
      <c r="CI595" s="335"/>
      <c r="CJ595" s="335"/>
      <c r="CK595" s="335"/>
      <c r="CL595" s="335"/>
      <c r="CM595" s="335"/>
      <c r="CN595" s="335"/>
      <c r="CO595" s="335"/>
      <c r="CP595" s="335"/>
      <c r="CQ595" s="335"/>
      <c r="CR595" s="335"/>
      <c r="CS595" s="335"/>
      <c r="CT595" s="335"/>
    </row>
    <row r="596" spans="1:98" s="5" customFormat="1" ht="18.75" customHeight="1" outlineLevel="1" x14ac:dyDescent="0.25">
      <c r="A596" s="756"/>
      <c r="B596" s="524" t="s">
        <v>20</v>
      </c>
      <c r="C596" s="524"/>
      <c r="D596" s="39"/>
      <c r="E596" s="18"/>
      <c r="F596" s="39"/>
      <c r="G596" s="89" t="e">
        <f t="shared" si="311"/>
        <v>#DIV/0!</v>
      </c>
      <c r="H596" s="21"/>
      <c r="I596" s="65" t="e">
        <f t="shared" si="313"/>
        <v>#DIV/0!</v>
      </c>
      <c r="J596" s="65" t="e">
        <f t="shared" si="312"/>
        <v>#DIV/0!</v>
      </c>
      <c r="K596" s="39">
        <f>E596</f>
        <v>0</v>
      </c>
      <c r="L596" s="24">
        <f>E596-K596</f>
        <v>0</v>
      </c>
      <c r="M596" s="29" t="e">
        <f t="shared" si="314"/>
        <v>#DIV/0!</v>
      </c>
      <c r="N596" s="700"/>
      <c r="O596" s="335"/>
      <c r="P596" s="335"/>
      <c r="Q596" s="335"/>
      <c r="R596" s="335"/>
      <c r="S596" s="335"/>
      <c r="T596" s="335"/>
      <c r="U596" s="335"/>
      <c r="V596" s="335"/>
      <c r="W596" s="335"/>
      <c r="X596" s="335"/>
      <c r="Y596" s="335"/>
      <c r="Z596" s="335"/>
      <c r="AA596" s="335"/>
      <c r="AB596" s="335"/>
      <c r="AC596" s="335"/>
      <c r="AD596" s="335"/>
      <c r="AE596" s="335"/>
      <c r="AF596" s="335"/>
      <c r="AG596" s="335"/>
      <c r="AH596" s="335"/>
      <c r="AI596" s="335"/>
      <c r="AJ596" s="335"/>
      <c r="AK596" s="335"/>
      <c r="AL596" s="335"/>
      <c r="AM596" s="335"/>
      <c r="AN596" s="335"/>
      <c r="AO596" s="335"/>
      <c r="AP596" s="335"/>
      <c r="AQ596" s="335"/>
      <c r="AR596" s="335"/>
      <c r="AS596" s="335"/>
      <c r="AT596" s="335"/>
      <c r="AU596" s="335"/>
      <c r="AV596" s="335"/>
      <c r="AW596" s="335"/>
      <c r="AX596" s="335"/>
      <c r="AY596" s="335"/>
      <c r="AZ596" s="335"/>
      <c r="BA596" s="335"/>
      <c r="BB596" s="335"/>
      <c r="BC596" s="335"/>
      <c r="BD596" s="335"/>
      <c r="BE596" s="335"/>
      <c r="BF596" s="335"/>
      <c r="BG596" s="335"/>
      <c r="BH596" s="335"/>
      <c r="BI596" s="335"/>
      <c r="BJ596" s="335"/>
      <c r="BK596" s="335"/>
      <c r="BL596" s="335"/>
      <c r="BM596" s="335"/>
      <c r="BN596" s="335"/>
      <c r="BO596" s="335"/>
      <c r="BP596" s="335"/>
      <c r="BQ596" s="335"/>
      <c r="BR596" s="335"/>
      <c r="BS596" s="335"/>
      <c r="BT596" s="335"/>
      <c r="BU596" s="335"/>
      <c r="BV596" s="335"/>
      <c r="BW596" s="335"/>
      <c r="BX596" s="335"/>
      <c r="BY596" s="335"/>
      <c r="BZ596" s="335"/>
      <c r="CA596" s="335"/>
      <c r="CB596" s="335"/>
      <c r="CC596" s="335"/>
      <c r="CD596" s="335"/>
      <c r="CE596" s="335"/>
      <c r="CF596" s="335"/>
      <c r="CG596" s="335"/>
      <c r="CH596" s="335"/>
      <c r="CI596" s="335"/>
      <c r="CJ596" s="335"/>
      <c r="CK596" s="335"/>
      <c r="CL596" s="335"/>
      <c r="CM596" s="335"/>
      <c r="CN596" s="335"/>
      <c r="CO596" s="335"/>
      <c r="CP596" s="335"/>
      <c r="CQ596" s="335"/>
      <c r="CR596" s="335"/>
      <c r="CS596" s="335"/>
      <c r="CT596" s="335"/>
    </row>
    <row r="597" spans="1:98" s="5" customFormat="1" ht="75" x14ac:dyDescent="0.25">
      <c r="A597" s="636" t="s">
        <v>71</v>
      </c>
      <c r="B597" s="16" t="s">
        <v>294</v>
      </c>
      <c r="C597" s="16" t="s">
        <v>139</v>
      </c>
      <c r="D597" s="19">
        <f>SUM(D598:D601)</f>
        <v>308351.09999999998</v>
      </c>
      <c r="E597" s="19">
        <f>SUM(E598:E601)</f>
        <v>309151.09999999998</v>
      </c>
      <c r="F597" s="19">
        <f>SUM(F598:F601)</f>
        <v>65607.22</v>
      </c>
      <c r="G597" s="87">
        <f t="shared" si="311"/>
        <v>0.21199999999999999</v>
      </c>
      <c r="H597" s="19">
        <f>SUM(H598:H601)</f>
        <v>65607.22</v>
      </c>
      <c r="I597" s="96">
        <f t="shared" si="300"/>
        <v>0.21199999999999999</v>
      </c>
      <c r="J597" s="87">
        <f t="shared" si="310"/>
        <v>1</v>
      </c>
      <c r="K597" s="50">
        <f t="shared" si="307"/>
        <v>309151.09999999998</v>
      </c>
      <c r="L597" s="24">
        <f t="shared" si="306"/>
        <v>0</v>
      </c>
      <c r="M597" s="51">
        <f t="shared" si="302"/>
        <v>1</v>
      </c>
      <c r="N597" s="697"/>
      <c r="O597" s="6"/>
      <c r="P597" s="6"/>
      <c r="Q597" s="6"/>
      <c r="R597" s="6"/>
      <c r="S597" s="6"/>
      <c r="T597" s="6"/>
      <c r="U597" s="6"/>
      <c r="V597" s="6"/>
      <c r="W597" s="6"/>
      <c r="X597" s="6"/>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6"/>
      <c r="BB597" s="6"/>
      <c r="BC597" s="6"/>
      <c r="BD597" s="6"/>
      <c r="BE597" s="6"/>
      <c r="BF597" s="6"/>
      <c r="BG597" s="6"/>
      <c r="BH597" s="6"/>
      <c r="BI597" s="6"/>
      <c r="BJ597" s="6"/>
      <c r="BK597" s="6"/>
      <c r="BL597" s="6"/>
      <c r="BM597" s="6"/>
      <c r="BN597" s="6"/>
      <c r="BO597" s="6"/>
      <c r="BP597" s="6"/>
      <c r="BQ597" s="6"/>
      <c r="BR597" s="6"/>
      <c r="BS597" s="6"/>
      <c r="BT597" s="6"/>
      <c r="BU597" s="6"/>
      <c r="BV597" s="6"/>
      <c r="BW597" s="6"/>
      <c r="BX597" s="6"/>
      <c r="BY597" s="6"/>
      <c r="BZ597" s="6"/>
      <c r="CA597" s="6"/>
      <c r="CB597" s="6"/>
      <c r="CC597" s="6"/>
      <c r="CD597" s="6"/>
      <c r="CE597" s="6"/>
      <c r="CF597" s="6"/>
      <c r="CG597" s="6"/>
      <c r="CH597" s="6"/>
      <c r="CI597" s="6"/>
      <c r="CJ597" s="6"/>
      <c r="CK597" s="6"/>
      <c r="CL597" s="6"/>
      <c r="CM597" s="6"/>
      <c r="CN597" s="6"/>
      <c r="CO597" s="6"/>
      <c r="CP597" s="6"/>
      <c r="CQ597" s="6"/>
      <c r="CR597" s="6"/>
      <c r="CS597" s="6"/>
      <c r="CT597" s="6"/>
    </row>
    <row r="598" spans="1:98" s="5" customFormat="1" ht="18.75" customHeight="1" outlineLevel="1" x14ac:dyDescent="0.25">
      <c r="A598" s="636"/>
      <c r="B598" s="424" t="s">
        <v>19</v>
      </c>
      <c r="C598" s="424"/>
      <c r="D598" s="39">
        <f t="shared" ref="D598:F601" si="315">D603+D608</f>
        <v>0</v>
      </c>
      <c r="E598" s="39">
        <f t="shared" si="315"/>
        <v>0</v>
      </c>
      <c r="F598" s="39">
        <f t="shared" si="315"/>
        <v>0</v>
      </c>
      <c r="G598" s="65" t="e">
        <f t="shared" si="309"/>
        <v>#DIV/0!</v>
      </c>
      <c r="H598" s="39">
        <f>H603+H608</f>
        <v>0</v>
      </c>
      <c r="I598" s="77" t="e">
        <f t="shared" si="300"/>
        <v>#DIV/0!</v>
      </c>
      <c r="J598" s="65" t="e">
        <f t="shared" si="310"/>
        <v>#DIV/0!</v>
      </c>
      <c r="K598" s="24">
        <f t="shared" si="307"/>
        <v>0</v>
      </c>
      <c r="L598" s="24">
        <f t="shared" si="306"/>
        <v>0</v>
      </c>
      <c r="M598" s="29" t="e">
        <f t="shared" si="302"/>
        <v>#DIV/0!</v>
      </c>
      <c r="N598" s="697"/>
      <c r="O598" s="6"/>
      <c r="P598" s="6"/>
      <c r="Q598" s="6"/>
      <c r="R598" s="6"/>
      <c r="S598" s="6"/>
      <c r="T598" s="6"/>
      <c r="U598" s="6"/>
      <c r="V598" s="6"/>
      <c r="W598" s="6"/>
      <c r="X598" s="6"/>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6"/>
      <c r="BB598" s="6"/>
      <c r="BC598" s="6"/>
      <c r="BD598" s="6"/>
      <c r="BE598" s="6"/>
      <c r="BF598" s="6"/>
      <c r="BG598" s="6"/>
      <c r="BH598" s="6"/>
      <c r="BI598" s="6"/>
      <c r="BJ598" s="6"/>
      <c r="BK598" s="6"/>
      <c r="BL598" s="6"/>
      <c r="BM598" s="6"/>
      <c r="BN598" s="6"/>
      <c r="BO598" s="6"/>
      <c r="BP598" s="6"/>
      <c r="BQ598" s="6"/>
      <c r="BR598" s="6"/>
      <c r="BS598" s="6"/>
      <c r="BT598" s="6"/>
      <c r="BU598" s="6"/>
      <c r="BV598" s="6"/>
      <c r="BW598" s="6"/>
      <c r="BX598" s="6"/>
      <c r="BY598" s="6"/>
      <c r="BZ598" s="6"/>
      <c r="CA598" s="6"/>
      <c r="CB598" s="6"/>
      <c r="CC598" s="6"/>
      <c r="CD598" s="6"/>
      <c r="CE598" s="6"/>
      <c r="CF598" s="6"/>
      <c r="CG598" s="6"/>
      <c r="CH598" s="6"/>
      <c r="CI598" s="6"/>
      <c r="CJ598" s="6"/>
      <c r="CK598" s="6"/>
      <c r="CL598" s="6"/>
      <c r="CM598" s="6"/>
      <c r="CN598" s="6"/>
      <c r="CO598" s="6"/>
      <c r="CP598" s="6"/>
      <c r="CQ598" s="6"/>
      <c r="CR598" s="6"/>
      <c r="CS598" s="6"/>
      <c r="CT598" s="6"/>
    </row>
    <row r="599" spans="1:98" s="5" customFormat="1" ht="18.75" customHeight="1" outlineLevel="1" x14ac:dyDescent="0.25">
      <c r="A599" s="636"/>
      <c r="B599" s="424" t="s">
        <v>18</v>
      </c>
      <c r="C599" s="424"/>
      <c r="D599" s="39">
        <f t="shared" si="315"/>
        <v>0</v>
      </c>
      <c r="E599" s="39">
        <f t="shared" si="315"/>
        <v>800</v>
      </c>
      <c r="F599" s="39">
        <f t="shared" si="315"/>
        <v>0</v>
      </c>
      <c r="G599" s="65">
        <f t="shared" si="309"/>
        <v>0</v>
      </c>
      <c r="H599" s="39">
        <f>H604+H609</f>
        <v>0</v>
      </c>
      <c r="I599" s="77">
        <f t="shared" si="300"/>
        <v>0</v>
      </c>
      <c r="J599" s="65" t="e">
        <f t="shared" si="310"/>
        <v>#DIV/0!</v>
      </c>
      <c r="K599" s="24">
        <f t="shared" si="307"/>
        <v>800</v>
      </c>
      <c r="L599" s="24">
        <f t="shared" si="306"/>
        <v>0</v>
      </c>
      <c r="M599" s="28">
        <f t="shared" si="302"/>
        <v>1</v>
      </c>
      <c r="N599" s="697"/>
      <c r="O599" s="6"/>
      <c r="P599" s="6"/>
      <c r="Q599" s="6"/>
      <c r="R599" s="6"/>
      <c r="S599" s="6"/>
      <c r="T599" s="6"/>
      <c r="U599" s="6"/>
      <c r="V599" s="6"/>
      <c r="W599" s="6"/>
      <c r="X599" s="6"/>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6"/>
      <c r="BB599" s="6"/>
      <c r="BC599" s="6"/>
      <c r="BD599" s="6"/>
      <c r="BE599" s="6"/>
      <c r="BF599" s="6"/>
      <c r="BG599" s="6"/>
      <c r="BH599" s="6"/>
      <c r="BI599" s="6"/>
      <c r="BJ599" s="6"/>
      <c r="BK599" s="6"/>
      <c r="BL599" s="6"/>
      <c r="BM599" s="6"/>
      <c r="BN599" s="6"/>
      <c r="BO599" s="6"/>
      <c r="BP599" s="6"/>
      <c r="BQ599" s="6"/>
      <c r="BR599" s="6"/>
      <c r="BS599" s="6"/>
      <c r="BT599" s="6"/>
      <c r="BU599" s="6"/>
      <c r="BV599" s="6"/>
      <c r="BW599" s="6"/>
      <c r="BX599" s="6"/>
      <c r="BY599" s="6"/>
      <c r="BZ599" s="6"/>
      <c r="CA599" s="6"/>
      <c r="CB599" s="6"/>
      <c r="CC599" s="6"/>
      <c r="CD599" s="6"/>
      <c r="CE599" s="6"/>
      <c r="CF599" s="6"/>
      <c r="CG599" s="6"/>
      <c r="CH599" s="6"/>
      <c r="CI599" s="6"/>
      <c r="CJ599" s="6"/>
      <c r="CK599" s="6"/>
      <c r="CL599" s="6"/>
      <c r="CM599" s="6"/>
      <c r="CN599" s="6"/>
      <c r="CO599" s="6"/>
      <c r="CP599" s="6"/>
      <c r="CQ599" s="6"/>
      <c r="CR599" s="6"/>
      <c r="CS599" s="6"/>
      <c r="CT599" s="6"/>
    </row>
    <row r="600" spans="1:98" s="5" customFormat="1" ht="18.75" customHeight="1" outlineLevel="1" x14ac:dyDescent="0.25">
      <c r="A600" s="636"/>
      <c r="B600" s="423" t="s">
        <v>38</v>
      </c>
      <c r="C600" s="424"/>
      <c r="D600" s="39">
        <f t="shared" si="315"/>
        <v>308351.09999999998</v>
      </c>
      <c r="E600" s="39">
        <f t="shared" si="315"/>
        <v>308351.09999999998</v>
      </c>
      <c r="F600" s="39">
        <f t="shared" si="315"/>
        <v>65607.22</v>
      </c>
      <c r="G600" s="62">
        <f t="shared" si="309"/>
        <v>0.21299999999999999</v>
      </c>
      <c r="H600" s="39">
        <f>H605+H610</f>
        <v>65607.22</v>
      </c>
      <c r="I600" s="96">
        <f t="shared" si="300"/>
        <v>0.21299999999999999</v>
      </c>
      <c r="J600" s="62">
        <f t="shared" si="310"/>
        <v>1</v>
      </c>
      <c r="K600" s="24">
        <f t="shared" si="307"/>
        <v>308351.09999999998</v>
      </c>
      <c r="L600" s="24">
        <f t="shared" si="306"/>
        <v>0</v>
      </c>
      <c r="M600" s="28">
        <f t="shared" si="302"/>
        <v>1</v>
      </c>
      <c r="N600" s="697"/>
      <c r="O600" s="6"/>
      <c r="P600" s="6"/>
      <c r="Q600" s="6"/>
      <c r="R600" s="6"/>
      <c r="S600" s="6"/>
      <c r="T600" s="6"/>
      <c r="U600" s="6"/>
      <c r="V600" s="6"/>
      <c r="W600" s="6"/>
      <c r="X600" s="6"/>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6"/>
      <c r="BB600" s="6"/>
      <c r="BC600" s="6"/>
      <c r="BD600" s="6"/>
      <c r="BE600" s="6"/>
      <c r="BF600" s="6"/>
      <c r="BG600" s="6"/>
      <c r="BH600" s="6"/>
      <c r="BI600" s="6"/>
      <c r="BJ600" s="6"/>
      <c r="BK600" s="6"/>
      <c r="BL600" s="6"/>
      <c r="BM600" s="6"/>
      <c r="BN600" s="6"/>
      <c r="BO600" s="6"/>
      <c r="BP600" s="6"/>
      <c r="BQ600" s="6"/>
      <c r="BR600" s="6"/>
      <c r="BS600" s="6"/>
      <c r="BT600" s="6"/>
      <c r="BU600" s="6"/>
      <c r="BV600" s="6"/>
      <c r="BW600" s="6"/>
      <c r="BX600" s="6"/>
      <c r="BY600" s="6"/>
      <c r="BZ600" s="6"/>
      <c r="CA600" s="6"/>
      <c r="CB600" s="6"/>
      <c r="CC600" s="6"/>
      <c r="CD600" s="6"/>
      <c r="CE600" s="6"/>
      <c r="CF600" s="6"/>
      <c r="CG600" s="6"/>
      <c r="CH600" s="6"/>
      <c r="CI600" s="6"/>
      <c r="CJ600" s="6"/>
      <c r="CK600" s="6"/>
      <c r="CL600" s="6"/>
      <c r="CM600" s="6"/>
      <c r="CN600" s="6"/>
      <c r="CO600" s="6"/>
      <c r="CP600" s="6"/>
      <c r="CQ600" s="6"/>
      <c r="CR600" s="6"/>
      <c r="CS600" s="6"/>
      <c r="CT600" s="6"/>
    </row>
    <row r="601" spans="1:98" s="5" customFormat="1" ht="18.75" customHeight="1" outlineLevel="1" x14ac:dyDescent="0.25">
      <c r="A601" s="636"/>
      <c r="B601" s="424" t="s">
        <v>20</v>
      </c>
      <c r="C601" s="424"/>
      <c r="D601" s="39">
        <f t="shared" si="315"/>
        <v>0</v>
      </c>
      <c r="E601" s="39">
        <f t="shared" si="315"/>
        <v>0</v>
      </c>
      <c r="F601" s="39">
        <f t="shared" si="315"/>
        <v>0</v>
      </c>
      <c r="G601" s="89" t="e">
        <f t="shared" si="309"/>
        <v>#DIV/0!</v>
      </c>
      <c r="H601" s="39">
        <f>H606+H611</f>
        <v>0</v>
      </c>
      <c r="I601" s="77" t="e">
        <f t="shared" si="300"/>
        <v>#DIV/0!</v>
      </c>
      <c r="J601" s="65" t="e">
        <f t="shared" si="310"/>
        <v>#DIV/0!</v>
      </c>
      <c r="K601" s="24">
        <f t="shared" si="307"/>
        <v>0</v>
      </c>
      <c r="L601" s="24">
        <f t="shared" si="306"/>
        <v>0</v>
      </c>
      <c r="M601" s="29" t="e">
        <f t="shared" si="302"/>
        <v>#DIV/0!</v>
      </c>
      <c r="N601" s="697"/>
      <c r="O601" s="6"/>
      <c r="P601" s="6"/>
      <c r="Q601" s="6"/>
      <c r="R601" s="6"/>
      <c r="S601" s="6"/>
      <c r="T601" s="6"/>
      <c r="U601" s="6"/>
      <c r="V601" s="6"/>
      <c r="W601" s="6"/>
      <c r="X601" s="6"/>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6"/>
      <c r="BB601" s="6"/>
      <c r="BC601" s="6"/>
      <c r="BD601" s="6"/>
      <c r="BE601" s="6"/>
      <c r="BF601" s="6"/>
      <c r="BG601" s="6"/>
      <c r="BH601" s="6"/>
      <c r="BI601" s="6"/>
      <c r="BJ601" s="6"/>
      <c r="BK601" s="6"/>
      <c r="BL601" s="6"/>
      <c r="BM601" s="6"/>
      <c r="BN601" s="6"/>
      <c r="BO601" s="6"/>
      <c r="BP601" s="6"/>
      <c r="BQ601" s="6"/>
      <c r="BR601" s="6"/>
      <c r="BS601" s="6"/>
      <c r="BT601" s="6"/>
      <c r="BU601" s="6"/>
      <c r="BV601" s="6"/>
      <c r="BW601" s="6"/>
      <c r="BX601" s="6"/>
      <c r="BY601" s="6"/>
      <c r="BZ601" s="6"/>
      <c r="CA601" s="6"/>
      <c r="CB601" s="6"/>
      <c r="CC601" s="6"/>
      <c r="CD601" s="6"/>
      <c r="CE601" s="6"/>
      <c r="CF601" s="6"/>
      <c r="CG601" s="6"/>
      <c r="CH601" s="6"/>
      <c r="CI601" s="6"/>
      <c r="CJ601" s="6"/>
      <c r="CK601" s="6"/>
      <c r="CL601" s="6"/>
      <c r="CM601" s="6"/>
      <c r="CN601" s="6"/>
      <c r="CO601" s="6"/>
      <c r="CP601" s="6"/>
      <c r="CQ601" s="6"/>
      <c r="CR601" s="6"/>
      <c r="CS601" s="6"/>
      <c r="CT601" s="6"/>
    </row>
    <row r="602" spans="1:98" s="5" customFormat="1" ht="75" x14ac:dyDescent="0.25">
      <c r="A602" s="636" t="s">
        <v>72</v>
      </c>
      <c r="B602" s="16" t="s">
        <v>1105</v>
      </c>
      <c r="C602" s="16" t="s">
        <v>139</v>
      </c>
      <c r="D602" s="19">
        <f>SUM(D603:D606)</f>
        <v>305719.65999999997</v>
      </c>
      <c r="E602" s="19">
        <f>SUM(E603:E606)</f>
        <v>306519.65999999997</v>
      </c>
      <c r="F602" s="19">
        <f>SUM(F603:F606)</f>
        <v>65055.88</v>
      </c>
      <c r="G602" s="87">
        <f t="shared" si="309"/>
        <v>0.21199999999999999</v>
      </c>
      <c r="H602" s="19">
        <f>SUM(H603:H606)</f>
        <v>65055.88</v>
      </c>
      <c r="I602" s="96">
        <f t="shared" si="300"/>
        <v>0.21199999999999999</v>
      </c>
      <c r="J602" s="87">
        <f t="shared" si="310"/>
        <v>1</v>
      </c>
      <c r="K602" s="50">
        <f>SUM(K603:K606)</f>
        <v>306519.65999999997</v>
      </c>
      <c r="L602" s="50">
        <f>SUM(L603:L606)</f>
        <v>0</v>
      </c>
      <c r="M602" s="51">
        <f t="shared" si="302"/>
        <v>1</v>
      </c>
      <c r="N602" s="697" t="s">
        <v>492</v>
      </c>
      <c r="O602" s="6"/>
      <c r="P602" s="6"/>
      <c r="Q602" s="6"/>
      <c r="R602" s="6"/>
      <c r="S602" s="6"/>
      <c r="T602" s="6"/>
      <c r="U602" s="6"/>
      <c r="V602" s="6"/>
      <c r="W602" s="6"/>
      <c r="X602" s="6"/>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6"/>
      <c r="BB602" s="6"/>
      <c r="BC602" s="6"/>
      <c r="BD602" s="6"/>
      <c r="BE602" s="6"/>
      <c r="BF602" s="6"/>
      <c r="BG602" s="6"/>
      <c r="BH602" s="6"/>
      <c r="BI602" s="6"/>
      <c r="BJ602" s="6"/>
      <c r="BK602" s="6"/>
      <c r="BL602" s="6"/>
      <c r="BM602" s="6"/>
      <c r="BN602" s="6"/>
      <c r="BO602" s="6"/>
      <c r="BP602" s="6"/>
      <c r="BQ602" s="6"/>
      <c r="BR602" s="6"/>
      <c r="BS602" s="6"/>
      <c r="BT602" s="6"/>
      <c r="BU602" s="6"/>
      <c r="BV602" s="6"/>
      <c r="BW602" s="6"/>
      <c r="BX602" s="6"/>
      <c r="BY602" s="6"/>
      <c r="BZ602" s="6"/>
      <c r="CA602" s="6"/>
      <c r="CB602" s="6"/>
      <c r="CC602" s="6"/>
      <c r="CD602" s="6"/>
      <c r="CE602" s="6"/>
      <c r="CF602" s="6"/>
      <c r="CG602" s="6"/>
      <c r="CH602" s="6"/>
      <c r="CI602" s="6"/>
      <c r="CJ602" s="6"/>
      <c r="CK602" s="6"/>
      <c r="CL602" s="6"/>
      <c r="CM602" s="6"/>
      <c r="CN602" s="6"/>
      <c r="CO602" s="6"/>
      <c r="CP602" s="6"/>
      <c r="CQ602" s="6"/>
      <c r="CR602" s="6"/>
      <c r="CS602" s="6"/>
      <c r="CT602" s="6"/>
    </row>
    <row r="603" spans="1:98" s="5" customFormat="1" outlineLevel="1" x14ac:dyDescent="0.25">
      <c r="A603" s="636"/>
      <c r="B603" s="424" t="s">
        <v>19</v>
      </c>
      <c r="C603" s="424"/>
      <c r="D603" s="39"/>
      <c r="E603" s="39"/>
      <c r="F603" s="24"/>
      <c r="G603" s="65" t="e">
        <f t="shared" si="309"/>
        <v>#DIV/0!</v>
      </c>
      <c r="H603" s="21"/>
      <c r="I603" s="77" t="e">
        <f t="shared" si="300"/>
        <v>#DIV/0!</v>
      </c>
      <c r="J603" s="65" t="e">
        <f t="shared" si="310"/>
        <v>#DIV/0!</v>
      </c>
      <c r="K603" s="24">
        <f t="shared" si="307"/>
        <v>0</v>
      </c>
      <c r="L603" s="24">
        <f t="shared" si="306"/>
        <v>0</v>
      </c>
      <c r="M603" s="29" t="e">
        <f t="shared" si="302"/>
        <v>#DIV/0!</v>
      </c>
      <c r="N603" s="697"/>
      <c r="O603" s="6"/>
      <c r="P603" s="6"/>
      <c r="Q603" s="6"/>
      <c r="R603" s="6"/>
      <c r="S603" s="6"/>
      <c r="T603" s="6"/>
      <c r="U603" s="6"/>
      <c r="V603" s="6"/>
      <c r="W603" s="6"/>
      <c r="X603" s="6"/>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6"/>
      <c r="BB603" s="6"/>
      <c r="BC603" s="6"/>
      <c r="BD603" s="6"/>
      <c r="BE603" s="6"/>
      <c r="BF603" s="6"/>
      <c r="BG603" s="6"/>
      <c r="BH603" s="6"/>
      <c r="BI603" s="6"/>
      <c r="BJ603" s="6"/>
      <c r="BK603" s="6"/>
      <c r="BL603" s="6"/>
      <c r="BM603" s="6"/>
      <c r="BN603" s="6"/>
      <c r="BO603" s="6"/>
      <c r="BP603" s="6"/>
      <c r="BQ603" s="6"/>
      <c r="BR603" s="6"/>
      <c r="BS603" s="6"/>
      <c r="BT603" s="6"/>
      <c r="BU603" s="6"/>
      <c r="BV603" s="6"/>
      <c r="BW603" s="6"/>
      <c r="BX603" s="6"/>
      <c r="BY603" s="6"/>
      <c r="BZ603" s="6"/>
      <c r="CA603" s="6"/>
      <c r="CB603" s="6"/>
      <c r="CC603" s="6"/>
      <c r="CD603" s="6"/>
      <c r="CE603" s="6"/>
      <c r="CF603" s="6"/>
      <c r="CG603" s="6"/>
      <c r="CH603" s="6"/>
      <c r="CI603" s="6"/>
      <c r="CJ603" s="6"/>
      <c r="CK603" s="6"/>
      <c r="CL603" s="6"/>
      <c r="CM603" s="6"/>
      <c r="CN603" s="6"/>
      <c r="CO603" s="6"/>
      <c r="CP603" s="6"/>
      <c r="CQ603" s="6"/>
      <c r="CR603" s="6"/>
      <c r="CS603" s="6"/>
      <c r="CT603" s="6"/>
    </row>
    <row r="604" spans="1:98" s="5" customFormat="1" outlineLevel="1" x14ac:dyDescent="0.25">
      <c r="A604" s="636"/>
      <c r="B604" s="424" t="s">
        <v>18</v>
      </c>
      <c r="C604" s="424"/>
      <c r="D604" s="39"/>
      <c r="E604" s="39">
        <v>800</v>
      </c>
      <c r="F604" s="24"/>
      <c r="G604" s="62">
        <f t="shared" si="309"/>
        <v>0</v>
      </c>
      <c r="H604" s="24">
        <f>F604</f>
        <v>0</v>
      </c>
      <c r="I604" s="96">
        <f t="shared" si="300"/>
        <v>0</v>
      </c>
      <c r="J604" s="65" t="e">
        <f t="shared" si="310"/>
        <v>#DIV/0!</v>
      </c>
      <c r="K604" s="24">
        <f t="shared" si="307"/>
        <v>800</v>
      </c>
      <c r="L604" s="36">
        <f t="shared" si="306"/>
        <v>0</v>
      </c>
      <c r="M604" s="28">
        <f t="shared" si="302"/>
        <v>1</v>
      </c>
      <c r="N604" s="697"/>
      <c r="O604" s="6"/>
      <c r="P604" s="6"/>
      <c r="Q604" s="6"/>
      <c r="R604" s="6"/>
      <c r="S604" s="6"/>
      <c r="T604" s="6"/>
      <c r="U604" s="6"/>
      <c r="V604" s="6"/>
      <c r="W604" s="6"/>
      <c r="X604" s="6"/>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6"/>
      <c r="BB604" s="6"/>
      <c r="BC604" s="6"/>
      <c r="BD604" s="6"/>
      <c r="BE604" s="6"/>
      <c r="BF604" s="6"/>
      <c r="BG604" s="6"/>
      <c r="BH604" s="6"/>
      <c r="BI604" s="6"/>
      <c r="BJ604" s="6"/>
      <c r="BK604" s="6"/>
      <c r="BL604" s="6"/>
      <c r="BM604" s="6"/>
      <c r="BN604" s="6"/>
      <c r="BO604" s="6"/>
      <c r="BP604" s="6"/>
      <c r="BQ604" s="6"/>
      <c r="BR604" s="6"/>
      <c r="BS604" s="6"/>
      <c r="BT604" s="6"/>
      <c r="BU604" s="6"/>
      <c r="BV604" s="6"/>
      <c r="BW604" s="6"/>
      <c r="BX604" s="6"/>
      <c r="BY604" s="6"/>
      <c r="BZ604" s="6"/>
      <c r="CA604" s="6"/>
      <c r="CB604" s="6"/>
      <c r="CC604" s="6"/>
      <c r="CD604" s="6"/>
      <c r="CE604" s="6"/>
      <c r="CF604" s="6"/>
      <c r="CG604" s="6"/>
      <c r="CH604" s="6"/>
      <c r="CI604" s="6"/>
      <c r="CJ604" s="6"/>
      <c r="CK604" s="6"/>
      <c r="CL604" s="6"/>
      <c r="CM604" s="6"/>
      <c r="CN604" s="6"/>
      <c r="CO604" s="6"/>
      <c r="CP604" s="6"/>
      <c r="CQ604" s="6"/>
      <c r="CR604" s="6"/>
      <c r="CS604" s="6"/>
      <c r="CT604" s="6"/>
    </row>
    <row r="605" spans="1:98" s="5" customFormat="1" outlineLevel="1" x14ac:dyDescent="0.25">
      <c r="A605" s="636"/>
      <c r="B605" s="423" t="s">
        <v>38</v>
      </c>
      <c r="C605" s="424"/>
      <c r="D605" s="39">
        <v>305719.65999999997</v>
      </c>
      <c r="E605" s="39">
        <v>305719.65999999997</v>
      </c>
      <c r="F605" s="24">
        <v>65055.88</v>
      </c>
      <c r="G605" s="62">
        <f t="shared" si="309"/>
        <v>0.21299999999999999</v>
      </c>
      <c r="H605" s="24">
        <v>65055.88</v>
      </c>
      <c r="I605" s="96">
        <f t="shared" si="300"/>
        <v>0.21299999999999999</v>
      </c>
      <c r="J605" s="62">
        <f t="shared" si="310"/>
        <v>1</v>
      </c>
      <c r="K605" s="24">
        <f t="shared" si="307"/>
        <v>305719.65999999997</v>
      </c>
      <c r="L605" s="24">
        <f t="shared" si="306"/>
        <v>0</v>
      </c>
      <c r="M605" s="28">
        <f t="shared" si="302"/>
        <v>1</v>
      </c>
      <c r="N605" s="697"/>
      <c r="O605" s="6"/>
      <c r="P605" s="6"/>
      <c r="Q605" s="6"/>
      <c r="R605" s="6"/>
      <c r="S605" s="6"/>
      <c r="T605" s="6"/>
      <c r="U605" s="6"/>
      <c r="V605" s="6"/>
      <c r="W605" s="6"/>
      <c r="X605" s="6"/>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6"/>
      <c r="BB605" s="6"/>
      <c r="BC605" s="6"/>
      <c r="BD605" s="6"/>
      <c r="BE605" s="6"/>
      <c r="BF605" s="6"/>
      <c r="BG605" s="6"/>
      <c r="BH605" s="6"/>
      <c r="BI605" s="6"/>
      <c r="BJ605" s="6"/>
      <c r="BK605" s="6"/>
      <c r="BL605" s="6"/>
      <c r="BM605" s="6"/>
      <c r="BN605" s="6"/>
      <c r="BO605" s="6"/>
      <c r="BP605" s="6"/>
      <c r="BQ605" s="6"/>
      <c r="BR605" s="6"/>
      <c r="BS605" s="6"/>
      <c r="BT605" s="6"/>
      <c r="BU605" s="6"/>
      <c r="BV605" s="6"/>
      <c r="BW605" s="6"/>
      <c r="BX605" s="6"/>
      <c r="BY605" s="6"/>
      <c r="BZ605" s="6"/>
      <c r="CA605" s="6"/>
      <c r="CB605" s="6"/>
      <c r="CC605" s="6"/>
      <c r="CD605" s="6"/>
      <c r="CE605" s="6"/>
      <c r="CF605" s="6"/>
      <c r="CG605" s="6"/>
      <c r="CH605" s="6"/>
      <c r="CI605" s="6"/>
      <c r="CJ605" s="6"/>
      <c r="CK605" s="6"/>
      <c r="CL605" s="6"/>
      <c r="CM605" s="6"/>
      <c r="CN605" s="6"/>
      <c r="CO605" s="6"/>
      <c r="CP605" s="6"/>
      <c r="CQ605" s="6"/>
      <c r="CR605" s="6"/>
      <c r="CS605" s="6"/>
      <c r="CT605" s="6"/>
    </row>
    <row r="606" spans="1:98" s="5" customFormat="1" outlineLevel="1" x14ac:dyDescent="0.25">
      <c r="A606" s="636"/>
      <c r="B606" s="424" t="s">
        <v>20</v>
      </c>
      <c r="C606" s="424"/>
      <c r="D606" s="39"/>
      <c r="E606" s="18"/>
      <c r="F606" s="24"/>
      <c r="G606" s="65" t="e">
        <f t="shared" si="309"/>
        <v>#DIV/0!</v>
      </c>
      <c r="H606" s="21"/>
      <c r="I606" s="77" t="e">
        <f t="shared" si="300"/>
        <v>#DIV/0!</v>
      </c>
      <c r="J606" s="65" t="e">
        <f t="shared" si="310"/>
        <v>#DIV/0!</v>
      </c>
      <c r="K606" s="24">
        <f t="shared" si="307"/>
        <v>0</v>
      </c>
      <c r="L606" s="24">
        <f t="shared" si="306"/>
        <v>0</v>
      </c>
      <c r="M606" s="29" t="e">
        <f t="shared" si="302"/>
        <v>#DIV/0!</v>
      </c>
      <c r="N606" s="697"/>
      <c r="O606" s="6"/>
      <c r="P606" s="6"/>
      <c r="Q606" s="6"/>
      <c r="R606" s="6"/>
      <c r="S606" s="6"/>
      <c r="T606" s="6"/>
      <c r="U606" s="6"/>
      <c r="V606" s="6"/>
      <c r="W606" s="6"/>
      <c r="X606" s="6"/>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6"/>
      <c r="BB606" s="6"/>
      <c r="BC606" s="6"/>
      <c r="BD606" s="6"/>
      <c r="BE606" s="6"/>
      <c r="BF606" s="6"/>
      <c r="BG606" s="6"/>
      <c r="BH606" s="6"/>
      <c r="BI606" s="6"/>
      <c r="BJ606" s="6"/>
      <c r="BK606" s="6"/>
      <c r="BL606" s="6"/>
      <c r="BM606" s="6"/>
      <c r="BN606" s="6"/>
      <c r="BO606" s="6"/>
      <c r="BP606" s="6"/>
      <c r="BQ606" s="6"/>
      <c r="BR606" s="6"/>
      <c r="BS606" s="6"/>
      <c r="BT606" s="6"/>
      <c r="BU606" s="6"/>
      <c r="BV606" s="6"/>
      <c r="BW606" s="6"/>
      <c r="BX606" s="6"/>
      <c r="BY606" s="6"/>
      <c r="BZ606" s="6"/>
      <c r="CA606" s="6"/>
      <c r="CB606" s="6"/>
      <c r="CC606" s="6"/>
      <c r="CD606" s="6"/>
      <c r="CE606" s="6"/>
      <c r="CF606" s="6"/>
      <c r="CG606" s="6"/>
      <c r="CH606" s="6"/>
      <c r="CI606" s="6"/>
      <c r="CJ606" s="6"/>
      <c r="CK606" s="6"/>
      <c r="CL606" s="6"/>
      <c r="CM606" s="6"/>
      <c r="CN606" s="6"/>
      <c r="CO606" s="6"/>
      <c r="CP606" s="6"/>
      <c r="CQ606" s="6"/>
      <c r="CR606" s="6"/>
      <c r="CS606" s="6"/>
      <c r="CT606" s="6"/>
    </row>
    <row r="607" spans="1:98" s="5" customFormat="1" ht="124.5" customHeight="1" outlineLevel="1" x14ac:dyDescent="0.25">
      <c r="A607" s="668" t="s">
        <v>1108</v>
      </c>
      <c r="B607" s="16" t="s">
        <v>1104</v>
      </c>
      <c r="C607" s="16" t="s">
        <v>139</v>
      </c>
      <c r="D607" s="19">
        <f>SUM(D608:D611)</f>
        <v>2631.44</v>
      </c>
      <c r="E607" s="19">
        <f>SUM(E608:E611)</f>
        <v>2631.44</v>
      </c>
      <c r="F607" s="39">
        <f>SUM(F608:F611)</f>
        <v>551.34</v>
      </c>
      <c r="G607" s="62">
        <f t="shared" si="309"/>
        <v>0.21</v>
      </c>
      <c r="H607" s="39">
        <f>SUM(H608:H611)</f>
        <v>551.34</v>
      </c>
      <c r="I607" s="62">
        <f t="shared" si="300"/>
        <v>0.21</v>
      </c>
      <c r="J607" s="62">
        <f t="shared" si="310"/>
        <v>1</v>
      </c>
      <c r="K607" s="19">
        <f>SUM(K608:K611)</f>
        <v>2631.44</v>
      </c>
      <c r="L607" s="19">
        <f>SUM(L608:L611)</f>
        <v>0</v>
      </c>
      <c r="M607" s="51">
        <f t="shared" si="302"/>
        <v>1</v>
      </c>
      <c r="N607" s="950" t="s">
        <v>1334</v>
      </c>
      <c r="O607" s="6"/>
      <c r="P607" s="6"/>
      <c r="Q607" s="6"/>
      <c r="R607" s="6"/>
      <c r="S607" s="6"/>
      <c r="T607" s="6"/>
      <c r="U607" s="6"/>
      <c r="V607" s="6"/>
      <c r="W607" s="6"/>
      <c r="X607" s="6"/>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6"/>
      <c r="BB607" s="6"/>
      <c r="BC607" s="6"/>
      <c r="BD607" s="6"/>
      <c r="BE607" s="6"/>
      <c r="BF607" s="6"/>
      <c r="BG607" s="6"/>
      <c r="BH607" s="6"/>
      <c r="BI607" s="6"/>
      <c r="BJ607" s="6"/>
      <c r="BK607" s="6"/>
      <c r="BL607" s="6"/>
      <c r="BM607" s="6"/>
      <c r="BN607" s="6"/>
      <c r="BO607" s="6"/>
      <c r="BP607" s="6"/>
      <c r="BQ607" s="6"/>
      <c r="BR607" s="6"/>
      <c r="BS607" s="6"/>
      <c r="BT607" s="6"/>
      <c r="BU607" s="6"/>
      <c r="BV607" s="6"/>
      <c r="BW607" s="6"/>
      <c r="BX607" s="6"/>
      <c r="BY607" s="6"/>
      <c r="BZ607" s="6"/>
      <c r="CA607" s="6"/>
      <c r="CB607" s="6"/>
      <c r="CC607" s="6"/>
      <c r="CD607" s="6"/>
      <c r="CE607" s="6"/>
      <c r="CF607" s="6"/>
      <c r="CG607" s="6"/>
      <c r="CH607" s="6"/>
      <c r="CI607" s="6"/>
      <c r="CJ607" s="6"/>
      <c r="CK607" s="6"/>
      <c r="CL607" s="6"/>
      <c r="CM607" s="6"/>
      <c r="CN607" s="6"/>
      <c r="CO607" s="6"/>
      <c r="CP607" s="6"/>
      <c r="CQ607" s="6"/>
      <c r="CR607" s="6"/>
      <c r="CS607" s="6"/>
      <c r="CT607" s="6"/>
    </row>
    <row r="608" spans="1:98" s="5" customFormat="1" outlineLevel="2" x14ac:dyDescent="0.25">
      <c r="A608" s="668"/>
      <c r="B608" s="424" t="s">
        <v>19</v>
      </c>
      <c r="C608" s="424"/>
      <c r="D608" s="39"/>
      <c r="E608" s="18"/>
      <c r="F608" s="39"/>
      <c r="G608" s="89" t="e">
        <f t="shared" si="309"/>
        <v>#DIV/0!</v>
      </c>
      <c r="H608" s="39"/>
      <c r="I608" s="65" t="e">
        <f t="shared" si="300"/>
        <v>#DIV/0!</v>
      </c>
      <c r="J608" s="65" t="e">
        <f t="shared" si="310"/>
        <v>#DIV/0!</v>
      </c>
      <c r="K608" s="39">
        <f t="shared" si="307"/>
        <v>0</v>
      </c>
      <c r="L608" s="39">
        <f t="shared" si="306"/>
        <v>0</v>
      </c>
      <c r="M608" s="29" t="e">
        <f t="shared" si="302"/>
        <v>#DIV/0!</v>
      </c>
      <c r="N608" s="950"/>
      <c r="O608" s="6"/>
      <c r="P608" s="6"/>
      <c r="Q608" s="6"/>
      <c r="R608" s="6"/>
      <c r="S608" s="6"/>
      <c r="T608" s="6"/>
      <c r="U608" s="6"/>
      <c r="V608" s="6"/>
      <c r="W608" s="6"/>
      <c r="X608" s="6"/>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6"/>
      <c r="BB608" s="6"/>
      <c r="BC608" s="6"/>
      <c r="BD608" s="6"/>
      <c r="BE608" s="6"/>
      <c r="BF608" s="6"/>
      <c r="BG608" s="6"/>
      <c r="BH608" s="6"/>
      <c r="BI608" s="6"/>
      <c r="BJ608" s="6"/>
      <c r="BK608" s="6"/>
      <c r="BL608" s="6"/>
      <c r="BM608" s="6"/>
      <c r="BN608" s="6"/>
      <c r="BO608" s="6"/>
      <c r="BP608" s="6"/>
      <c r="BQ608" s="6"/>
      <c r="BR608" s="6"/>
      <c r="BS608" s="6"/>
      <c r="BT608" s="6"/>
      <c r="BU608" s="6"/>
      <c r="BV608" s="6"/>
      <c r="BW608" s="6"/>
      <c r="BX608" s="6"/>
      <c r="BY608" s="6"/>
      <c r="BZ608" s="6"/>
      <c r="CA608" s="6"/>
      <c r="CB608" s="6"/>
      <c r="CC608" s="6"/>
      <c r="CD608" s="6"/>
      <c r="CE608" s="6"/>
      <c r="CF608" s="6"/>
      <c r="CG608" s="6"/>
      <c r="CH608" s="6"/>
      <c r="CI608" s="6"/>
      <c r="CJ608" s="6"/>
      <c r="CK608" s="6"/>
      <c r="CL608" s="6"/>
      <c r="CM608" s="6"/>
      <c r="CN608" s="6"/>
      <c r="CO608" s="6"/>
      <c r="CP608" s="6"/>
      <c r="CQ608" s="6"/>
      <c r="CR608" s="6"/>
      <c r="CS608" s="6"/>
      <c r="CT608" s="6"/>
    </row>
    <row r="609" spans="1:98" s="5" customFormat="1" outlineLevel="2" x14ac:dyDescent="0.25">
      <c r="A609" s="668"/>
      <c r="B609" s="424" t="s">
        <v>18</v>
      </c>
      <c r="C609" s="424"/>
      <c r="D609" s="39"/>
      <c r="E609" s="18"/>
      <c r="F609" s="39"/>
      <c r="G609" s="89" t="e">
        <f t="shared" si="309"/>
        <v>#DIV/0!</v>
      </c>
      <c r="H609" s="39"/>
      <c r="I609" s="65" t="e">
        <f t="shared" si="300"/>
        <v>#DIV/0!</v>
      </c>
      <c r="J609" s="65" t="e">
        <f t="shared" si="310"/>
        <v>#DIV/0!</v>
      </c>
      <c r="K609" s="39">
        <f t="shared" si="307"/>
        <v>0</v>
      </c>
      <c r="L609" s="39">
        <f t="shared" si="306"/>
        <v>0</v>
      </c>
      <c r="M609" s="29" t="e">
        <f t="shared" si="302"/>
        <v>#DIV/0!</v>
      </c>
      <c r="N609" s="950"/>
      <c r="O609" s="6"/>
      <c r="P609" s="6"/>
      <c r="Q609" s="6"/>
      <c r="R609" s="6"/>
      <c r="S609" s="6"/>
      <c r="T609" s="6"/>
      <c r="U609" s="6"/>
      <c r="V609" s="6"/>
      <c r="W609" s="6"/>
      <c r="X609" s="6"/>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6"/>
      <c r="BB609" s="6"/>
      <c r="BC609" s="6"/>
      <c r="BD609" s="6"/>
      <c r="BE609" s="6"/>
      <c r="BF609" s="6"/>
      <c r="BG609" s="6"/>
      <c r="BH609" s="6"/>
      <c r="BI609" s="6"/>
      <c r="BJ609" s="6"/>
      <c r="BK609" s="6"/>
      <c r="BL609" s="6"/>
      <c r="BM609" s="6"/>
      <c r="BN609" s="6"/>
      <c r="BO609" s="6"/>
      <c r="BP609" s="6"/>
      <c r="BQ609" s="6"/>
      <c r="BR609" s="6"/>
      <c r="BS609" s="6"/>
      <c r="BT609" s="6"/>
      <c r="BU609" s="6"/>
      <c r="BV609" s="6"/>
      <c r="BW609" s="6"/>
      <c r="BX609" s="6"/>
      <c r="BY609" s="6"/>
      <c r="BZ609" s="6"/>
      <c r="CA609" s="6"/>
      <c r="CB609" s="6"/>
      <c r="CC609" s="6"/>
      <c r="CD609" s="6"/>
      <c r="CE609" s="6"/>
      <c r="CF609" s="6"/>
      <c r="CG609" s="6"/>
      <c r="CH609" s="6"/>
      <c r="CI609" s="6"/>
      <c r="CJ609" s="6"/>
      <c r="CK609" s="6"/>
      <c r="CL609" s="6"/>
      <c r="CM609" s="6"/>
      <c r="CN609" s="6"/>
      <c r="CO609" s="6"/>
      <c r="CP609" s="6"/>
      <c r="CQ609" s="6"/>
      <c r="CR609" s="6"/>
      <c r="CS609" s="6"/>
      <c r="CT609" s="6"/>
    </row>
    <row r="610" spans="1:98" s="5" customFormat="1" outlineLevel="2" x14ac:dyDescent="0.25">
      <c r="A610" s="668"/>
      <c r="B610" s="424" t="s">
        <v>38</v>
      </c>
      <c r="C610" s="424"/>
      <c r="D610" s="39">
        <v>2631.44</v>
      </c>
      <c r="E610" s="39">
        <v>2631.44</v>
      </c>
      <c r="F610" s="39">
        <v>551.34</v>
      </c>
      <c r="G610" s="62">
        <f t="shared" si="309"/>
        <v>0.21</v>
      </c>
      <c r="H610" s="39">
        <f>F610</f>
        <v>551.34</v>
      </c>
      <c r="I610" s="62">
        <f t="shared" si="300"/>
        <v>0.21</v>
      </c>
      <c r="J610" s="62">
        <f>H610/F610</f>
        <v>1</v>
      </c>
      <c r="K610" s="39">
        <f>E610</f>
        <v>2631.44</v>
      </c>
      <c r="L610" s="39">
        <f t="shared" si="306"/>
        <v>0</v>
      </c>
      <c r="M610" s="28">
        <f t="shared" si="302"/>
        <v>1</v>
      </c>
      <c r="N610" s="950"/>
      <c r="O610" s="6"/>
      <c r="P610" s="6"/>
      <c r="Q610" s="6"/>
      <c r="R610" s="6"/>
      <c r="S610" s="6"/>
      <c r="T610" s="6"/>
      <c r="U610" s="6"/>
      <c r="V610" s="6"/>
      <c r="W610" s="6"/>
      <c r="X610" s="6"/>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6"/>
      <c r="BB610" s="6"/>
      <c r="BC610" s="6"/>
      <c r="BD610" s="6"/>
      <c r="BE610" s="6"/>
      <c r="BF610" s="6"/>
      <c r="BG610" s="6"/>
      <c r="BH610" s="6"/>
      <c r="BI610" s="6"/>
      <c r="BJ610" s="6"/>
      <c r="BK610" s="6"/>
      <c r="BL610" s="6"/>
      <c r="BM610" s="6"/>
      <c r="BN610" s="6"/>
      <c r="BO610" s="6"/>
      <c r="BP610" s="6"/>
      <c r="BQ610" s="6"/>
      <c r="BR610" s="6"/>
      <c r="BS610" s="6"/>
      <c r="BT610" s="6"/>
      <c r="BU610" s="6"/>
      <c r="BV610" s="6"/>
      <c r="BW610" s="6"/>
      <c r="BX610" s="6"/>
      <c r="BY610" s="6"/>
      <c r="BZ610" s="6"/>
      <c r="CA610" s="6"/>
      <c r="CB610" s="6"/>
      <c r="CC610" s="6"/>
      <c r="CD610" s="6"/>
      <c r="CE610" s="6"/>
      <c r="CF610" s="6"/>
      <c r="CG610" s="6"/>
      <c r="CH610" s="6"/>
      <c r="CI610" s="6"/>
      <c r="CJ610" s="6"/>
      <c r="CK610" s="6"/>
      <c r="CL610" s="6"/>
      <c r="CM610" s="6"/>
      <c r="CN610" s="6"/>
      <c r="CO610" s="6"/>
      <c r="CP610" s="6"/>
      <c r="CQ610" s="6"/>
      <c r="CR610" s="6"/>
      <c r="CS610" s="6"/>
      <c r="CT610" s="6"/>
    </row>
    <row r="611" spans="1:98" s="5" customFormat="1" outlineLevel="2" x14ac:dyDescent="0.25">
      <c r="A611" s="668"/>
      <c r="B611" s="424" t="s">
        <v>20</v>
      </c>
      <c r="C611" s="424"/>
      <c r="D611" s="39"/>
      <c r="E611" s="18"/>
      <c r="F611" s="39"/>
      <c r="G611" s="89" t="e">
        <f t="shared" si="309"/>
        <v>#DIV/0!</v>
      </c>
      <c r="H611" s="39"/>
      <c r="I611" s="65" t="e">
        <f t="shared" si="300"/>
        <v>#DIV/0!</v>
      </c>
      <c r="J611" s="65" t="e">
        <f t="shared" si="310"/>
        <v>#DIV/0!</v>
      </c>
      <c r="K611" s="39">
        <f t="shared" si="307"/>
        <v>0</v>
      </c>
      <c r="L611" s="39">
        <f t="shared" si="306"/>
        <v>0</v>
      </c>
      <c r="M611" s="29" t="e">
        <f t="shared" si="302"/>
        <v>#DIV/0!</v>
      </c>
      <c r="N611" s="950"/>
      <c r="O611" s="6"/>
      <c r="P611" s="6"/>
      <c r="Q611" s="6"/>
      <c r="R611" s="6"/>
      <c r="S611" s="6"/>
      <c r="T611" s="6"/>
      <c r="U611" s="6"/>
      <c r="V611" s="6"/>
      <c r="W611" s="6"/>
      <c r="X611" s="6"/>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6"/>
      <c r="BB611" s="6"/>
      <c r="BC611" s="6"/>
      <c r="BD611" s="6"/>
      <c r="BE611" s="6"/>
      <c r="BF611" s="6"/>
      <c r="BG611" s="6"/>
      <c r="BH611" s="6"/>
      <c r="BI611" s="6"/>
      <c r="BJ611" s="6"/>
      <c r="BK611" s="6"/>
      <c r="BL611" s="6"/>
      <c r="BM611" s="6"/>
      <c r="BN611" s="6"/>
      <c r="BO611" s="6"/>
      <c r="BP611" s="6"/>
      <c r="BQ611" s="6"/>
      <c r="BR611" s="6"/>
      <c r="BS611" s="6"/>
      <c r="BT611" s="6"/>
      <c r="BU611" s="6"/>
      <c r="BV611" s="6"/>
      <c r="BW611" s="6"/>
      <c r="BX611" s="6"/>
      <c r="BY611" s="6"/>
      <c r="BZ611" s="6"/>
      <c r="CA611" s="6"/>
      <c r="CB611" s="6"/>
      <c r="CC611" s="6"/>
      <c r="CD611" s="6"/>
      <c r="CE611" s="6"/>
      <c r="CF611" s="6"/>
      <c r="CG611" s="6"/>
      <c r="CH611" s="6"/>
      <c r="CI611" s="6"/>
      <c r="CJ611" s="6"/>
      <c r="CK611" s="6"/>
      <c r="CL611" s="6"/>
      <c r="CM611" s="6"/>
      <c r="CN611" s="6"/>
      <c r="CO611" s="6"/>
      <c r="CP611" s="6"/>
      <c r="CQ611" s="6"/>
      <c r="CR611" s="6"/>
      <c r="CS611" s="6"/>
      <c r="CT611" s="6"/>
    </row>
    <row r="612" spans="1:98" s="13" customFormat="1" ht="42" customHeight="1" outlineLevel="2" x14ac:dyDescent="0.25">
      <c r="A612" s="665" t="s">
        <v>537</v>
      </c>
      <c r="B612" s="16" t="s">
        <v>538</v>
      </c>
      <c r="C612" s="16" t="s">
        <v>139</v>
      </c>
      <c r="D612" s="19">
        <f>SUM(D613:D616)</f>
        <v>3000</v>
      </c>
      <c r="E612" s="19">
        <f>SUM(E613:E616)</f>
        <v>3000</v>
      </c>
      <c r="F612" s="19">
        <f>SUM(F613:F616)</f>
        <v>3000</v>
      </c>
      <c r="G612" s="62">
        <f t="shared" si="309"/>
        <v>1</v>
      </c>
      <c r="H612" s="19">
        <f>SUM(H613:H616)</f>
        <v>3000</v>
      </c>
      <c r="I612" s="62">
        <f t="shared" si="300"/>
        <v>1</v>
      </c>
      <c r="J612" s="62">
        <f t="shared" si="310"/>
        <v>1</v>
      </c>
      <c r="K612" s="19">
        <f>SUM(K613:K616)</f>
        <v>3000</v>
      </c>
      <c r="L612" s="19">
        <f>SUM(L613:L616)</f>
        <v>0</v>
      </c>
      <c r="M612" s="28">
        <f t="shared" si="302"/>
        <v>1</v>
      </c>
      <c r="N612" s="818" t="s">
        <v>1103</v>
      </c>
    </row>
    <row r="613" spans="1:98" s="13" customFormat="1" ht="18.75" customHeight="1" outlineLevel="2" x14ac:dyDescent="0.25">
      <c r="A613" s="666"/>
      <c r="B613" s="424" t="s">
        <v>19</v>
      </c>
      <c r="C613" s="424"/>
      <c r="D613" s="39"/>
      <c r="E613" s="18"/>
      <c r="F613" s="39"/>
      <c r="G613" s="89" t="e">
        <f t="shared" si="309"/>
        <v>#DIV/0!</v>
      </c>
      <c r="H613" s="21"/>
      <c r="I613" s="65" t="e">
        <f t="shared" si="300"/>
        <v>#DIV/0!</v>
      </c>
      <c r="J613" s="65" t="e">
        <f t="shared" si="310"/>
        <v>#DIV/0!</v>
      </c>
      <c r="K613" s="39"/>
      <c r="L613" s="24"/>
      <c r="M613" s="29" t="e">
        <f t="shared" si="302"/>
        <v>#DIV/0!</v>
      </c>
      <c r="N613" s="819"/>
    </row>
    <row r="614" spans="1:98" s="13" customFormat="1" ht="18.75" customHeight="1" outlineLevel="2" x14ac:dyDescent="0.25">
      <c r="A614" s="666"/>
      <c r="B614" s="424" t="s">
        <v>18</v>
      </c>
      <c r="C614" s="424"/>
      <c r="D614" s="39"/>
      <c r="E614" s="18"/>
      <c r="F614" s="39"/>
      <c r="G614" s="89" t="e">
        <f t="shared" si="309"/>
        <v>#DIV/0!</v>
      </c>
      <c r="H614" s="21"/>
      <c r="I614" s="65" t="e">
        <f t="shared" si="300"/>
        <v>#DIV/0!</v>
      </c>
      <c r="J614" s="65" t="e">
        <f t="shared" si="310"/>
        <v>#DIV/0!</v>
      </c>
      <c r="K614" s="39"/>
      <c r="L614" s="24"/>
      <c r="M614" s="29" t="e">
        <f t="shared" si="302"/>
        <v>#DIV/0!</v>
      </c>
      <c r="N614" s="819"/>
    </row>
    <row r="615" spans="1:98" s="13" customFormat="1" ht="18.75" customHeight="1" outlineLevel="2" x14ac:dyDescent="0.25">
      <c r="A615" s="666"/>
      <c r="B615" s="424" t="s">
        <v>38</v>
      </c>
      <c r="C615" s="424"/>
      <c r="D615" s="39">
        <v>3000</v>
      </c>
      <c r="E615" s="39">
        <v>3000</v>
      </c>
      <c r="F615" s="39">
        <v>3000</v>
      </c>
      <c r="G615" s="62">
        <f t="shared" si="309"/>
        <v>1</v>
      </c>
      <c r="H615" s="39">
        <f>F615</f>
        <v>3000</v>
      </c>
      <c r="I615" s="62">
        <f t="shared" si="300"/>
        <v>1</v>
      </c>
      <c r="J615" s="62">
        <f t="shared" si="310"/>
        <v>1</v>
      </c>
      <c r="K615" s="39">
        <f>E615</f>
        <v>3000</v>
      </c>
      <c r="L615" s="24"/>
      <c r="M615" s="28">
        <f t="shared" si="302"/>
        <v>1</v>
      </c>
      <c r="N615" s="819"/>
    </row>
    <row r="616" spans="1:98" s="13" customFormat="1" ht="18.75" customHeight="1" outlineLevel="2" x14ac:dyDescent="0.25">
      <c r="A616" s="667"/>
      <c r="B616" s="424" t="s">
        <v>20</v>
      </c>
      <c r="C616" s="424"/>
      <c r="D616" s="39"/>
      <c r="E616" s="18"/>
      <c r="F616" s="39"/>
      <c r="G616" s="89" t="e">
        <f t="shared" si="309"/>
        <v>#DIV/0!</v>
      </c>
      <c r="H616" s="21"/>
      <c r="I616" s="65" t="e">
        <f t="shared" si="300"/>
        <v>#DIV/0!</v>
      </c>
      <c r="J616" s="65" t="e">
        <f t="shared" si="310"/>
        <v>#DIV/0!</v>
      </c>
      <c r="K616" s="39"/>
      <c r="L616" s="24"/>
      <c r="M616" s="29" t="e">
        <f t="shared" si="302"/>
        <v>#DIV/0!</v>
      </c>
      <c r="N616" s="820"/>
    </row>
    <row r="617" spans="1:98" s="4" customFormat="1" ht="64.5" customHeight="1" outlineLevel="2" x14ac:dyDescent="0.25">
      <c r="A617" s="635" t="s">
        <v>10</v>
      </c>
      <c r="B617" s="80" t="s">
        <v>60</v>
      </c>
      <c r="C617" s="80" t="s">
        <v>97</v>
      </c>
      <c r="D617" s="57">
        <f>SUM(D618:D621)</f>
        <v>585236.51</v>
      </c>
      <c r="E617" s="57">
        <f>SUM(E618:E621)</f>
        <v>585236.51</v>
      </c>
      <c r="F617" s="57">
        <f>SUM(F618:F621)</f>
        <v>102550.26</v>
      </c>
      <c r="G617" s="88">
        <f t="shared" ref="G617:G650" si="316">F617/E617</f>
        <v>0.17499999999999999</v>
      </c>
      <c r="H617" s="57">
        <f>SUM(H618:H621)</f>
        <v>102550.26</v>
      </c>
      <c r="I617" s="92">
        <f t="shared" si="300"/>
        <v>0.17499999999999999</v>
      </c>
      <c r="J617" s="88">
        <f t="shared" ref="J617:J650" si="317">H617/F617</f>
        <v>1</v>
      </c>
      <c r="K617" s="58">
        <f>SUM(K618:K621)</f>
        <v>585236.51</v>
      </c>
      <c r="L617" s="58">
        <f>SUM(L618:L621)</f>
        <v>0</v>
      </c>
      <c r="M617" s="54">
        <f t="shared" si="302"/>
        <v>1</v>
      </c>
      <c r="N617" s="691"/>
    </row>
    <row r="618" spans="1:98" s="4" customFormat="1" outlineLevel="2" x14ac:dyDescent="0.25">
      <c r="A618" s="635"/>
      <c r="B618" s="352" t="s">
        <v>19</v>
      </c>
      <c r="C618" s="352"/>
      <c r="D618" s="39">
        <f>D623+D628</f>
        <v>0</v>
      </c>
      <c r="E618" s="39">
        <f>E623+E628</f>
        <v>0</v>
      </c>
      <c r="F618" s="39">
        <f>F623+F628</f>
        <v>0</v>
      </c>
      <c r="G618" s="65" t="e">
        <f t="shared" si="316"/>
        <v>#DIV/0!</v>
      </c>
      <c r="H618" s="21">
        <f>H623+H628</f>
        <v>0</v>
      </c>
      <c r="I618" s="77" t="e">
        <f t="shared" si="300"/>
        <v>#DIV/0!</v>
      </c>
      <c r="J618" s="65" t="e">
        <f t="shared" si="317"/>
        <v>#DIV/0!</v>
      </c>
      <c r="K618" s="24">
        <f t="shared" ref="K618:K641" si="318">E618</f>
        <v>0</v>
      </c>
      <c r="L618" s="24">
        <f t="shared" ref="L618:L641" si="319">E618-K618</f>
        <v>0</v>
      </c>
      <c r="M618" s="29" t="e">
        <f t="shared" si="302"/>
        <v>#DIV/0!</v>
      </c>
      <c r="N618" s="691"/>
    </row>
    <row r="619" spans="1:98" s="4" customFormat="1" outlineLevel="2" x14ac:dyDescent="0.25">
      <c r="A619" s="635"/>
      <c r="B619" s="352" t="s">
        <v>18</v>
      </c>
      <c r="C619" s="352"/>
      <c r="D619" s="39">
        <f>D624+D629</f>
        <v>0</v>
      </c>
      <c r="E619" s="39">
        <f t="shared" ref="D619:F621" si="320">E624+E629</f>
        <v>0</v>
      </c>
      <c r="F619" s="39">
        <f t="shared" si="320"/>
        <v>0</v>
      </c>
      <c r="G619" s="65" t="e">
        <f t="shared" si="316"/>
        <v>#DIV/0!</v>
      </c>
      <c r="H619" s="21">
        <f>H624+H629</f>
        <v>0</v>
      </c>
      <c r="I619" s="77" t="e">
        <f t="shared" si="300"/>
        <v>#DIV/0!</v>
      </c>
      <c r="J619" s="65" t="e">
        <f t="shared" si="317"/>
        <v>#DIV/0!</v>
      </c>
      <c r="K619" s="36">
        <f t="shared" si="318"/>
        <v>0</v>
      </c>
      <c r="L619" s="36">
        <f t="shared" si="319"/>
        <v>0</v>
      </c>
      <c r="M619" s="29" t="e">
        <f t="shared" si="302"/>
        <v>#DIV/0!</v>
      </c>
      <c r="N619" s="691"/>
    </row>
    <row r="620" spans="1:98" s="4" customFormat="1" outlineLevel="2" x14ac:dyDescent="0.25">
      <c r="A620" s="635"/>
      <c r="B620" s="351" t="s">
        <v>38</v>
      </c>
      <c r="C620" s="352"/>
      <c r="D620" s="39">
        <f t="shared" si="320"/>
        <v>585236.51</v>
      </c>
      <c r="E620" s="39">
        <f t="shared" si="320"/>
        <v>585236.51</v>
      </c>
      <c r="F620" s="39">
        <f t="shared" si="320"/>
        <v>102550.26</v>
      </c>
      <c r="G620" s="62">
        <f t="shared" si="316"/>
        <v>0.17499999999999999</v>
      </c>
      <c r="H620" s="39">
        <f>H625+H630</f>
        <v>102550.26</v>
      </c>
      <c r="I620" s="96">
        <f t="shared" si="300"/>
        <v>0.17499999999999999</v>
      </c>
      <c r="J620" s="62">
        <f t="shared" si="317"/>
        <v>1</v>
      </c>
      <c r="K620" s="24">
        <f t="shared" si="318"/>
        <v>585236.51</v>
      </c>
      <c r="L620" s="24">
        <f t="shared" si="319"/>
        <v>0</v>
      </c>
      <c r="M620" s="28">
        <f t="shared" si="302"/>
        <v>1</v>
      </c>
      <c r="N620" s="691"/>
    </row>
    <row r="621" spans="1:98" s="4" customFormat="1" outlineLevel="2" x14ac:dyDescent="0.25">
      <c r="A621" s="635"/>
      <c r="B621" s="352" t="s">
        <v>20</v>
      </c>
      <c r="C621" s="352"/>
      <c r="D621" s="39">
        <f t="shared" si="320"/>
        <v>0</v>
      </c>
      <c r="E621" s="39">
        <f t="shared" si="320"/>
        <v>0</v>
      </c>
      <c r="F621" s="39">
        <f t="shared" si="320"/>
        <v>0</v>
      </c>
      <c r="G621" s="89" t="e">
        <f t="shared" si="316"/>
        <v>#DIV/0!</v>
      </c>
      <c r="H621" s="39">
        <f>H626+H631</f>
        <v>0</v>
      </c>
      <c r="I621" s="77" t="e">
        <f t="shared" si="300"/>
        <v>#DIV/0!</v>
      </c>
      <c r="J621" s="65" t="e">
        <f t="shared" si="317"/>
        <v>#DIV/0!</v>
      </c>
      <c r="K621" s="24">
        <f t="shared" si="318"/>
        <v>0</v>
      </c>
      <c r="L621" s="24">
        <f t="shared" si="319"/>
        <v>0</v>
      </c>
      <c r="M621" s="29" t="e">
        <f t="shared" si="302"/>
        <v>#DIV/0!</v>
      </c>
      <c r="N621" s="691"/>
    </row>
    <row r="622" spans="1:98" s="4" customFormat="1" ht="37.5" outlineLevel="1" x14ac:dyDescent="0.25">
      <c r="A622" s="636" t="s">
        <v>11</v>
      </c>
      <c r="B622" s="16" t="s">
        <v>293</v>
      </c>
      <c r="C622" s="16" t="s">
        <v>139</v>
      </c>
      <c r="D622" s="19">
        <f>SUM(D623:D626)</f>
        <v>9032.84</v>
      </c>
      <c r="E622" s="19">
        <f>SUM(E623:E626)</f>
        <v>9032.84</v>
      </c>
      <c r="F622" s="129">
        <f>SUM(F623:F626)</f>
        <v>686.24</v>
      </c>
      <c r="G622" s="90">
        <f t="shared" si="316"/>
        <v>7.5999999999999998E-2</v>
      </c>
      <c r="H622" s="129">
        <f>SUM(H623:H626)</f>
        <v>686.24</v>
      </c>
      <c r="I622" s="96">
        <f t="shared" si="300"/>
        <v>7.5999999999999998E-2</v>
      </c>
      <c r="J622" s="87">
        <f t="shared" si="317"/>
        <v>1</v>
      </c>
      <c r="K622" s="50">
        <f t="shared" si="318"/>
        <v>9032.84</v>
      </c>
      <c r="L622" s="24">
        <f t="shared" si="319"/>
        <v>0</v>
      </c>
      <c r="M622" s="51">
        <f t="shared" si="302"/>
        <v>1</v>
      </c>
      <c r="N622" s="706" t="s">
        <v>1102</v>
      </c>
    </row>
    <row r="623" spans="1:98" s="4" customFormat="1" outlineLevel="2" x14ac:dyDescent="0.25">
      <c r="A623" s="636"/>
      <c r="B623" s="352" t="s">
        <v>19</v>
      </c>
      <c r="C623" s="352"/>
      <c r="D623" s="39">
        <v>0</v>
      </c>
      <c r="E623" s="18">
        <v>0</v>
      </c>
      <c r="F623" s="24"/>
      <c r="G623" s="65" t="e">
        <f t="shared" si="316"/>
        <v>#DIV/0!</v>
      </c>
      <c r="H623" s="21"/>
      <c r="I623" s="77" t="e">
        <f t="shared" si="300"/>
        <v>#DIV/0!</v>
      </c>
      <c r="J623" s="65" t="e">
        <f t="shared" si="317"/>
        <v>#DIV/0!</v>
      </c>
      <c r="K623" s="24">
        <f t="shared" si="318"/>
        <v>0</v>
      </c>
      <c r="L623" s="24">
        <f t="shared" si="319"/>
        <v>0</v>
      </c>
      <c r="M623" s="29" t="e">
        <f t="shared" si="302"/>
        <v>#DIV/0!</v>
      </c>
      <c r="N623" s="706"/>
    </row>
    <row r="624" spans="1:98" s="7" customFormat="1" outlineLevel="2" x14ac:dyDescent="0.25">
      <c r="A624" s="636"/>
      <c r="B624" s="352" t="s">
        <v>18</v>
      </c>
      <c r="C624" s="352"/>
      <c r="D624" s="39">
        <v>0</v>
      </c>
      <c r="E624" s="18">
        <v>0</v>
      </c>
      <c r="F624" s="24"/>
      <c r="G624" s="65" t="e">
        <f t="shared" si="316"/>
        <v>#DIV/0!</v>
      </c>
      <c r="H624" s="21"/>
      <c r="I624" s="77" t="e">
        <f t="shared" si="300"/>
        <v>#DIV/0!</v>
      </c>
      <c r="J624" s="65" t="e">
        <f t="shared" si="317"/>
        <v>#DIV/0!</v>
      </c>
      <c r="K624" s="24">
        <f t="shared" si="318"/>
        <v>0</v>
      </c>
      <c r="L624" s="24">
        <f t="shared" si="319"/>
        <v>0</v>
      </c>
      <c r="M624" s="29" t="e">
        <f t="shared" si="302"/>
        <v>#DIV/0!</v>
      </c>
      <c r="N624" s="706"/>
    </row>
    <row r="625" spans="1:14" s="4" customFormat="1" outlineLevel="2" x14ac:dyDescent="0.25">
      <c r="A625" s="636"/>
      <c r="B625" s="351" t="s">
        <v>38</v>
      </c>
      <c r="C625" s="352"/>
      <c r="D625" s="39">
        <v>9032.84</v>
      </c>
      <c r="E625" s="39">
        <v>9032.84</v>
      </c>
      <c r="F625" s="39">
        <v>686.24</v>
      </c>
      <c r="G625" s="62">
        <f t="shared" si="316"/>
        <v>7.5999999999999998E-2</v>
      </c>
      <c r="H625" s="24">
        <f>F625</f>
        <v>686.24</v>
      </c>
      <c r="I625" s="96">
        <f t="shared" si="300"/>
        <v>7.5999999999999998E-2</v>
      </c>
      <c r="J625" s="62">
        <f t="shared" si="317"/>
        <v>1</v>
      </c>
      <c r="K625" s="24">
        <f t="shared" si="318"/>
        <v>9032.84</v>
      </c>
      <c r="L625" s="24">
        <f t="shared" si="319"/>
        <v>0</v>
      </c>
      <c r="M625" s="28">
        <f t="shared" si="302"/>
        <v>1</v>
      </c>
      <c r="N625" s="706"/>
    </row>
    <row r="626" spans="1:14" s="4" customFormat="1" outlineLevel="2" x14ac:dyDescent="0.25">
      <c r="A626" s="636"/>
      <c r="B626" s="352" t="s">
        <v>20</v>
      </c>
      <c r="C626" s="352"/>
      <c r="D626" s="39">
        <v>0</v>
      </c>
      <c r="E626" s="18">
        <v>0</v>
      </c>
      <c r="F626" s="24"/>
      <c r="G626" s="89" t="e">
        <f t="shared" si="316"/>
        <v>#DIV/0!</v>
      </c>
      <c r="H626" s="21"/>
      <c r="I626" s="77" t="e">
        <f t="shared" si="300"/>
        <v>#DIV/0!</v>
      </c>
      <c r="J626" s="65" t="e">
        <f t="shared" si="317"/>
        <v>#DIV/0!</v>
      </c>
      <c r="K626" s="24">
        <f t="shared" si="318"/>
        <v>0</v>
      </c>
      <c r="L626" s="24">
        <f t="shared" si="319"/>
        <v>0</v>
      </c>
      <c r="M626" s="29" t="e">
        <f t="shared" si="302"/>
        <v>#DIV/0!</v>
      </c>
      <c r="N626" s="706"/>
    </row>
    <row r="627" spans="1:14" s="4" customFormat="1" ht="75" outlineLevel="1" collapsed="1" x14ac:dyDescent="0.25">
      <c r="A627" s="636" t="s">
        <v>78</v>
      </c>
      <c r="B627" s="16" t="s">
        <v>295</v>
      </c>
      <c r="C627" s="16" t="s">
        <v>139</v>
      </c>
      <c r="D627" s="19">
        <f>SUM(D628:D631)</f>
        <v>576203.67000000004</v>
      </c>
      <c r="E627" s="19">
        <f>SUM(E628:E631)</f>
        <v>576203.67000000004</v>
      </c>
      <c r="F627" s="19">
        <f>SUM(F628:F631)</f>
        <v>101864.02</v>
      </c>
      <c r="G627" s="87">
        <f t="shared" si="316"/>
        <v>0.17699999999999999</v>
      </c>
      <c r="H627" s="19">
        <f>SUM(H628:H631)</f>
        <v>101864.02</v>
      </c>
      <c r="I627" s="101">
        <f t="shared" si="300"/>
        <v>0.17699999999999999</v>
      </c>
      <c r="J627" s="87">
        <f t="shared" si="317"/>
        <v>1</v>
      </c>
      <c r="K627" s="50">
        <f>SUM(K628:K631)</f>
        <v>576203.67000000004</v>
      </c>
      <c r="L627" s="50">
        <f t="shared" si="319"/>
        <v>0</v>
      </c>
      <c r="M627" s="51">
        <f t="shared" si="302"/>
        <v>1</v>
      </c>
      <c r="N627" s="691"/>
    </row>
    <row r="628" spans="1:14" s="4" customFormat="1" outlineLevel="1" x14ac:dyDescent="0.25">
      <c r="A628" s="636"/>
      <c r="B628" s="352" t="s">
        <v>19</v>
      </c>
      <c r="C628" s="352"/>
      <c r="D628" s="39">
        <f t="shared" ref="D628:F631" si="321">D633+D638</f>
        <v>0</v>
      </c>
      <c r="E628" s="39">
        <f t="shared" si="321"/>
        <v>0</v>
      </c>
      <c r="F628" s="39">
        <f t="shared" si="321"/>
        <v>0</v>
      </c>
      <c r="G628" s="65" t="e">
        <f t="shared" si="316"/>
        <v>#DIV/0!</v>
      </c>
      <c r="H628" s="39">
        <f>H633+H638</f>
        <v>0</v>
      </c>
      <c r="I628" s="77" t="e">
        <f>H628/E628</f>
        <v>#DIV/0!</v>
      </c>
      <c r="J628" s="65" t="e">
        <f>H628/F628</f>
        <v>#DIV/0!</v>
      </c>
      <c r="K628" s="39">
        <f t="shared" ref="K628:L631" si="322">K633+K638</f>
        <v>0</v>
      </c>
      <c r="L628" s="39">
        <f t="shared" si="322"/>
        <v>0</v>
      </c>
      <c r="M628" s="29" t="e">
        <f t="shared" si="302"/>
        <v>#DIV/0!</v>
      </c>
      <c r="N628" s="691"/>
    </row>
    <row r="629" spans="1:14" s="4" customFormat="1" outlineLevel="1" x14ac:dyDescent="0.25">
      <c r="A629" s="636"/>
      <c r="B629" s="352" t="s">
        <v>18</v>
      </c>
      <c r="C629" s="352"/>
      <c r="D629" s="39">
        <f t="shared" si="321"/>
        <v>0</v>
      </c>
      <c r="E629" s="39">
        <f t="shared" si="321"/>
        <v>0</v>
      </c>
      <c r="F629" s="39">
        <f t="shared" si="321"/>
        <v>0</v>
      </c>
      <c r="G629" s="65" t="e">
        <f t="shared" si="316"/>
        <v>#DIV/0!</v>
      </c>
      <c r="H629" s="39">
        <f>H634+H639</f>
        <v>0</v>
      </c>
      <c r="I629" s="77" t="e">
        <f t="shared" si="300"/>
        <v>#DIV/0!</v>
      </c>
      <c r="J629" s="65" t="e">
        <f t="shared" si="317"/>
        <v>#DIV/0!</v>
      </c>
      <c r="K629" s="39">
        <f t="shared" si="322"/>
        <v>0</v>
      </c>
      <c r="L629" s="39">
        <f t="shared" si="322"/>
        <v>0</v>
      </c>
      <c r="M629" s="29" t="e">
        <f t="shared" si="302"/>
        <v>#DIV/0!</v>
      </c>
      <c r="N629" s="691"/>
    </row>
    <row r="630" spans="1:14" s="4" customFormat="1" outlineLevel="1" x14ac:dyDescent="0.25">
      <c r="A630" s="636"/>
      <c r="B630" s="351" t="s">
        <v>38</v>
      </c>
      <c r="C630" s="352"/>
      <c r="D630" s="39">
        <f t="shared" si="321"/>
        <v>576203.67000000004</v>
      </c>
      <c r="E630" s="39">
        <f t="shared" si="321"/>
        <v>576203.67000000004</v>
      </c>
      <c r="F630" s="39">
        <f t="shared" si="321"/>
        <v>101864.02</v>
      </c>
      <c r="G630" s="62">
        <f t="shared" si="316"/>
        <v>0.17699999999999999</v>
      </c>
      <c r="H630" s="39">
        <f>H635+H640</f>
        <v>101864.02</v>
      </c>
      <c r="I630" s="96">
        <f t="shared" si="300"/>
        <v>0.17699999999999999</v>
      </c>
      <c r="J630" s="62">
        <f t="shared" si="317"/>
        <v>1</v>
      </c>
      <c r="K630" s="39">
        <f t="shared" si="322"/>
        <v>576203.67000000004</v>
      </c>
      <c r="L630" s="39">
        <f t="shared" si="322"/>
        <v>0</v>
      </c>
      <c r="M630" s="28">
        <f t="shared" si="302"/>
        <v>1</v>
      </c>
      <c r="N630" s="691"/>
    </row>
    <row r="631" spans="1:14" s="4" customFormat="1" x14ac:dyDescent="0.25">
      <c r="A631" s="636"/>
      <c r="B631" s="352" t="s">
        <v>20</v>
      </c>
      <c r="C631" s="352"/>
      <c r="D631" s="39">
        <f t="shared" si="321"/>
        <v>0</v>
      </c>
      <c r="E631" s="39">
        <f t="shared" si="321"/>
        <v>0</v>
      </c>
      <c r="F631" s="39">
        <f t="shared" si="321"/>
        <v>0</v>
      </c>
      <c r="G631" s="65" t="e">
        <f t="shared" si="316"/>
        <v>#DIV/0!</v>
      </c>
      <c r="H631" s="39">
        <f>H636+H641</f>
        <v>0</v>
      </c>
      <c r="I631" s="77" t="e">
        <f t="shared" si="300"/>
        <v>#DIV/0!</v>
      </c>
      <c r="J631" s="65" t="e">
        <f t="shared" si="317"/>
        <v>#DIV/0!</v>
      </c>
      <c r="K631" s="39">
        <f t="shared" si="322"/>
        <v>0</v>
      </c>
      <c r="L631" s="39">
        <f t="shared" si="322"/>
        <v>0</v>
      </c>
      <c r="M631" s="29" t="e">
        <f t="shared" si="302"/>
        <v>#DIV/0!</v>
      </c>
      <c r="N631" s="691"/>
    </row>
    <row r="632" spans="1:14" s="203" customFormat="1" ht="75" outlineLevel="2" x14ac:dyDescent="0.25">
      <c r="A632" s="636" t="s">
        <v>79</v>
      </c>
      <c r="B632" s="16" t="s">
        <v>1101</v>
      </c>
      <c r="C632" s="16" t="s">
        <v>139</v>
      </c>
      <c r="D632" s="19">
        <f>SUM(D633:D636)</f>
        <v>522686.54</v>
      </c>
      <c r="E632" s="19">
        <f>SUM(E633:E636)</f>
        <v>522686.54</v>
      </c>
      <c r="F632" s="19">
        <f>SUM(F633:F636)</f>
        <v>91387.93</v>
      </c>
      <c r="G632" s="87">
        <f t="shared" si="316"/>
        <v>0.17499999999999999</v>
      </c>
      <c r="H632" s="19">
        <f>SUM(H633:H636)</f>
        <v>91387.93</v>
      </c>
      <c r="I632" s="96">
        <f t="shared" si="300"/>
        <v>0.17499999999999999</v>
      </c>
      <c r="J632" s="87">
        <f>H632/F632</f>
        <v>1</v>
      </c>
      <c r="K632" s="24">
        <f>SUM(K633:K636)</f>
        <v>522686.54</v>
      </c>
      <c r="L632" s="24">
        <f t="shared" si="319"/>
        <v>0</v>
      </c>
      <c r="M632" s="28">
        <f t="shared" si="302"/>
        <v>1</v>
      </c>
      <c r="N632" s="706" t="s">
        <v>416</v>
      </c>
    </row>
    <row r="633" spans="1:14" s="203" customFormat="1" outlineLevel="2" x14ac:dyDescent="0.25">
      <c r="A633" s="636"/>
      <c r="B633" s="352" t="s">
        <v>19</v>
      </c>
      <c r="C633" s="352"/>
      <c r="D633" s="39"/>
      <c r="E633" s="39"/>
      <c r="F633" s="39"/>
      <c r="G633" s="65" t="e">
        <f t="shared" si="316"/>
        <v>#DIV/0!</v>
      </c>
      <c r="H633" s="39"/>
      <c r="I633" s="77" t="e">
        <f t="shared" si="300"/>
        <v>#DIV/0!</v>
      </c>
      <c r="J633" s="65" t="e">
        <f t="shared" si="317"/>
        <v>#DIV/0!</v>
      </c>
      <c r="K633" s="24">
        <f t="shared" si="318"/>
        <v>0</v>
      </c>
      <c r="L633" s="24">
        <f t="shared" si="319"/>
        <v>0</v>
      </c>
      <c r="M633" s="29" t="e">
        <f t="shared" si="302"/>
        <v>#DIV/0!</v>
      </c>
      <c r="N633" s="706"/>
    </row>
    <row r="634" spans="1:14" s="203" customFormat="1" outlineLevel="2" x14ac:dyDescent="0.25">
      <c r="A634" s="636"/>
      <c r="B634" s="352" t="s">
        <v>18</v>
      </c>
      <c r="C634" s="352"/>
      <c r="D634" s="39"/>
      <c r="E634" s="39"/>
      <c r="F634" s="39"/>
      <c r="G634" s="65" t="e">
        <f t="shared" si="316"/>
        <v>#DIV/0!</v>
      </c>
      <c r="H634" s="21"/>
      <c r="I634" s="77" t="e">
        <f t="shared" si="300"/>
        <v>#DIV/0!</v>
      </c>
      <c r="J634" s="65" t="e">
        <f t="shared" si="317"/>
        <v>#DIV/0!</v>
      </c>
      <c r="K634" s="36">
        <f t="shared" si="318"/>
        <v>0</v>
      </c>
      <c r="L634" s="36">
        <f t="shared" si="319"/>
        <v>0</v>
      </c>
      <c r="M634" s="29" t="e">
        <f t="shared" si="302"/>
        <v>#DIV/0!</v>
      </c>
      <c r="N634" s="706"/>
    </row>
    <row r="635" spans="1:14" s="203" customFormat="1" outlineLevel="2" x14ac:dyDescent="0.25">
      <c r="A635" s="636"/>
      <c r="B635" s="352" t="s">
        <v>38</v>
      </c>
      <c r="C635" s="352"/>
      <c r="D635" s="39">
        <v>522686.54</v>
      </c>
      <c r="E635" s="39">
        <v>522686.54</v>
      </c>
      <c r="F635" s="39">
        <v>91387.93</v>
      </c>
      <c r="G635" s="62">
        <f t="shared" si="316"/>
        <v>0.17499999999999999</v>
      </c>
      <c r="H635" s="39">
        <f>F635</f>
        <v>91387.93</v>
      </c>
      <c r="I635" s="96">
        <f t="shared" si="300"/>
        <v>0.17499999999999999</v>
      </c>
      <c r="J635" s="62">
        <f t="shared" si="317"/>
        <v>1</v>
      </c>
      <c r="K635" s="24">
        <f t="shared" si="318"/>
        <v>522686.54</v>
      </c>
      <c r="L635" s="24">
        <f t="shared" si="319"/>
        <v>0</v>
      </c>
      <c r="M635" s="28">
        <f t="shared" si="302"/>
        <v>1</v>
      </c>
      <c r="N635" s="706"/>
    </row>
    <row r="636" spans="1:14" s="203" customFormat="1" outlineLevel="1" x14ac:dyDescent="0.25">
      <c r="A636" s="636"/>
      <c r="B636" s="352" t="s">
        <v>20</v>
      </c>
      <c r="C636" s="352"/>
      <c r="D636" s="39"/>
      <c r="E636" s="39"/>
      <c r="F636" s="39"/>
      <c r="G636" s="65" t="e">
        <f t="shared" si="316"/>
        <v>#DIV/0!</v>
      </c>
      <c r="H636" s="39"/>
      <c r="I636" s="77" t="e">
        <f t="shared" si="300"/>
        <v>#DIV/0!</v>
      </c>
      <c r="J636" s="65" t="e">
        <f t="shared" si="317"/>
        <v>#DIV/0!</v>
      </c>
      <c r="K636" s="24">
        <f t="shared" si="318"/>
        <v>0</v>
      </c>
      <c r="L636" s="24">
        <f t="shared" si="319"/>
        <v>0</v>
      </c>
      <c r="M636" s="29" t="e">
        <f t="shared" si="302"/>
        <v>#DIV/0!</v>
      </c>
      <c r="N636" s="706"/>
    </row>
    <row r="637" spans="1:14" s="203" customFormat="1" ht="133.5" customHeight="1" outlineLevel="2" x14ac:dyDescent="0.25">
      <c r="A637" s="620" t="s">
        <v>80</v>
      </c>
      <c r="B637" s="43" t="s">
        <v>339</v>
      </c>
      <c r="C637" s="16" t="s">
        <v>139</v>
      </c>
      <c r="D637" s="19">
        <f>SUM(D638:D641)</f>
        <v>53517.13</v>
      </c>
      <c r="E637" s="19">
        <f>SUM(E638:E641)</f>
        <v>53517.13</v>
      </c>
      <c r="F637" s="39">
        <f>SUM(F638:F641)</f>
        <v>10476.09</v>
      </c>
      <c r="G637" s="62">
        <f>F637/E637</f>
        <v>0.19600000000000001</v>
      </c>
      <c r="H637" s="39">
        <f>SUM(H638:H641)</f>
        <v>10476.09</v>
      </c>
      <c r="I637" s="62">
        <f t="shared" si="300"/>
        <v>0.19600000000000001</v>
      </c>
      <c r="J637" s="62">
        <f t="shared" si="317"/>
        <v>1</v>
      </c>
      <c r="K637" s="39">
        <f>SUM(K638:K641)</f>
        <v>53517.13</v>
      </c>
      <c r="L637" s="39">
        <f>SUM(L638:L641)</f>
        <v>0</v>
      </c>
      <c r="M637" s="28">
        <f t="shared" si="302"/>
        <v>1</v>
      </c>
      <c r="N637" s="950" t="s">
        <v>1335</v>
      </c>
    </row>
    <row r="638" spans="1:14" s="203" customFormat="1" outlineLevel="2" x14ac:dyDescent="0.25">
      <c r="A638" s="621"/>
      <c r="B638" s="352" t="s">
        <v>19</v>
      </c>
      <c r="C638" s="352"/>
      <c r="D638" s="39"/>
      <c r="E638" s="39"/>
      <c r="F638" s="39"/>
      <c r="G638" s="89" t="e">
        <f t="shared" si="316"/>
        <v>#DIV/0!</v>
      </c>
      <c r="H638" s="39"/>
      <c r="I638" s="65" t="e">
        <f t="shared" si="300"/>
        <v>#DIV/0!</v>
      </c>
      <c r="J638" s="65" t="e">
        <f t="shared" si="317"/>
        <v>#DIV/0!</v>
      </c>
      <c r="K638" s="39">
        <f t="shared" si="318"/>
        <v>0</v>
      </c>
      <c r="L638" s="39">
        <f t="shared" si="319"/>
        <v>0</v>
      </c>
      <c r="M638" s="29" t="e">
        <f t="shared" si="302"/>
        <v>#DIV/0!</v>
      </c>
      <c r="N638" s="950"/>
    </row>
    <row r="639" spans="1:14" s="203" customFormat="1" outlineLevel="2" x14ac:dyDescent="0.25">
      <c r="A639" s="621"/>
      <c r="B639" s="352" t="s">
        <v>18</v>
      </c>
      <c r="C639" s="352"/>
      <c r="D639" s="39"/>
      <c r="E639" s="39"/>
      <c r="F639" s="39"/>
      <c r="G639" s="89" t="e">
        <f t="shared" si="316"/>
        <v>#DIV/0!</v>
      </c>
      <c r="H639" s="39"/>
      <c r="I639" s="65" t="e">
        <f t="shared" si="300"/>
        <v>#DIV/0!</v>
      </c>
      <c r="J639" s="65" t="e">
        <f t="shared" si="317"/>
        <v>#DIV/0!</v>
      </c>
      <c r="K639" s="39">
        <f t="shared" si="318"/>
        <v>0</v>
      </c>
      <c r="L639" s="39">
        <f t="shared" si="319"/>
        <v>0</v>
      </c>
      <c r="M639" s="29" t="e">
        <f t="shared" si="302"/>
        <v>#DIV/0!</v>
      </c>
      <c r="N639" s="950"/>
    </row>
    <row r="640" spans="1:14" s="203" customFormat="1" outlineLevel="2" x14ac:dyDescent="0.25">
      <c r="A640" s="621"/>
      <c r="B640" s="352" t="s">
        <v>38</v>
      </c>
      <c r="C640" s="352"/>
      <c r="D640" s="39">
        <v>53517.13</v>
      </c>
      <c r="E640" s="39">
        <v>53517.13</v>
      </c>
      <c r="F640" s="39">
        <v>10476.09</v>
      </c>
      <c r="G640" s="62">
        <f t="shared" si="316"/>
        <v>0.19600000000000001</v>
      </c>
      <c r="H640" s="39">
        <v>10476.09</v>
      </c>
      <c r="I640" s="62">
        <f t="shared" si="300"/>
        <v>0.19600000000000001</v>
      </c>
      <c r="J640" s="62">
        <f t="shared" si="317"/>
        <v>1</v>
      </c>
      <c r="K640" s="39">
        <v>53517.13</v>
      </c>
      <c r="L640" s="39">
        <f t="shared" si="319"/>
        <v>0</v>
      </c>
      <c r="M640" s="28">
        <f t="shared" si="302"/>
        <v>1</v>
      </c>
      <c r="N640" s="950"/>
    </row>
    <row r="641" spans="1:14" s="203" customFormat="1" x14ac:dyDescent="0.25">
      <c r="A641" s="622"/>
      <c r="B641" s="352" t="s">
        <v>20</v>
      </c>
      <c r="C641" s="352"/>
      <c r="D641" s="39"/>
      <c r="E641" s="39"/>
      <c r="F641" s="39"/>
      <c r="G641" s="89" t="e">
        <f t="shared" si="316"/>
        <v>#DIV/0!</v>
      </c>
      <c r="H641" s="39"/>
      <c r="I641" s="65" t="e">
        <f t="shared" ref="I641:I664" si="323">H641/E641</f>
        <v>#DIV/0!</v>
      </c>
      <c r="J641" s="65" t="e">
        <f t="shared" si="317"/>
        <v>#DIV/0!</v>
      </c>
      <c r="K641" s="39">
        <f t="shared" si="318"/>
        <v>0</v>
      </c>
      <c r="L641" s="39">
        <f t="shared" si="319"/>
        <v>0</v>
      </c>
      <c r="M641" s="29" t="e">
        <f t="shared" ref="M641:M664" si="324">K641/E641</f>
        <v>#DIV/0!</v>
      </c>
      <c r="N641" s="950"/>
    </row>
    <row r="642" spans="1:14" s="4" customFormat="1" ht="67.5" customHeight="1" x14ac:dyDescent="0.25">
      <c r="A642" s="635" t="s">
        <v>2</v>
      </c>
      <c r="B642" s="124" t="s">
        <v>61</v>
      </c>
      <c r="C642" s="80" t="s">
        <v>97</v>
      </c>
      <c r="D642" s="57">
        <f>SUM(D643:D646)</f>
        <v>269426.59999999998</v>
      </c>
      <c r="E642" s="57">
        <f>SUM(E643:E646)</f>
        <v>269426.59999999998</v>
      </c>
      <c r="F642" s="57">
        <f>SUM(F643:F646)</f>
        <v>0</v>
      </c>
      <c r="G642" s="133">
        <f t="shared" si="316"/>
        <v>0</v>
      </c>
      <c r="H642" s="57">
        <f>SUM(H643:H646)</f>
        <v>0</v>
      </c>
      <c r="I642" s="92">
        <f t="shared" si="323"/>
        <v>0</v>
      </c>
      <c r="J642" s="200" t="e">
        <f t="shared" si="317"/>
        <v>#DIV/0!</v>
      </c>
      <c r="K642" s="58">
        <f>SUM(K643:K646)</f>
        <v>269426.59999999998</v>
      </c>
      <c r="L642" s="58">
        <f>SUM(L643:L646)</f>
        <v>0</v>
      </c>
      <c r="M642" s="54">
        <f t="shared" si="324"/>
        <v>1</v>
      </c>
      <c r="N642" s="691"/>
    </row>
    <row r="643" spans="1:14" s="4" customFormat="1" ht="18.75" customHeight="1" x14ac:dyDescent="0.25">
      <c r="A643" s="635"/>
      <c r="B643" s="352" t="s">
        <v>19</v>
      </c>
      <c r="C643" s="352"/>
      <c r="D643" s="39">
        <f>D648</f>
        <v>0</v>
      </c>
      <c r="E643" s="39">
        <f>E648</f>
        <v>0</v>
      </c>
      <c r="F643" s="39">
        <f>F648</f>
        <v>0</v>
      </c>
      <c r="G643" s="65" t="e">
        <f t="shared" si="316"/>
        <v>#DIV/0!</v>
      </c>
      <c r="H643" s="39">
        <f>H648</f>
        <v>0</v>
      </c>
      <c r="I643" s="77" t="e">
        <f t="shared" si="323"/>
        <v>#DIV/0!</v>
      </c>
      <c r="J643" s="65" t="e">
        <f t="shared" si="317"/>
        <v>#DIV/0!</v>
      </c>
      <c r="K643" s="24">
        <f>K648</f>
        <v>0</v>
      </c>
      <c r="L643" s="24">
        <f>L648</f>
        <v>0</v>
      </c>
      <c r="M643" s="29" t="e">
        <f t="shared" si="324"/>
        <v>#DIV/0!</v>
      </c>
      <c r="N643" s="691"/>
    </row>
    <row r="644" spans="1:14" s="4" customFormat="1" ht="18.75" customHeight="1" x14ac:dyDescent="0.25">
      <c r="A644" s="635"/>
      <c r="B644" s="352" t="s">
        <v>18</v>
      </c>
      <c r="C644" s="352"/>
      <c r="D644" s="39">
        <f t="shared" ref="D644:F646" si="325">D649</f>
        <v>249407.3</v>
      </c>
      <c r="E644" s="39">
        <f t="shared" si="325"/>
        <v>249407.3</v>
      </c>
      <c r="F644" s="39">
        <f t="shared" si="325"/>
        <v>0</v>
      </c>
      <c r="G644" s="62">
        <f t="shared" si="316"/>
        <v>0</v>
      </c>
      <c r="H644" s="39">
        <f>H649</f>
        <v>0</v>
      </c>
      <c r="I644" s="96">
        <f t="shared" si="323"/>
        <v>0</v>
      </c>
      <c r="J644" s="65" t="e">
        <f t="shared" si="317"/>
        <v>#DIV/0!</v>
      </c>
      <c r="K644" s="24">
        <f t="shared" ref="K644:L646" si="326">K649</f>
        <v>249407.3</v>
      </c>
      <c r="L644" s="24">
        <f t="shared" si="326"/>
        <v>0</v>
      </c>
      <c r="M644" s="28">
        <f t="shared" si="324"/>
        <v>1</v>
      </c>
      <c r="N644" s="691"/>
    </row>
    <row r="645" spans="1:14" s="4" customFormat="1" ht="18.75" customHeight="1" x14ac:dyDescent="0.25">
      <c r="A645" s="635"/>
      <c r="B645" s="352" t="s">
        <v>38</v>
      </c>
      <c r="C645" s="352"/>
      <c r="D645" s="39">
        <f t="shared" si="325"/>
        <v>20019.3</v>
      </c>
      <c r="E645" s="39">
        <f t="shared" si="325"/>
        <v>20019.3</v>
      </c>
      <c r="F645" s="39">
        <f t="shared" si="325"/>
        <v>0</v>
      </c>
      <c r="G645" s="62">
        <f t="shared" si="316"/>
        <v>0</v>
      </c>
      <c r="H645" s="39">
        <f>H650</f>
        <v>0</v>
      </c>
      <c r="I645" s="96">
        <f t="shared" si="323"/>
        <v>0</v>
      </c>
      <c r="J645" s="65" t="e">
        <f t="shared" si="317"/>
        <v>#DIV/0!</v>
      </c>
      <c r="K645" s="24">
        <f t="shared" si="326"/>
        <v>20019.3</v>
      </c>
      <c r="L645" s="24">
        <f t="shared" si="326"/>
        <v>0</v>
      </c>
      <c r="M645" s="28">
        <f t="shared" si="324"/>
        <v>1</v>
      </c>
      <c r="N645" s="691"/>
    </row>
    <row r="646" spans="1:14" s="4" customFormat="1" ht="18.75" customHeight="1" x14ac:dyDescent="0.25">
      <c r="A646" s="635"/>
      <c r="B646" s="352" t="s">
        <v>20</v>
      </c>
      <c r="C646" s="352"/>
      <c r="D646" s="39">
        <f t="shared" si="325"/>
        <v>0</v>
      </c>
      <c r="E646" s="39">
        <f t="shared" si="325"/>
        <v>0</v>
      </c>
      <c r="F646" s="39">
        <f t="shared" si="325"/>
        <v>0</v>
      </c>
      <c r="G646" s="89" t="e">
        <f t="shared" si="316"/>
        <v>#DIV/0!</v>
      </c>
      <c r="H646" s="39">
        <f>H651</f>
        <v>0</v>
      </c>
      <c r="I646" s="77" t="e">
        <f t="shared" si="323"/>
        <v>#DIV/0!</v>
      </c>
      <c r="J646" s="65" t="e">
        <f t="shared" si="317"/>
        <v>#DIV/0!</v>
      </c>
      <c r="K646" s="24">
        <f t="shared" si="326"/>
        <v>0</v>
      </c>
      <c r="L646" s="24">
        <f t="shared" si="326"/>
        <v>0</v>
      </c>
      <c r="M646" s="29" t="e">
        <f t="shared" si="324"/>
        <v>#DIV/0!</v>
      </c>
      <c r="N646" s="691"/>
    </row>
    <row r="647" spans="1:14" s="4" customFormat="1" ht="56.25" customHeight="1" x14ac:dyDescent="0.25">
      <c r="A647" s="665" t="s">
        <v>3</v>
      </c>
      <c r="B647" s="22" t="s">
        <v>493</v>
      </c>
      <c r="C647" s="16" t="s">
        <v>139</v>
      </c>
      <c r="D647" s="19">
        <f>SUM(D648:D651)</f>
        <v>269426.59999999998</v>
      </c>
      <c r="E647" s="19">
        <f>SUM(E648:E651)</f>
        <v>269426.59999999998</v>
      </c>
      <c r="F647" s="19">
        <f>SUM(F648:F651)</f>
        <v>0</v>
      </c>
      <c r="G647" s="87">
        <f t="shared" si="316"/>
        <v>0</v>
      </c>
      <c r="H647" s="19">
        <f>SUM(H648:H651)</f>
        <v>0</v>
      </c>
      <c r="I647" s="87">
        <f t="shared" si="323"/>
        <v>0</v>
      </c>
      <c r="J647" s="582" t="e">
        <f t="shared" si="317"/>
        <v>#DIV/0!</v>
      </c>
      <c r="K647" s="19">
        <f>SUM(K648:K651)</f>
        <v>269426.59999999998</v>
      </c>
      <c r="L647" s="19">
        <f>SUM(L648:L651)</f>
        <v>0</v>
      </c>
      <c r="M647" s="125">
        <f t="shared" si="324"/>
        <v>1</v>
      </c>
      <c r="N647" s="691"/>
    </row>
    <row r="648" spans="1:14" s="4" customFormat="1" ht="19.5" customHeight="1" x14ac:dyDescent="0.25">
      <c r="A648" s="666"/>
      <c r="B648" s="352" t="s">
        <v>19</v>
      </c>
      <c r="C648" s="352"/>
      <c r="D648" s="39">
        <f t="shared" ref="D648:F651" si="327">D653</f>
        <v>0</v>
      </c>
      <c r="E648" s="39">
        <f t="shared" si="327"/>
        <v>0</v>
      </c>
      <c r="F648" s="39">
        <f t="shared" si="327"/>
        <v>0</v>
      </c>
      <c r="G648" s="65" t="e">
        <f t="shared" si="316"/>
        <v>#DIV/0!</v>
      </c>
      <c r="H648" s="39">
        <f>H653</f>
        <v>0</v>
      </c>
      <c r="I648" s="65" t="e">
        <f t="shared" si="323"/>
        <v>#DIV/0!</v>
      </c>
      <c r="J648" s="304" t="e">
        <f t="shared" si="317"/>
        <v>#DIV/0!</v>
      </c>
      <c r="K648" s="39">
        <f t="shared" ref="K648:L651" si="328">K653</f>
        <v>0</v>
      </c>
      <c r="L648" s="39">
        <f t="shared" si="328"/>
        <v>0</v>
      </c>
      <c r="M648" s="29" t="e">
        <f t="shared" si="324"/>
        <v>#DIV/0!</v>
      </c>
      <c r="N648" s="691"/>
    </row>
    <row r="649" spans="1:14" s="4" customFormat="1" ht="19.5" customHeight="1" x14ac:dyDescent="0.25">
      <c r="A649" s="666"/>
      <c r="B649" s="352" t="s">
        <v>18</v>
      </c>
      <c r="C649" s="352"/>
      <c r="D649" s="39">
        <f t="shared" si="327"/>
        <v>249407.3</v>
      </c>
      <c r="E649" s="39">
        <f t="shared" si="327"/>
        <v>249407.3</v>
      </c>
      <c r="F649" s="39">
        <f t="shared" si="327"/>
        <v>0</v>
      </c>
      <c r="G649" s="62">
        <f t="shared" si="316"/>
        <v>0</v>
      </c>
      <c r="H649" s="39">
        <f>H654</f>
        <v>0</v>
      </c>
      <c r="I649" s="62">
        <f t="shared" si="323"/>
        <v>0</v>
      </c>
      <c r="J649" s="304" t="e">
        <f t="shared" si="317"/>
        <v>#DIV/0!</v>
      </c>
      <c r="K649" s="39">
        <f t="shared" si="328"/>
        <v>249407.3</v>
      </c>
      <c r="L649" s="39">
        <f t="shared" si="328"/>
        <v>0</v>
      </c>
      <c r="M649" s="194">
        <f t="shared" si="324"/>
        <v>1</v>
      </c>
      <c r="N649" s="691"/>
    </row>
    <row r="650" spans="1:14" s="4" customFormat="1" ht="19.5" customHeight="1" x14ac:dyDescent="0.25">
      <c r="A650" s="666"/>
      <c r="B650" s="352" t="s">
        <v>38</v>
      </c>
      <c r="C650" s="352"/>
      <c r="D650" s="39">
        <f t="shared" si="327"/>
        <v>20019.3</v>
      </c>
      <c r="E650" s="39">
        <f t="shared" si="327"/>
        <v>20019.3</v>
      </c>
      <c r="F650" s="39">
        <f t="shared" si="327"/>
        <v>0</v>
      </c>
      <c r="G650" s="62">
        <f t="shared" si="316"/>
        <v>0</v>
      </c>
      <c r="H650" s="39">
        <f>H655</f>
        <v>0</v>
      </c>
      <c r="I650" s="62">
        <f t="shared" si="323"/>
        <v>0</v>
      </c>
      <c r="J650" s="304" t="e">
        <f t="shared" si="317"/>
        <v>#DIV/0!</v>
      </c>
      <c r="K650" s="39">
        <f t="shared" si="328"/>
        <v>20019.3</v>
      </c>
      <c r="L650" s="39">
        <f t="shared" si="328"/>
        <v>0</v>
      </c>
      <c r="M650" s="125">
        <f t="shared" si="324"/>
        <v>1</v>
      </c>
      <c r="N650" s="691"/>
    </row>
    <row r="651" spans="1:14" s="4" customFormat="1" ht="19.5" customHeight="1" x14ac:dyDescent="0.25">
      <c r="A651" s="667"/>
      <c r="B651" s="352" t="s">
        <v>20</v>
      </c>
      <c r="C651" s="352"/>
      <c r="D651" s="39">
        <f t="shared" si="327"/>
        <v>0</v>
      </c>
      <c r="E651" s="39">
        <f t="shared" si="327"/>
        <v>0</v>
      </c>
      <c r="F651" s="39">
        <f t="shared" si="327"/>
        <v>0</v>
      </c>
      <c r="G651" s="62"/>
      <c r="H651" s="39">
        <f>H656</f>
        <v>0</v>
      </c>
      <c r="I651" s="62"/>
      <c r="J651" s="253"/>
      <c r="K651" s="39">
        <f t="shared" si="328"/>
        <v>0</v>
      </c>
      <c r="L651" s="39">
        <f t="shared" si="328"/>
        <v>0</v>
      </c>
      <c r="M651" s="29" t="e">
        <f t="shared" si="324"/>
        <v>#DIV/0!</v>
      </c>
      <c r="N651" s="691"/>
    </row>
    <row r="652" spans="1:14" s="4" customFormat="1" ht="103.5" customHeight="1" x14ac:dyDescent="0.25">
      <c r="A652" s="636" t="s">
        <v>73</v>
      </c>
      <c r="B652" s="49" t="s">
        <v>62</v>
      </c>
      <c r="C652" s="37" t="s">
        <v>331</v>
      </c>
      <c r="D652" s="50">
        <f>SUM(D653:D656)</f>
        <v>269426.59999999998</v>
      </c>
      <c r="E652" s="50">
        <f>SUM(E653:E656)</f>
        <v>269426.59999999998</v>
      </c>
      <c r="F652" s="50">
        <f>SUM(F653:F656)</f>
        <v>0</v>
      </c>
      <c r="G652" s="101">
        <f t="shared" ref="G652:G666" si="329">F652/E652</f>
        <v>0</v>
      </c>
      <c r="H652" s="50">
        <f>SUM(H653:H656)</f>
        <v>0</v>
      </c>
      <c r="I652" s="101">
        <f t="shared" si="323"/>
        <v>0</v>
      </c>
      <c r="J652" s="95" t="e">
        <f t="shared" ref="J652:J666" si="330">H652/F652</f>
        <v>#DIV/0!</v>
      </c>
      <c r="K652" s="50">
        <f>SUM(K653:K656)</f>
        <v>269426.59999999998</v>
      </c>
      <c r="L652" s="50">
        <f>SUM(L653:L656)</f>
        <v>0</v>
      </c>
      <c r="M652" s="134">
        <f t="shared" si="324"/>
        <v>1</v>
      </c>
      <c r="N652" s="988" t="s">
        <v>1100</v>
      </c>
    </row>
    <row r="653" spans="1:14" s="4" customFormat="1" ht="36" customHeight="1" x14ac:dyDescent="0.25">
      <c r="A653" s="636"/>
      <c r="B653" s="351" t="s">
        <v>19</v>
      </c>
      <c r="C653" s="351"/>
      <c r="D653" s="24"/>
      <c r="E653" s="24"/>
      <c r="F653" s="24"/>
      <c r="G653" s="94" t="e">
        <f t="shared" si="329"/>
        <v>#DIV/0!</v>
      </c>
      <c r="H653" s="36"/>
      <c r="I653" s="77" t="e">
        <f t="shared" si="323"/>
        <v>#DIV/0!</v>
      </c>
      <c r="J653" s="77" t="e">
        <f t="shared" si="330"/>
        <v>#DIV/0!</v>
      </c>
      <c r="K653" s="24">
        <f t="shared" ref="K653:K666" si="331">E653</f>
        <v>0</v>
      </c>
      <c r="L653" s="24">
        <f t="shared" ref="L653:L666" si="332">E653-K653</f>
        <v>0</v>
      </c>
      <c r="M653" s="115" t="e">
        <f t="shared" si="324"/>
        <v>#DIV/0!</v>
      </c>
      <c r="N653" s="989"/>
    </row>
    <row r="654" spans="1:14" s="4" customFormat="1" ht="45" customHeight="1" x14ac:dyDescent="0.25">
      <c r="A654" s="636"/>
      <c r="B654" s="351" t="s">
        <v>18</v>
      </c>
      <c r="C654" s="351"/>
      <c r="D654" s="24">
        <v>249407.3</v>
      </c>
      <c r="E654" s="24">
        <v>249407.3</v>
      </c>
      <c r="F654" s="24"/>
      <c r="G654" s="96">
        <f t="shared" si="329"/>
        <v>0</v>
      </c>
      <c r="H654" s="24"/>
      <c r="I654" s="96">
        <f t="shared" si="323"/>
        <v>0</v>
      </c>
      <c r="J654" s="77" t="e">
        <f t="shared" si="330"/>
        <v>#DIV/0!</v>
      </c>
      <c r="K654" s="24">
        <v>249407.3</v>
      </c>
      <c r="L654" s="24">
        <f t="shared" si="332"/>
        <v>0</v>
      </c>
      <c r="M654" s="47">
        <f t="shared" si="324"/>
        <v>1</v>
      </c>
      <c r="N654" s="989"/>
    </row>
    <row r="655" spans="1:14" s="4" customFormat="1" ht="42.75" customHeight="1" x14ac:dyDescent="0.25">
      <c r="A655" s="636"/>
      <c r="B655" s="351" t="s">
        <v>38</v>
      </c>
      <c r="C655" s="351"/>
      <c r="D655" s="24">
        <v>20019.3</v>
      </c>
      <c r="E655" s="24">
        <v>20019.3</v>
      </c>
      <c r="F655" s="24"/>
      <c r="G655" s="96">
        <f t="shared" si="329"/>
        <v>0</v>
      </c>
      <c r="H655" s="24"/>
      <c r="I655" s="96">
        <f t="shared" si="323"/>
        <v>0</v>
      </c>
      <c r="J655" s="77" t="e">
        <f t="shared" si="330"/>
        <v>#DIV/0!</v>
      </c>
      <c r="K655" s="305">
        <v>20019.3</v>
      </c>
      <c r="L655" s="24">
        <f t="shared" si="332"/>
        <v>0</v>
      </c>
      <c r="M655" s="47">
        <f t="shared" si="324"/>
        <v>1</v>
      </c>
      <c r="N655" s="989"/>
    </row>
    <row r="656" spans="1:14" s="4" customFormat="1" ht="45" customHeight="1" x14ac:dyDescent="0.25">
      <c r="A656" s="636"/>
      <c r="B656" s="351" t="s">
        <v>20</v>
      </c>
      <c r="C656" s="351"/>
      <c r="D656" s="24"/>
      <c r="E656" s="24"/>
      <c r="F656" s="24"/>
      <c r="G656" s="77" t="e">
        <f t="shared" si="329"/>
        <v>#DIV/0!</v>
      </c>
      <c r="H656" s="24"/>
      <c r="I656" s="77" t="e">
        <f t="shared" si="323"/>
        <v>#DIV/0!</v>
      </c>
      <c r="J656" s="77" t="e">
        <f t="shared" si="330"/>
        <v>#DIV/0!</v>
      </c>
      <c r="K656" s="24">
        <f t="shared" si="331"/>
        <v>0</v>
      </c>
      <c r="L656" s="24">
        <f t="shared" si="332"/>
        <v>0</v>
      </c>
      <c r="M656" s="115" t="e">
        <f t="shared" si="324"/>
        <v>#DIV/0!</v>
      </c>
      <c r="N656" s="990"/>
    </row>
    <row r="657" spans="1:14" s="4" customFormat="1" ht="58.5" x14ac:dyDescent="0.25">
      <c r="A657" s="638" t="s">
        <v>4</v>
      </c>
      <c r="B657" s="80" t="s">
        <v>63</v>
      </c>
      <c r="C657" s="80" t="s">
        <v>97</v>
      </c>
      <c r="D657" s="57">
        <f>SUM(D658:D661)</f>
        <v>4595.92</v>
      </c>
      <c r="E657" s="57">
        <f>SUM(E658:E661)</f>
        <v>4595.92</v>
      </c>
      <c r="F657" s="57">
        <f>SUM(F658:F661)</f>
        <v>0</v>
      </c>
      <c r="G657" s="200">
        <f t="shared" si="329"/>
        <v>0</v>
      </c>
      <c r="H657" s="581">
        <f>SUM(H658:H661)</f>
        <v>0</v>
      </c>
      <c r="I657" s="102">
        <f t="shared" si="323"/>
        <v>0</v>
      </c>
      <c r="J657" s="200" t="e">
        <f t="shared" si="330"/>
        <v>#DIV/0!</v>
      </c>
      <c r="K657" s="58">
        <f t="shared" si="331"/>
        <v>4595.92</v>
      </c>
      <c r="L657" s="24">
        <f t="shared" si="332"/>
        <v>0</v>
      </c>
      <c r="M657" s="54">
        <f t="shared" si="324"/>
        <v>1</v>
      </c>
      <c r="N657" s="691"/>
    </row>
    <row r="658" spans="1:14" s="4" customFormat="1" x14ac:dyDescent="0.25">
      <c r="A658" s="638"/>
      <c r="B658" s="352" t="s">
        <v>19</v>
      </c>
      <c r="C658" s="352"/>
      <c r="D658" s="39">
        <f>D663</f>
        <v>0</v>
      </c>
      <c r="E658" s="39">
        <f>E663</f>
        <v>0</v>
      </c>
      <c r="F658" s="39">
        <f>F663</f>
        <v>0</v>
      </c>
      <c r="G658" s="65" t="e">
        <f t="shared" si="329"/>
        <v>#DIV/0!</v>
      </c>
      <c r="H658" s="21">
        <f>H663</f>
        <v>0</v>
      </c>
      <c r="I658" s="77" t="e">
        <f t="shared" si="323"/>
        <v>#DIV/0!</v>
      </c>
      <c r="J658" s="65" t="e">
        <f t="shared" si="330"/>
        <v>#DIV/0!</v>
      </c>
      <c r="K658" s="24">
        <f t="shared" si="331"/>
        <v>0</v>
      </c>
      <c r="L658" s="24">
        <f t="shared" si="332"/>
        <v>0</v>
      </c>
      <c r="M658" s="29" t="e">
        <f t="shared" si="324"/>
        <v>#DIV/0!</v>
      </c>
      <c r="N658" s="691"/>
    </row>
    <row r="659" spans="1:14" s="4" customFormat="1" x14ac:dyDescent="0.25">
      <c r="A659" s="638"/>
      <c r="B659" s="352" t="s">
        <v>18</v>
      </c>
      <c r="C659" s="352"/>
      <c r="D659" s="39">
        <f t="shared" ref="D659:F661" si="333">D664</f>
        <v>2297.96</v>
      </c>
      <c r="E659" s="39">
        <f t="shared" si="333"/>
        <v>2297.96</v>
      </c>
      <c r="F659" s="39">
        <f t="shared" si="333"/>
        <v>0</v>
      </c>
      <c r="G659" s="65">
        <f t="shared" si="329"/>
        <v>0</v>
      </c>
      <c r="H659" s="21">
        <f>H664</f>
        <v>0</v>
      </c>
      <c r="I659" s="77">
        <f t="shared" si="323"/>
        <v>0</v>
      </c>
      <c r="J659" s="65" t="e">
        <f t="shared" si="330"/>
        <v>#DIV/0!</v>
      </c>
      <c r="K659" s="24">
        <f t="shared" si="331"/>
        <v>2297.96</v>
      </c>
      <c r="L659" s="24">
        <f t="shared" si="332"/>
        <v>0</v>
      </c>
      <c r="M659" s="28">
        <f t="shared" si="324"/>
        <v>1</v>
      </c>
      <c r="N659" s="691"/>
    </row>
    <row r="660" spans="1:14" s="4" customFormat="1" x14ac:dyDescent="0.25">
      <c r="A660" s="638"/>
      <c r="B660" s="352" t="s">
        <v>38</v>
      </c>
      <c r="C660" s="352"/>
      <c r="D660" s="39">
        <f t="shared" si="333"/>
        <v>2297.96</v>
      </c>
      <c r="E660" s="39">
        <f t="shared" si="333"/>
        <v>2297.96</v>
      </c>
      <c r="F660" s="39">
        <f t="shared" si="333"/>
        <v>0</v>
      </c>
      <c r="G660" s="65">
        <f t="shared" si="329"/>
        <v>0</v>
      </c>
      <c r="H660" s="21">
        <f>H665</f>
        <v>0</v>
      </c>
      <c r="I660" s="77">
        <f t="shared" si="323"/>
        <v>0</v>
      </c>
      <c r="J660" s="65" t="e">
        <f t="shared" si="330"/>
        <v>#DIV/0!</v>
      </c>
      <c r="K660" s="24">
        <f t="shared" si="331"/>
        <v>2297.96</v>
      </c>
      <c r="L660" s="24">
        <f t="shared" si="332"/>
        <v>0</v>
      </c>
      <c r="M660" s="28">
        <f t="shared" si="324"/>
        <v>1</v>
      </c>
      <c r="N660" s="691"/>
    </row>
    <row r="661" spans="1:14" s="4" customFormat="1" x14ac:dyDescent="0.25">
      <c r="A661" s="638"/>
      <c r="B661" s="352" t="s">
        <v>20</v>
      </c>
      <c r="C661" s="352"/>
      <c r="D661" s="39">
        <f>D666</f>
        <v>0</v>
      </c>
      <c r="E661" s="39">
        <f>E666</f>
        <v>0</v>
      </c>
      <c r="F661" s="39">
        <f t="shared" si="333"/>
        <v>0</v>
      </c>
      <c r="G661" s="65" t="e">
        <f t="shared" si="329"/>
        <v>#DIV/0!</v>
      </c>
      <c r="H661" s="21">
        <f>H666</f>
        <v>0</v>
      </c>
      <c r="I661" s="77" t="e">
        <f t="shared" si="323"/>
        <v>#DIV/0!</v>
      </c>
      <c r="J661" s="65" t="e">
        <f t="shared" si="330"/>
        <v>#DIV/0!</v>
      </c>
      <c r="K661" s="24">
        <f t="shared" si="331"/>
        <v>0</v>
      </c>
      <c r="L661" s="24">
        <f t="shared" si="332"/>
        <v>0</v>
      </c>
      <c r="M661" s="29" t="e">
        <f t="shared" si="324"/>
        <v>#DIV/0!</v>
      </c>
      <c r="N661" s="691"/>
    </row>
    <row r="662" spans="1:14" s="334" customFormat="1" ht="91.5" customHeight="1" x14ac:dyDescent="0.25">
      <c r="A662" s="668" t="s">
        <v>5</v>
      </c>
      <c r="B662" s="22" t="s">
        <v>64</v>
      </c>
      <c r="C662" s="16" t="s">
        <v>139</v>
      </c>
      <c r="D662" s="19">
        <f>SUM(D663:D666)</f>
        <v>4595.92</v>
      </c>
      <c r="E662" s="19">
        <f>SUM(E663:E666)</f>
        <v>4595.92</v>
      </c>
      <c r="F662" s="19">
        <f>SUM(F663:F666)</f>
        <v>0</v>
      </c>
      <c r="G662" s="204">
        <f t="shared" si="329"/>
        <v>0</v>
      </c>
      <c r="H662" s="293">
        <f>SUM(H663:H666)</f>
        <v>0</v>
      </c>
      <c r="I662" s="77">
        <f t="shared" si="323"/>
        <v>0</v>
      </c>
      <c r="J662" s="204" t="e">
        <f t="shared" si="330"/>
        <v>#DIV/0!</v>
      </c>
      <c r="K662" s="50">
        <f t="shared" si="331"/>
        <v>4595.92</v>
      </c>
      <c r="L662" s="50">
        <f t="shared" si="332"/>
        <v>0</v>
      </c>
      <c r="M662" s="51">
        <f t="shared" si="324"/>
        <v>1</v>
      </c>
      <c r="N662" s="706" t="s">
        <v>1099</v>
      </c>
    </row>
    <row r="663" spans="1:14" s="334" customFormat="1" x14ac:dyDescent="0.25">
      <c r="A663" s="668"/>
      <c r="B663" s="352" t="s">
        <v>19</v>
      </c>
      <c r="C663" s="352"/>
      <c r="D663" s="39">
        <v>0</v>
      </c>
      <c r="E663" s="39">
        <v>0</v>
      </c>
      <c r="F663" s="39"/>
      <c r="G663" s="65" t="e">
        <f t="shared" si="329"/>
        <v>#DIV/0!</v>
      </c>
      <c r="H663" s="21"/>
      <c r="I663" s="77" t="e">
        <f t="shared" si="323"/>
        <v>#DIV/0!</v>
      </c>
      <c r="J663" s="65" t="e">
        <f t="shared" si="330"/>
        <v>#DIV/0!</v>
      </c>
      <c r="K663" s="24">
        <f t="shared" si="331"/>
        <v>0</v>
      </c>
      <c r="L663" s="24">
        <f t="shared" si="332"/>
        <v>0</v>
      </c>
      <c r="M663" s="29" t="e">
        <f t="shared" si="324"/>
        <v>#DIV/0!</v>
      </c>
      <c r="N663" s="706"/>
    </row>
    <row r="664" spans="1:14" s="334" customFormat="1" x14ac:dyDescent="0.25">
      <c r="A664" s="668"/>
      <c r="B664" s="352" t="s">
        <v>18</v>
      </c>
      <c r="C664" s="352"/>
      <c r="D664" s="39">
        <v>2297.96</v>
      </c>
      <c r="E664" s="39">
        <v>2297.96</v>
      </c>
      <c r="F664" s="39"/>
      <c r="G664" s="65">
        <f t="shared" si="329"/>
        <v>0</v>
      </c>
      <c r="H664" s="21"/>
      <c r="I664" s="77">
        <f t="shared" si="323"/>
        <v>0</v>
      </c>
      <c r="J664" s="65" t="e">
        <f t="shared" si="330"/>
        <v>#DIV/0!</v>
      </c>
      <c r="K664" s="24">
        <f t="shared" si="331"/>
        <v>2297.96</v>
      </c>
      <c r="L664" s="24">
        <f t="shared" si="332"/>
        <v>0</v>
      </c>
      <c r="M664" s="28">
        <f t="shared" si="324"/>
        <v>1</v>
      </c>
      <c r="N664" s="706"/>
    </row>
    <row r="665" spans="1:14" s="334" customFormat="1" x14ac:dyDescent="0.25">
      <c r="A665" s="668"/>
      <c r="B665" s="352" t="s">
        <v>38</v>
      </c>
      <c r="C665" s="352"/>
      <c r="D665" s="39">
        <v>2297.96</v>
      </c>
      <c r="E665" s="39">
        <v>2297.96</v>
      </c>
      <c r="F665" s="39"/>
      <c r="G665" s="65">
        <f t="shared" si="329"/>
        <v>0</v>
      </c>
      <c r="H665" s="21"/>
      <c r="I665" s="77">
        <f>H665/E665</f>
        <v>0</v>
      </c>
      <c r="J665" s="65" t="e">
        <f t="shared" si="330"/>
        <v>#DIV/0!</v>
      </c>
      <c r="K665" s="24">
        <f t="shared" si="331"/>
        <v>2297.96</v>
      </c>
      <c r="L665" s="24">
        <f t="shared" si="332"/>
        <v>0</v>
      </c>
      <c r="M665" s="28">
        <f>K665/E665</f>
        <v>1</v>
      </c>
      <c r="N665" s="706"/>
    </row>
    <row r="666" spans="1:14" s="334" customFormat="1" x14ac:dyDescent="0.25">
      <c r="A666" s="668"/>
      <c r="B666" s="352" t="s">
        <v>20</v>
      </c>
      <c r="C666" s="352"/>
      <c r="D666" s="39"/>
      <c r="E666" s="39"/>
      <c r="F666" s="39"/>
      <c r="G666" s="65" t="e">
        <f t="shared" si="329"/>
        <v>#DIV/0!</v>
      </c>
      <c r="H666" s="21">
        <f>F666</f>
        <v>0</v>
      </c>
      <c r="I666" s="77" t="e">
        <f>H666/E666</f>
        <v>#DIV/0!</v>
      </c>
      <c r="J666" s="65" t="e">
        <f t="shared" si="330"/>
        <v>#DIV/0!</v>
      </c>
      <c r="K666" s="24">
        <f t="shared" si="331"/>
        <v>0</v>
      </c>
      <c r="L666" s="24">
        <f t="shared" si="332"/>
        <v>0</v>
      </c>
      <c r="M666" s="29" t="e">
        <f>K666/E666</f>
        <v>#DIV/0!</v>
      </c>
      <c r="N666" s="706"/>
    </row>
    <row r="667" spans="1:14" s="4" customFormat="1" ht="66" customHeight="1" x14ac:dyDescent="0.25">
      <c r="A667" s="660" t="s">
        <v>34</v>
      </c>
      <c r="B667" s="34" t="s">
        <v>1283</v>
      </c>
      <c r="C667" s="34" t="s">
        <v>95</v>
      </c>
      <c r="D667" s="31">
        <f>SUM(D668:D671)</f>
        <v>280226.34000000003</v>
      </c>
      <c r="E667" s="31">
        <f>SUM(E668:E671)</f>
        <v>280676.34000000003</v>
      </c>
      <c r="F667" s="31">
        <f>SUM(F668:F671)</f>
        <v>53648.38</v>
      </c>
      <c r="G667" s="97">
        <f t="shared" ref="G667:G710" si="334">F667/E667</f>
        <v>0.191</v>
      </c>
      <c r="H667" s="31">
        <f>SUM(H668:H671)</f>
        <v>53648.38</v>
      </c>
      <c r="I667" s="97">
        <f t="shared" ref="I667:I710" si="335">H667/E667</f>
        <v>0.191</v>
      </c>
      <c r="J667" s="97">
        <f t="shared" ref="J667:J710" si="336">H667/F667</f>
        <v>1</v>
      </c>
      <c r="K667" s="31">
        <f>SUM(K668:K671)</f>
        <v>280642.83</v>
      </c>
      <c r="L667" s="31">
        <f>SUM(L668:L671)</f>
        <v>33.51</v>
      </c>
      <c r="M667" s="32">
        <f t="shared" ref="M667:M710" si="337">K667/E667</f>
        <v>1</v>
      </c>
      <c r="N667" s="691"/>
    </row>
    <row r="668" spans="1:14" s="4" customFormat="1" ht="25.5" customHeight="1" x14ac:dyDescent="0.25">
      <c r="A668" s="660"/>
      <c r="B668" s="35" t="s">
        <v>19</v>
      </c>
      <c r="C668" s="35"/>
      <c r="D668" s="33">
        <f t="shared" ref="D668:F671" si="338">D673+D693+D703</f>
        <v>0</v>
      </c>
      <c r="E668" s="33">
        <f t="shared" si="338"/>
        <v>0</v>
      </c>
      <c r="F668" s="33">
        <f t="shared" si="338"/>
        <v>0</v>
      </c>
      <c r="G668" s="99" t="e">
        <f t="shared" si="334"/>
        <v>#DIV/0!</v>
      </c>
      <c r="H668" s="33">
        <f>H673+H693+H703</f>
        <v>0</v>
      </c>
      <c r="I668" s="99" t="e">
        <f t="shared" si="335"/>
        <v>#DIV/0!</v>
      </c>
      <c r="J668" s="99" t="e">
        <f t="shared" si="336"/>
        <v>#DIV/0!</v>
      </c>
      <c r="K668" s="33">
        <f t="shared" ref="K668:L671" si="339">K673+K693+K703</f>
        <v>0</v>
      </c>
      <c r="L668" s="33">
        <f t="shared" si="339"/>
        <v>0</v>
      </c>
      <c r="M668" s="112" t="e">
        <f t="shared" si="337"/>
        <v>#DIV/0!</v>
      </c>
      <c r="N668" s="691"/>
    </row>
    <row r="669" spans="1:14" s="4" customFormat="1" ht="25.5" customHeight="1" x14ac:dyDescent="0.25">
      <c r="A669" s="660"/>
      <c r="B669" s="35" t="s">
        <v>18</v>
      </c>
      <c r="C669" s="35"/>
      <c r="D669" s="33">
        <f t="shared" si="338"/>
        <v>985.99</v>
      </c>
      <c r="E669" s="33">
        <f t="shared" si="338"/>
        <v>1435.99</v>
      </c>
      <c r="F669" s="33">
        <f t="shared" si="338"/>
        <v>0</v>
      </c>
      <c r="G669" s="100">
        <f t="shared" si="334"/>
        <v>0</v>
      </c>
      <c r="H669" s="33">
        <f>H674+H694+H704</f>
        <v>0</v>
      </c>
      <c r="I669" s="100">
        <f t="shared" si="335"/>
        <v>0</v>
      </c>
      <c r="J669" s="99" t="e">
        <f t="shared" si="336"/>
        <v>#DIV/0!</v>
      </c>
      <c r="K669" s="33">
        <f t="shared" si="339"/>
        <v>1435.99</v>
      </c>
      <c r="L669" s="33">
        <f t="shared" si="339"/>
        <v>0</v>
      </c>
      <c r="M669" s="111">
        <f t="shared" si="337"/>
        <v>1</v>
      </c>
      <c r="N669" s="691"/>
    </row>
    <row r="670" spans="1:14" s="4" customFormat="1" ht="24" customHeight="1" x14ac:dyDescent="0.25">
      <c r="A670" s="660"/>
      <c r="B670" s="35" t="s">
        <v>38</v>
      </c>
      <c r="C670" s="35"/>
      <c r="D670" s="33">
        <f t="shared" si="338"/>
        <v>279240.34999999998</v>
      </c>
      <c r="E670" s="33">
        <f t="shared" si="338"/>
        <v>279240.34999999998</v>
      </c>
      <c r="F670" s="33">
        <f t="shared" si="338"/>
        <v>53648.38</v>
      </c>
      <c r="G670" s="100">
        <f t="shared" si="334"/>
        <v>0.192</v>
      </c>
      <c r="H670" s="33">
        <f>H675+H695+H705</f>
        <v>53648.38</v>
      </c>
      <c r="I670" s="100">
        <f t="shared" si="335"/>
        <v>0.192</v>
      </c>
      <c r="J670" s="100">
        <f t="shared" si="336"/>
        <v>1</v>
      </c>
      <c r="K670" s="33">
        <f t="shared" si="339"/>
        <v>279206.84000000003</v>
      </c>
      <c r="L670" s="33">
        <f t="shared" si="339"/>
        <v>33.51</v>
      </c>
      <c r="M670" s="111">
        <f t="shared" si="337"/>
        <v>1</v>
      </c>
      <c r="N670" s="691"/>
    </row>
    <row r="671" spans="1:14" s="4" customFormat="1" ht="27.75" customHeight="1" x14ac:dyDescent="0.25">
      <c r="A671" s="660"/>
      <c r="B671" s="35" t="s">
        <v>20</v>
      </c>
      <c r="C671" s="35"/>
      <c r="D671" s="33">
        <f t="shared" si="338"/>
        <v>0</v>
      </c>
      <c r="E671" s="33">
        <f t="shared" si="338"/>
        <v>0</v>
      </c>
      <c r="F671" s="33">
        <f t="shared" si="338"/>
        <v>0</v>
      </c>
      <c r="G671" s="99" t="e">
        <f t="shared" si="334"/>
        <v>#DIV/0!</v>
      </c>
      <c r="H671" s="108">
        <f>H676+H696+H706</f>
        <v>0</v>
      </c>
      <c r="I671" s="99" t="e">
        <f t="shared" si="335"/>
        <v>#DIV/0!</v>
      </c>
      <c r="J671" s="99" t="e">
        <f t="shared" si="336"/>
        <v>#DIV/0!</v>
      </c>
      <c r="K671" s="108">
        <f t="shared" si="339"/>
        <v>0</v>
      </c>
      <c r="L671" s="108">
        <f t="shared" si="339"/>
        <v>0</v>
      </c>
      <c r="M671" s="112" t="e">
        <f t="shared" si="337"/>
        <v>#DIV/0!</v>
      </c>
      <c r="N671" s="691"/>
    </row>
    <row r="672" spans="1:14" s="4" customFormat="1" ht="39" x14ac:dyDescent="0.25">
      <c r="A672" s="710" t="s">
        <v>35</v>
      </c>
      <c r="B672" s="80" t="s">
        <v>319</v>
      </c>
      <c r="C672" s="80" t="s">
        <v>97</v>
      </c>
      <c r="D672" s="57">
        <f>SUM(D673:D676)</f>
        <v>272655.19</v>
      </c>
      <c r="E672" s="57">
        <f>SUM(E673:E676)</f>
        <v>273105.19</v>
      </c>
      <c r="F672" s="57">
        <f>SUM(F673:F676)</f>
        <v>53648.38</v>
      </c>
      <c r="G672" s="88">
        <f t="shared" si="334"/>
        <v>0.19600000000000001</v>
      </c>
      <c r="H672" s="57">
        <f>SUM(H673:H676)</f>
        <v>53648.38</v>
      </c>
      <c r="I672" s="92">
        <f t="shared" si="335"/>
        <v>0.19600000000000001</v>
      </c>
      <c r="J672" s="88">
        <f t="shared" si="336"/>
        <v>1</v>
      </c>
      <c r="K672" s="58">
        <f>SUM(K673:K676)</f>
        <v>273071.68</v>
      </c>
      <c r="L672" s="58">
        <f>SUM(L673:L676)</f>
        <v>33.51</v>
      </c>
      <c r="M672" s="54">
        <f t="shared" si="337"/>
        <v>1</v>
      </c>
      <c r="N672" s="899"/>
    </row>
    <row r="673" spans="1:14" s="4" customFormat="1" ht="18.75" customHeight="1" x14ac:dyDescent="0.25">
      <c r="A673" s="710"/>
      <c r="B673" s="376" t="s">
        <v>19</v>
      </c>
      <c r="C673" s="376"/>
      <c r="D673" s="39">
        <f>D678+D683+D688</f>
        <v>0</v>
      </c>
      <c r="E673" s="39">
        <f t="shared" ref="E673:L673" si="340">E678+E683+E688</f>
        <v>0</v>
      </c>
      <c r="F673" s="39">
        <f t="shared" si="340"/>
        <v>0</v>
      </c>
      <c r="G673" s="65" t="e">
        <f t="shared" si="334"/>
        <v>#DIV/0!</v>
      </c>
      <c r="H673" s="21">
        <f t="shared" si="340"/>
        <v>0</v>
      </c>
      <c r="I673" s="77" t="e">
        <f t="shared" si="335"/>
        <v>#DIV/0!</v>
      </c>
      <c r="J673" s="65" t="e">
        <f t="shared" si="336"/>
        <v>#DIV/0!</v>
      </c>
      <c r="K673" s="39">
        <f t="shared" si="340"/>
        <v>0</v>
      </c>
      <c r="L673" s="39">
        <f t="shared" si="340"/>
        <v>0</v>
      </c>
      <c r="M673" s="29" t="e">
        <f t="shared" si="337"/>
        <v>#DIV/0!</v>
      </c>
      <c r="N673" s="899"/>
    </row>
    <row r="674" spans="1:14" s="4" customFormat="1" ht="18.75" customHeight="1" x14ac:dyDescent="0.25">
      <c r="A674" s="710"/>
      <c r="B674" s="376" t="s">
        <v>18</v>
      </c>
      <c r="C674" s="376"/>
      <c r="D674" s="39">
        <f t="shared" ref="D674:F676" si="341">D679+D684+D689</f>
        <v>0</v>
      </c>
      <c r="E674" s="39">
        <f t="shared" si="341"/>
        <v>450</v>
      </c>
      <c r="F674" s="39">
        <f t="shared" si="341"/>
        <v>0</v>
      </c>
      <c r="G674" s="62">
        <f t="shared" si="334"/>
        <v>0</v>
      </c>
      <c r="H674" s="39">
        <f t="shared" ref="H674" si="342">H679+H684+H689</f>
        <v>0</v>
      </c>
      <c r="I674" s="96">
        <f t="shared" si="335"/>
        <v>0</v>
      </c>
      <c r="J674" s="65" t="e">
        <f t="shared" si="336"/>
        <v>#DIV/0!</v>
      </c>
      <c r="K674" s="39">
        <f t="shared" ref="K674" si="343">K679+K684+K689</f>
        <v>450</v>
      </c>
      <c r="L674" s="24">
        <f t="shared" ref="L674:L686" si="344">E674-K674</f>
        <v>0</v>
      </c>
      <c r="M674" s="28">
        <f t="shared" si="337"/>
        <v>1</v>
      </c>
      <c r="N674" s="899"/>
    </row>
    <row r="675" spans="1:14" s="4" customFormat="1" ht="18.75" customHeight="1" x14ac:dyDescent="0.25">
      <c r="A675" s="710"/>
      <c r="B675" s="376" t="s">
        <v>38</v>
      </c>
      <c r="C675" s="376"/>
      <c r="D675" s="39">
        <f t="shared" si="341"/>
        <v>272655.19</v>
      </c>
      <c r="E675" s="39">
        <f t="shared" si="341"/>
        <v>272655.19</v>
      </c>
      <c r="F675" s="39">
        <f t="shared" si="341"/>
        <v>53648.38</v>
      </c>
      <c r="G675" s="62">
        <f t="shared" si="334"/>
        <v>0.19700000000000001</v>
      </c>
      <c r="H675" s="39">
        <f t="shared" ref="H675" si="345">H680+H685+H690</f>
        <v>53648.38</v>
      </c>
      <c r="I675" s="96">
        <f t="shared" si="335"/>
        <v>0.19700000000000001</v>
      </c>
      <c r="J675" s="62">
        <f t="shared" si="336"/>
        <v>1</v>
      </c>
      <c r="K675" s="39">
        <f t="shared" ref="K675" si="346">K680+K685+K690</f>
        <v>272621.68</v>
      </c>
      <c r="L675" s="24">
        <f t="shared" si="344"/>
        <v>33.51</v>
      </c>
      <c r="M675" s="28">
        <f t="shared" si="337"/>
        <v>1</v>
      </c>
      <c r="N675" s="899"/>
    </row>
    <row r="676" spans="1:14" s="4" customFormat="1" ht="18.75" customHeight="1" x14ac:dyDescent="0.25">
      <c r="A676" s="710"/>
      <c r="B676" s="376" t="s">
        <v>20</v>
      </c>
      <c r="C676" s="376"/>
      <c r="D676" s="39">
        <f t="shared" si="341"/>
        <v>0</v>
      </c>
      <c r="E676" s="39">
        <f t="shared" si="341"/>
        <v>0</v>
      </c>
      <c r="F676" s="39">
        <f t="shared" si="341"/>
        <v>0</v>
      </c>
      <c r="G676" s="65" t="e">
        <f t="shared" si="334"/>
        <v>#DIV/0!</v>
      </c>
      <c r="H676" s="39">
        <f t="shared" ref="H676" si="347">H681+H686+H691</f>
        <v>0</v>
      </c>
      <c r="I676" s="77" t="e">
        <f t="shared" si="335"/>
        <v>#DIV/0!</v>
      </c>
      <c r="J676" s="65" t="e">
        <f t="shared" si="336"/>
        <v>#DIV/0!</v>
      </c>
      <c r="K676" s="39">
        <f t="shared" ref="K676" si="348">K681+K686+K691</f>
        <v>0</v>
      </c>
      <c r="L676" s="24">
        <f t="shared" si="344"/>
        <v>0</v>
      </c>
      <c r="M676" s="29" t="e">
        <f t="shared" si="337"/>
        <v>#DIV/0!</v>
      </c>
      <c r="N676" s="899"/>
    </row>
    <row r="677" spans="1:14" s="4" customFormat="1" ht="165" customHeight="1" x14ac:dyDescent="0.25">
      <c r="A677" s="723" t="s">
        <v>15</v>
      </c>
      <c r="B677" s="16" t="s">
        <v>296</v>
      </c>
      <c r="C677" s="16" t="s">
        <v>139</v>
      </c>
      <c r="D677" s="19">
        <f>SUM(D678:D681)</f>
        <v>259499.8</v>
      </c>
      <c r="E677" s="19">
        <f>SUM(E678:E681)</f>
        <v>259949.8</v>
      </c>
      <c r="F677" s="19">
        <f>SUM(F678:F681)</f>
        <v>51370.89</v>
      </c>
      <c r="G677" s="62">
        <f t="shared" si="334"/>
        <v>0.19800000000000001</v>
      </c>
      <c r="H677" s="19">
        <f>SUM(H678:H681)</f>
        <v>51370.89</v>
      </c>
      <c r="I677" s="96">
        <f t="shared" si="335"/>
        <v>0.19800000000000001</v>
      </c>
      <c r="J677" s="62">
        <f t="shared" si="336"/>
        <v>1</v>
      </c>
      <c r="K677" s="24">
        <f t="shared" ref="K677:K686" si="349">E677</f>
        <v>259949.8</v>
      </c>
      <c r="L677" s="24">
        <f t="shared" si="344"/>
        <v>0</v>
      </c>
      <c r="M677" s="28">
        <f t="shared" si="337"/>
        <v>1</v>
      </c>
      <c r="N677" s="864" t="s">
        <v>1078</v>
      </c>
    </row>
    <row r="678" spans="1:14" s="4" customFormat="1" x14ac:dyDescent="0.25">
      <c r="A678" s="723"/>
      <c r="B678" s="376" t="s">
        <v>19</v>
      </c>
      <c r="C678" s="376"/>
      <c r="D678" s="39">
        <f>D703</f>
        <v>0</v>
      </c>
      <c r="E678" s="39">
        <v>0</v>
      </c>
      <c r="F678" s="39"/>
      <c r="G678" s="65" t="e">
        <f t="shared" si="334"/>
        <v>#DIV/0!</v>
      </c>
      <c r="H678" s="21"/>
      <c r="I678" s="77" t="e">
        <f t="shared" si="335"/>
        <v>#DIV/0!</v>
      </c>
      <c r="J678" s="65" t="e">
        <f t="shared" si="336"/>
        <v>#DIV/0!</v>
      </c>
      <c r="K678" s="24">
        <f t="shared" si="349"/>
        <v>0</v>
      </c>
      <c r="L678" s="24">
        <f t="shared" si="344"/>
        <v>0</v>
      </c>
      <c r="M678" s="29" t="e">
        <f t="shared" si="337"/>
        <v>#DIV/0!</v>
      </c>
      <c r="N678" s="864"/>
    </row>
    <row r="679" spans="1:14" s="4" customFormat="1" x14ac:dyDescent="0.25">
      <c r="A679" s="723"/>
      <c r="B679" s="376" t="s">
        <v>18</v>
      </c>
      <c r="C679" s="376"/>
      <c r="D679" s="39">
        <v>0</v>
      </c>
      <c r="E679" s="39">
        <v>450</v>
      </c>
      <c r="F679" s="39">
        <v>0</v>
      </c>
      <c r="G679" s="62">
        <f t="shared" si="334"/>
        <v>0</v>
      </c>
      <c r="H679" s="39"/>
      <c r="I679" s="96">
        <f t="shared" si="335"/>
        <v>0</v>
      </c>
      <c r="J679" s="65" t="e">
        <f t="shared" si="336"/>
        <v>#DIV/0!</v>
      </c>
      <c r="K679" s="39">
        <v>450</v>
      </c>
      <c r="L679" s="24">
        <f t="shared" si="344"/>
        <v>0</v>
      </c>
      <c r="M679" s="28">
        <f t="shared" si="337"/>
        <v>1</v>
      </c>
      <c r="N679" s="864"/>
    </row>
    <row r="680" spans="1:14" s="4" customFormat="1" x14ac:dyDescent="0.25">
      <c r="A680" s="723"/>
      <c r="B680" s="376" t="s">
        <v>38</v>
      </c>
      <c r="C680" s="376"/>
      <c r="D680" s="39">
        <v>259499.8</v>
      </c>
      <c r="E680" s="39">
        <v>259499.8</v>
      </c>
      <c r="F680" s="39">
        <v>51370.89</v>
      </c>
      <c r="G680" s="62">
        <f t="shared" si="334"/>
        <v>0.19800000000000001</v>
      </c>
      <c r="H680" s="39">
        <v>51370.89</v>
      </c>
      <c r="I680" s="96">
        <f t="shared" si="335"/>
        <v>0.19800000000000001</v>
      </c>
      <c r="J680" s="62">
        <f t="shared" si="336"/>
        <v>1</v>
      </c>
      <c r="K680" s="39">
        <v>259499.8</v>
      </c>
      <c r="L680" s="24">
        <f t="shared" si="344"/>
        <v>0</v>
      </c>
      <c r="M680" s="28">
        <f t="shared" si="337"/>
        <v>1</v>
      </c>
      <c r="N680" s="864"/>
    </row>
    <row r="681" spans="1:14" s="4" customFormat="1" x14ac:dyDescent="0.25">
      <c r="A681" s="723"/>
      <c r="B681" s="376" t="s">
        <v>20</v>
      </c>
      <c r="C681" s="376"/>
      <c r="D681" s="39">
        <v>0</v>
      </c>
      <c r="E681" s="39">
        <v>0</v>
      </c>
      <c r="F681" s="39"/>
      <c r="G681" s="89" t="e">
        <f t="shared" si="334"/>
        <v>#DIV/0!</v>
      </c>
      <c r="H681" s="21"/>
      <c r="I681" s="77" t="e">
        <f t="shared" si="335"/>
        <v>#DIV/0!</v>
      </c>
      <c r="J681" s="65" t="e">
        <f t="shared" si="336"/>
        <v>#DIV/0!</v>
      </c>
      <c r="K681" s="24">
        <f t="shared" si="349"/>
        <v>0</v>
      </c>
      <c r="L681" s="24">
        <f t="shared" si="344"/>
        <v>0</v>
      </c>
      <c r="M681" s="29" t="e">
        <f t="shared" si="337"/>
        <v>#DIV/0!</v>
      </c>
      <c r="N681" s="864"/>
    </row>
    <row r="682" spans="1:14" s="4" customFormat="1" ht="37.5" x14ac:dyDescent="0.25">
      <c r="A682" s="668" t="s">
        <v>573</v>
      </c>
      <c r="B682" s="16" t="s">
        <v>320</v>
      </c>
      <c r="C682" s="16" t="s">
        <v>139</v>
      </c>
      <c r="D682" s="50">
        <f>SUM(D683:D686)</f>
        <v>13139.97</v>
      </c>
      <c r="E682" s="50">
        <f>SUM(E683:E686)</f>
        <v>13139.97</v>
      </c>
      <c r="F682" s="50">
        <f>SUM(F683:F686)</f>
        <v>2269.7800000000002</v>
      </c>
      <c r="G682" s="101">
        <f t="shared" si="334"/>
        <v>0.17299999999999999</v>
      </c>
      <c r="H682" s="50">
        <f>SUM(H683:H686)</f>
        <v>2269.7800000000002</v>
      </c>
      <c r="I682" s="101">
        <f t="shared" si="335"/>
        <v>0.17299999999999999</v>
      </c>
      <c r="J682" s="101">
        <f t="shared" si="336"/>
        <v>1</v>
      </c>
      <c r="K682" s="50">
        <f>SUM(K683:K686)</f>
        <v>13106.76</v>
      </c>
      <c r="L682" s="50">
        <f>SUM(L683:L686)</f>
        <v>33.21</v>
      </c>
      <c r="M682" s="134">
        <f t="shared" si="337"/>
        <v>1</v>
      </c>
      <c r="N682" s="696" t="s">
        <v>1336</v>
      </c>
    </row>
    <row r="683" spans="1:14" s="4" customFormat="1" ht="33.75" customHeight="1" x14ac:dyDescent="0.25">
      <c r="A683" s="668"/>
      <c r="B683" s="376" t="s">
        <v>19</v>
      </c>
      <c r="C683" s="376"/>
      <c r="D683" s="24"/>
      <c r="E683" s="24"/>
      <c r="F683" s="24"/>
      <c r="G683" s="77" t="e">
        <f t="shared" si="334"/>
        <v>#DIV/0!</v>
      </c>
      <c r="H683" s="36"/>
      <c r="I683" s="77" t="e">
        <f t="shared" si="335"/>
        <v>#DIV/0!</v>
      </c>
      <c r="J683" s="77" t="e">
        <f t="shared" si="336"/>
        <v>#DIV/0!</v>
      </c>
      <c r="K683" s="24">
        <f t="shared" si="349"/>
        <v>0</v>
      </c>
      <c r="L683" s="24">
        <f t="shared" si="344"/>
        <v>0</v>
      </c>
      <c r="M683" s="115" t="e">
        <f t="shared" si="337"/>
        <v>#DIV/0!</v>
      </c>
      <c r="N683" s="696"/>
    </row>
    <row r="684" spans="1:14" s="4" customFormat="1" ht="32.25" customHeight="1" x14ac:dyDescent="0.25">
      <c r="A684" s="668"/>
      <c r="B684" s="376" t="s">
        <v>18</v>
      </c>
      <c r="C684" s="376"/>
      <c r="D684" s="24"/>
      <c r="E684" s="24"/>
      <c r="F684" s="24"/>
      <c r="G684" s="77" t="e">
        <f t="shared" si="334"/>
        <v>#DIV/0!</v>
      </c>
      <c r="H684" s="36"/>
      <c r="I684" s="77" t="e">
        <f t="shared" si="335"/>
        <v>#DIV/0!</v>
      </c>
      <c r="J684" s="77" t="e">
        <f t="shared" si="336"/>
        <v>#DIV/0!</v>
      </c>
      <c r="K684" s="24">
        <f t="shared" si="349"/>
        <v>0</v>
      </c>
      <c r="L684" s="24">
        <f t="shared" si="344"/>
        <v>0</v>
      </c>
      <c r="M684" s="115" t="e">
        <f t="shared" si="337"/>
        <v>#DIV/0!</v>
      </c>
      <c r="N684" s="696"/>
    </row>
    <row r="685" spans="1:14" s="4" customFormat="1" ht="30.75" customHeight="1" x14ac:dyDescent="0.25">
      <c r="A685" s="668"/>
      <c r="B685" s="376" t="s">
        <v>38</v>
      </c>
      <c r="C685" s="376"/>
      <c r="D685" s="24">
        <v>13139.97</v>
      </c>
      <c r="E685" s="24">
        <v>13139.97</v>
      </c>
      <c r="F685" s="24">
        <v>2269.7800000000002</v>
      </c>
      <c r="G685" s="96">
        <f t="shared" si="334"/>
        <v>0.17299999999999999</v>
      </c>
      <c r="H685" s="24">
        <v>2269.7800000000002</v>
      </c>
      <c r="I685" s="96">
        <f t="shared" si="335"/>
        <v>0.17299999999999999</v>
      </c>
      <c r="J685" s="96">
        <f t="shared" si="336"/>
        <v>1</v>
      </c>
      <c r="K685" s="24">
        <v>13106.76</v>
      </c>
      <c r="L685" s="24">
        <f t="shared" si="344"/>
        <v>33.21</v>
      </c>
      <c r="M685" s="47">
        <f t="shared" si="337"/>
        <v>1</v>
      </c>
      <c r="N685" s="696"/>
    </row>
    <row r="686" spans="1:14" s="4" customFormat="1" ht="35.25" customHeight="1" x14ac:dyDescent="0.25">
      <c r="A686" s="668"/>
      <c r="B686" s="376" t="s">
        <v>20</v>
      </c>
      <c r="C686" s="376"/>
      <c r="D686" s="24"/>
      <c r="E686" s="24"/>
      <c r="F686" s="24"/>
      <c r="G686" s="77" t="e">
        <f t="shared" si="334"/>
        <v>#DIV/0!</v>
      </c>
      <c r="H686" s="36"/>
      <c r="I686" s="77" t="e">
        <f t="shared" si="335"/>
        <v>#DIV/0!</v>
      </c>
      <c r="J686" s="77" t="e">
        <f t="shared" si="336"/>
        <v>#DIV/0!</v>
      </c>
      <c r="K686" s="24">
        <f t="shared" si="349"/>
        <v>0</v>
      </c>
      <c r="L686" s="24">
        <f t="shared" si="344"/>
        <v>0</v>
      </c>
      <c r="M686" s="115" t="e">
        <f t="shared" si="337"/>
        <v>#DIV/0!</v>
      </c>
      <c r="N686" s="696"/>
    </row>
    <row r="687" spans="1:14" s="4" customFormat="1" ht="168" customHeight="1" x14ac:dyDescent="0.25">
      <c r="A687" s="668" t="s">
        <v>364</v>
      </c>
      <c r="B687" s="16" t="s">
        <v>377</v>
      </c>
      <c r="C687" s="16" t="s">
        <v>139</v>
      </c>
      <c r="D687" s="50">
        <f>SUM(D688:D691)</f>
        <v>15.42</v>
      </c>
      <c r="E687" s="50">
        <f>SUM(E688:E691)</f>
        <v>15.42</v>
      </c>
      <c r="F687" s="50">
        <f>SUM(F688:F691)</f>
        <v>7.71</v>
      </c>
      <c r="G687" s="101">
        <f t="shared" si="334"/>
        <v>0.5</v>
      </c>
      <c r="H687" s="50">
        <f>SUM(H688:H691)</f>
        <v>7.71</v>
      </c>
      <c r="I687" s="101">
        <f t="shared" si="335"/>
        <v>0.5</v>
      </c>
      <c r="J687" s="101">
        <f t="shared" si="336"/>
        <v>1</v>
      </c>
      <c r="K687" s="50">
        <f>SUM(K688:K691)</f>
        <v>15.12</v>
      </c>
      <c r="L687" s="50">
        <f t="shared" ref="L687:L691" si="350">E687-K687</f>
        <v>0.3</v>
      </c>
      <c r="M687" s="134">
        <f t="shared" si="337"/>
        <v>0.98</v>
      </c>
      <c r="N687" s="696" t="s">
        <v>1077</v>
      </c>
    </row>
    <row r="688" spans="1:14" s="4" customFormat="1" x14ac:dyDescent="0.25">
      <c r="A688" s="668"/>
      <c r="B688" s="376" t="s">
        <v>19</v>
      </c>
      <c r="C688" s="376"/>
      <c r="D688" s="24"/>
      <c r="E688" s="24"/>
      <c r="F688" s="24"/>
      <c r="G688" s="77" t="e">
        <f t="shared" si="334"/>
        <v>#DIV/0!</v>
      </c>
      <c r="H688" s="36"/>
      <c r="I688" s="77" t="e">
        <f t="shared" si="335"/>
        <v>#DIV/0!</v>
      </c>
      <c r="J688" s="77" t="e">
        <f t="shared" si="336"/>
        <v>#DIV/0!</v>
      </c>
      <c r="K688" s="24"/>
      <c r="L688" s="24">
        <f t="shared" si="350"/>
        <v>0</v>
      </c>
      <c r="M688" s="115" t="e">
        <f t="shared" si="337"/>
        <v>#DIV/0!</v>
      </c>
      <c r="N688" s="696"/>
    </row>
    <row r="689" spans="1:14" s="4" customFormat="1" x14ac:dyDescent="0.25">
      <c r="A689" s="668"/>
      <c r="B689" s="376" t="s">
        <v>18</v>
      </c>
      <c r="C689" s="376"/>
      <c r="D689" s="24"/>
      <c r="E689" s="24"/>
      <c r="F689" s="24"/>
      <c r="G689" s="77" t="e">
        <f t="shared" si="334"/>
        <v>#DIV/0!</v>
      </c>
      <c r="H689" s="36"/>
      <c r="I689" s="77" t="e">
        <f t="shared" si="335"/>
        <v>#DIV/0!</v>
      </c>
      <c r="J689" s="77" t="e">
        <f t="shared" si="336"/>
        <v>#DIV/0!</v>
      </c>
      <c r="K689" s="24"/>
      <c r="L689" s="24">
        <f t="shared" si="350"/>
        <v>0</v>
      </c>
      <c r="M689" s="115" t="e">
        <f t="shared" si="337"/>
        <v>#DIV/0!</v>
      </c>
      <c r="N689" s="696"/>
    </row>
    <row r="690" spans="1:14" s="4" customFormat="1" x14ac:dyDescent="0.25">
      <c r="A690" s="668"/>
      <c r="B690" s="376" t="s">
        <v>38</v>
      </c>
      <c r="C690" s="376"/>
      <c r="D690" s="24">
        <v>15.42</v>
      </c>
      <c r="E690" s="24">
        <v>15.42</v>
      </c>
      <c r="F690" s="24">
        <v>7.71</v>
      </c>
      <c r="G690" s="96">
        <f t="shared" si="334"/>
        <v>0.5</v>
      </c>
      <c r="H690" s="24">
        <v>7.71</v>
      </c>
      <c r="I690" s="96">
        <f t="shared" si="335"/>
        <v>0.5</v>
      </c>
      <c r="J690" s="96">
        <f t="shared" si="336"/>
        <v>1</v>
      </c>
      <c r="K690" s="540">
        <v>15.12</v>
      </c>
      <c r="L690" s="24">
        <f t="shared" si="350"/>
        <v>0.3</v>
      </c>
      <c r="M690" s="47">
        <f t="shared" si="337"/>
        <v>0.98</v>
      </c>
      <c r="N690" s="696"/>
    </row>
    <row r="691" spans="1:14" s="4" customFormat="1" x14ac:dyDescent="0.25">
      <c r="A691" s="668"/>
      <c r="B691" s="376" t="s">
        <v>20</v>
      </c>
      <c r="C691" s="376"/>
      <c r="D691" s="24"/>
      <c r="E691" s="24"/>
      <c r="F691" s="24"/>
      <c r="G691" s="77" t="e">
        <f t="shared" si="334"/>
        <v>#DIV/0!</v>
      </c>
      <c r="H691" s="36"/>
      <c r="I691" s="77" t="e">
        <f t="shared" si="335"/>
        <v>#DIV/0!</v>
      </c>
      <c r="J691" s="77" t="e">
        <f t="shared" si="336"/>
        <v>#DIV/0!</v>
      </c>
      <c r="K691" s="24"/>
      <c r="L691" s="24">
        <f t="shared" si="350"/>
        <v>0</v>
      </c>
      <c r="M691" s="115" t="e">
        <f t="shared" si="337"/>
        <v>#DIV/0!</v>
      </c>
      <c r="N691" s="696"/>
    </row>
    <row r="692" spans="1:14" s="4" customFormat="1" ht="39" x14ac:dyDescent="0.25">
      <c r="A692" s="638" t="s">
        <v>36</v>
      </c>
      <c r="B692" s="80" t="s">
        <v>321</v>
      </c>
      <c r="C692" s="80" t="s">
        <v>97</v>
      </c>
      <c r="D692" s="57">
        <f>SUM(D693:D696)</f>
        <v>5599.17</v>
      </c>
      <c r="E692" s="57">
        <f>SUM(E693:E696)</f>
        <v>5599.17</v>
      </c>
      <c r="F692" s="57">
        <f>SUM(F693:F696)</f>
        <v>0</v>
      </c>
      <c r="G692" s="133">
        <f t="shared" si="334"/>
        <v>0</v>
      </c>
      <c r="H692" s="57">
        <f>SUM(H693:H696)</f>
        <v>0</v>
      </c>
      <c r="I692" s="88">
        <f t="shared" si="335"/>
        <v>0</v>
      </c>
      <c r="J692" s="200" t="e">
        <f t="shared" si="336"/>
        <v>#DIV/0!</v>
      </c>
      <c r="K692" s="57">
        <f>SUM(K693:K696)</f>
        <v>5599.17</v>
      </c>
      <c r="L692" s="57">
        <f>SUM(L693:L696)</f>
        <v>0</v>
      </c>
      <c r="M692" s="54">
        <f t="shared" si="337"/>
        <v>1</v>
      </c>
      <c r="N692" s="691"/>
    </row>
    <row r="693" spans="1:14" s="4" customFormat="1" ht="18.75" customHeight="1" x14ac:dyDescent="0.25">
      <c r="A693" s="638"/>
      <c r="B693" s="376" t="s">
        <v>19</v>
      </c>
      <c r="C693" s="16"/>
      <c r="D693" s="39">
        <f>D698</f>
        <v>0</v>
      </c>
      <c r="E693" s="39">
        <f>E698</f>
        <v>0</v>
      </c>
      <c r="F693" s="39">
        <f>F698</f>
        <v>0</v>
      </c>
      <c r="G693" s="65" t="e">
        <f t="shared" si="334"/>
        <v>#DIV/0!</v>
      </c>
      <c r="H693" s="39">
        <f>H698</f>
        <v>0</v>
      </c>
      <c r="I693" s="65" t="e">
        <f t="shared" si="335"/>
        <v>#DIV/0!</v>
      </c>
      <c r="J693" s="65" t="e">
        <f t="shared" si="336"/>
        <v>#DIV/0!</v>
      </c>
      <c r="K693" s="39">
        <f>K698</f>
        <v>0</v>
      </c>
      <c r="L693" s="39">
        <f>L698</f>
        <v>0</v>
      </c>
      <c r="M693" s="29" t="e">
        <f t="shared" si="337"/>
        <v>#DIV/0!</v>
      </c>
      <c r="N693" s="691"/>
    </row>
    <row r="694" spans="1:14" s="4" customFormat="1" ht="18.75" customHeight="1" x14ac:dyDescent="0.25">
      <c r="A694" s="638"/>
      <c r="B694" s="376" t="s">
        <v>18</v>
      </c>
      <c r="C694" s="16"/>
      <c r="D694" s="39">
        <f t="shared" ref="D694:F696" si="351">D699</f>
        <v>0</v>
      </c>
      <c r="E694" s="39">
        <f t="shared" si="351"/>
        <v>0</v>
      </c>
      <c r="F694" s="39">
        <f t="shared" si="351"/>
        <v>0</v>
      </c>
      <c r="G694" s="65" t="e">
        <f t="shared" si="334"/>
        <v>#DIV/0!</v>
      </c>
      <c r="H694" s="39">
        <f t="shared" ref="H694:H696" si="352">H699</f>
        <v>0</v>
      </c>
      <c r="I694" s="65" t="e">
        <f t="shared" si="335"/>
        <v>#DIV/0!</v>
      </c>
      <c r="J694" s="65" t="e">
        <f t="shared" si="336"/>
        <v>#DIV/0!</v>
      </c>
      <c r="K694" s="39">
        <f t="shared" ref="K694:L696" si="353">K699</f>
        <v>0</v>
      </c>
      <c r="L694" s="39">
        <f t="shared" si="353"/>
        <v>0</v>
      </c>
      <c r="M694" s="29" t="e">
        <f t="shared" si="337"/>
        <v>#DIV/0!</v>
      </c>
      <c r="N694" s="691"/>
    </row>
    <row r="695" spans="1:14" s="4" customFormat="1" ht="18.75" customHeight="1" x14ac:dyDescent="0.25">
      <c r="A695" s="638"/>
      <c r="B695" s="376" t="s">
        <v>38</v>
      </c>
      <c r="C695" s="16"/>
      <c r="D695" s="39">
        <f t="shared" si="351"/>
        <v>5599.17</v>
      </c>
      <c r="E695" s="39">
        <f t="shared" si="351"/>
        <v>5599.17</v>
      </c>
      <c r="F695" s="39">
        <f t="shared" si="351"/>
        <v>0</v>
      </c>
      <c r="G695" s="62">
        <f t="shared" si="334"/>
        <v>0</v>
      </c>
      <c r="H695" s="39">
        <f t="shared" si="352"/>
        <v>0</v>
      </c>
      <c r="I695" s="62">
        <f t="shared" si="335"/>
        <v>0</v>
      </c>
      <c r="J695" s="65" t="e">
        <f t="shared" si="336"/>
        <v>#DIV/0!</v>
      </c>
      <c r="K695" s="39">
        <f t="shared" si="353"/>
        <v>5599.17</v>
      </c>
      <c r="L695" s="39">
        <f t="shared" si="353"/>
        <v>0</v>
      </c>
      <c r="M695" s="28">
        <f t="shared" si="337"/>
        <v>1</v>
      </c>
      <c r="N695" s="691"/>
    </row>
    <row r="696" spans="1:14" s="4" customFormat="1" ht="18.75" customHeight="1" x14ac:dyDescent="0.25">
      <c r="A696" s="638"/>
      <c r="B696" s="376" t="s">
        <v>20</v>
      </c>
      <c r="C696" s="16"/>
      <c r="D696" s="39">
        <f t="shared" si="351"/>
        <v>0</v>
      </c>
      <c r="E696" s="39">
        <f t="shared" si="351"/>
        <v>0</v>
      </c>
      <c r="F696" s="39">
        <f t="shared" si="351"/>
        <v>0</v>
      </c>
      <c r="G696" s="65" t="e">
        <f t="shared" si="334"/>
        <v>#DIV/0!</v>
      </c>
      <c r="H696" s="39">
        <f t="shared" si="352"/>
        <v>0</v>
      </c>
      <c r="I696" s="65" t="e">
        <f t="shared" si="335"/>
        <v>#DIV/0!</v>
      </c>
      <c r="J696" s="65" t="e">
        <f t="shared" si="336"/>
        <v>#DIV/0!</v>
      </c>
      <c r="K696" s="39">
        <f t="shared" si="353"/>
        <v>0</v>
      </c>
      <c r="L696" s="39">
        <f t="shared" si="353"/>
        <v>0</v>
      </c>
      <c r="M696" s="29" t="e">
        <f t="shared" si="337"/>
        <v>#DIV/0!</v>
      </c>
      <c r="N696" s="691"/>
    </row>
    <row r="697" spans="1:14" s="4" customFormat="1" ht="67.5" customHeight="1" x14ac:dyDescent="0.25">
      <c r="A697" s="665" t="s">
        <v>50</v>
      </c>
      <c r="B697" s="16" t="s">
        <v>1075</v>
      </c>
      <c r="C697" s="16" t="s">
        <v>331</v>
      </c>
      <c r="D697" s="39">
        <f>SUM(D698:D701)</f>
        <v>5599.17</v>
      </c>
      <c r="E697" s="39">
        <f t="shared" ref="E697:F697" si="354">SUM(E698:E701)</f>
        <v>5599.17</v>
      </c>
      <c r="F697" s="39">
        <f t="shared" si="354"/>
        <v>0</v>
      </c>
      <c r="G697" s="65">
        <f t="shared" si="334"/>
        <v>0</v>
      </c>
      <c r="H697" s="39">
        <f>SUM(H698:H701)</f>
        <v>0</v>
      </c>
      <c r="I697" s="65">
        <f t="shared" si="335"/>
        <v>0</v>
      </c>
      <c r="J697" s="65" t="e">
        <f t="shared" si="336"/>
        <v>#DIV/0!</v>
      </c>
      <c r="K697" s="39">
        <f>SUM(K698:K701)</f>
        <v>5599.17</v>
      </c>
      <c r="L697" s="39">
        <f t="shared" ref="L697:L711" si="355">E697-K697</f>
        <v>0</v>
      </c>
      <c r="M697" s="28">
        <f t="shared" si="337"/>
        <v>1</v>
      </c>
      <c r="N697" s="698" t="s">
        <v>1076</v>
      </c>
    </row>
    <row r="698" spans="1:14" s="4" customFormat="1" ht="20.25" customHeight="1" x14ac:dyDescent="0.25">
      <c r="A698" s="666"/>
      <c r="B698" s="376" t="s">
        <v>19</v>
      </c>
      <c r="C698" s="376"/>
      <c r="D698" s="39"/>
      <c r="E698" s="39"/>
      <c r="F698" s="39"/>
      <c r="G698" s="65" t="e">
        <f t="shared" si="334"/>
        <v>#DIV/0!</v>
      </c>
      <c r="H698" s="21"/>
      <c r="I698" s="65" t="e">
        <f t="shared" si="335"/>
        <v>#DIV/0!</v>
      </c>
      <c r="J698" s="65" t="e">
        <f t="shared" si="336"/>
        <v>#DIV/0!</v>
      </c>
      <c r="K698" s="39"/>
      <c r="L698" s="39">
        <f t="shared" si="355"/>
        <v>0</v>
      </c>
      <c r="M698" s="29" t="e">
        <f t="shared" si="337"/>
        <v>#DIV/0!</v>
      </c>
      <c r="N698" s="699"/>
    </row>
    <row r="699" spans="1:14" s="4" customFormat="1" ht="18.75" customHeight="1" x14ac:dyDescent="0.25">
      <c r="A699" s="666"/>
      <c r="B699" s="376" t="s">
        <v>18</v>
      </c>
      <c r="C699" s="376"/>
      <c r="D699" s="39"/>
      <c r="E699" s="39"/>
      <c r="F699" s="39"/>
      <c r="G699" s="65" t="e">
        <f t="shared" si="334"/>
        <v>#DIV/0!</v>
      </c>
      <c r="H699" s="21"/>
      <c r="I699" s="65" t="e">
        <f t="shared" si="335"/>
        <v>#DIV/0!</v>
      </c>
      <c r="J699" s="65" t="e">
        <f t="shared" si="336"/>
        <v>#DIV/0!</v>
      </c>
      <c r="K699" s="39"/>
      <c r="L699" s="39">
        <f t="shared" si="355"/>
        <v>0</v>
      </c>
      <c r="M699" s="29" t="e">
        <f t="shared" si="337"/>
        <v>#DIV/0!</v>
      </c>
      <c r="N699" s="699"/>
    </row>
    <row r="700" spans="1:14" s="4" customFormat="1" ht="18.75" customHeight="1" x14ac:dyDescent="0.25">
      <c r="A700" s="666"/>
      <c r="B700" s="376" t="s">
        <v>38</v>
      </c>
      <c r="C700" s="376"/>
      <c r="D700" s="39">
        <v>5599.17</v>
      </c>
      <c r="E700" s="39">
        <v>5599.17</v>
      </c>
      <c r="F700" s="39"/>
      <c r="G700" s="65">
        <f t="shared" si="334"/>
        <v>0</v>
      </c>
      <c r="H700" s="21"/>
      <c r="I700" s="65">
        <f t="shared" si="335"/>
        <v>0</v>
      </c>
      <c r="J700" s="65" t="e">
        <f t="shared" si="336"/>
        <v>#DIV/0!</v>
      </c>
      <c r="K700" s="39">
        <v>5599.17</v>
      </c>
      <c r="L700" s="39">
        <f>E700-K700</f>
        <v>0</v>
      </c>
      <c r="M700" s="28">
        <f t="shared" si="337"/>
        <v>1</v>
      </c>
      <c r="N700" s="699"/>
    </row>
    <row r="701" spans="1:14" s="4" customFormat="1" ht="18.75" customHeight="1" x14ac:dyDescent="0.25">
      <c r="A701" s="667"/>
      <c r="B701" s="376" t="s">
        <v>20</v>
      </c>
      <c r="C701" s="376"/>
      <c r="D701" s="39"/>
      <c r="E701" s="39"/>
      <c r="F701" s="39"/>
      <c r="G701" s="65" t="e">
        <f t="shared" si="334"/>
        <v>#DIV/0!</v>
      </c>
      <c r="H701" s="21"/>
      <c r="I701" s="65" t="e">
        <f t="shared" si="335"/>
        <v>#DIV/0!</v>
      </c>
      <c r="J701" s="65" t="e">
        <f t="shared" si="336"/>
        <v>#DIV/0!</v>
      </c>
      <c r="K701" s="39"/>
      <c r="L701" s="39">
        <f t="shared" si="355"/>
        <v>0</v>
      </c>
      <c r="M701" s="29" t="e">
        <f t="shared" si="337"/>
        <v>#DIV/0!</v>
      </c>
      <c r="N701" s="700"/>
    </row>
    <row r="702" spans="1:14" s="334" customFormat="1" ht="64.5" customHeight="1" x14ac:dyDescent="0.25">
      <c r="A702" s="635" t="s">
        <v>145</v>
      </c>
      <c r="B702" s="80" t="s">
        <v>322</v>
      </c>
      <c r="C702" s="80" t="s">
        <v>97</v>
      </c>
      <c r="D702" s="57">
        <f>SUM(D703:D706)</f>
        <v>1971.98</v>
      </c>
      <c r="E702" s="57">
        <f>SUM(E703:E706)</f>
        <v>1971.98</v>
      </c>
      <c r="F702" s="57">
        <f>SUM(F703:F706)</f>
        <v>0</v>
      </c>
      <c r="G702" s="88">
        <f t="shared" si="334"/>
        <v>0</v>
      </c>
      <c r="H702" s="57">
        <f>SUM(H703:H706)</f>
        <v>0</v>
      </c>
      <c r="I702" s="102">
        <f t="shared" si="335"/>
        <v>0</v>
      </c>
      <c r="J702" s="200" t="e">
        <f t="shared" si="336"/>
        <v>#DIV/0!</v>
      </c>
      <c r="K702" s="58">
        <f t="shared" ref="K702:K711" si="356">E702</f>
        <v>1971.98</v>
      </c>
      <c r="L702" s="24">
        <f t="shared" si="355"/>
        <v>0</v>
      </c>
      <c r="M702" s="54">
        <f t="shared" si="337"/>
        <v>1</v>
      </c>
      <c r="N702" s="695"/>
    </row>
    <row r="703" spans="1:14" s="334" customFormat="1" x14ac:dyDescent="0.25">
      <c r="A703" s="635"/>
      <c r="B703" s="376" t="s">
        <v>19</v>
      </c>
      <c r="C703" s="376"/>
      <c r="D703" s="39">
        <f>D708</f>
        <v>0</v>
      </c>
      <c r="E703" s="39">
        <f>E708</f>
        <v>0</v>
      </c>
      <c r="F703" s="39">
        <f>F708</f>
        <v>0</v>
      </c>
      <c r="G703" s="65" t="e">
        <f t="shared" si="334"/>
        <v>#DIV/0!</v>
      </c>
      <c r="H703" s="39">
        <f>H708</f>
        <v>0</v>
      </c>
      <c r="I703" s="77" t="e">
        <f t="shared" si="335"/>
        <v>#DIV/0!</v>
      </c>
      <c r="J703" s="65" t="e">
        <f t="shared" si="336"/>
        <v>#DIV/0!</v>
      </c>
      <c r="K703" s="24">
        <f t="shared" si="356"/>
        <v>0</v>
      </c>
      <c r="L703" s="24">
        <f t="shared" si="355"/>
        <v>0</v>
      </c>
      <c r="M703" s="29" t="e">
        <f t="shared" si="337"/>
        <v>#DIV/0!</v>
      </c>
      <c r="N703" s="695"/>
    </row>
    <row r="704" spans="1:14" s="334" customFormat="1" x14ac:dyDescent="0.25">
      <c r="A704" s="635"/>
      <c r="B704" s="376" t="s">
        <v>18</v>
      </c>
      <c r="C704" s="376"/>
      <c r="D704" s="39">
        <f>D709</f>
        <v>985.99</v>
      </c>
      <c r="E704" s="39">
        <f t="shared" ref="E704:F704" si="357">E709</f>
        <v>985.99</v>
      </c>
      <c r="F704" s="39">
        <f t="shared" si="357"/>
        <v>0</v>
      </c>
      <c r="G704" s="62">
        <f t="shared" si="334"/>
        <v>0</v>
      </c>
      <c r="H704" s="39">
        <f>H709</f>
        <v>0</v>
      </c>
      <c r="I704" s="77">
        <f t="shared" si="335"/>
        <v>0</v>
      </c>
      <c r="J704" s="65" t="e">
        <f t="shared" si="336"/>
        <v>#DIV/0!</v>
      </c>
      <c r="K704" s="24">
        <f t="shared" si="356"/>
        <v>985.99</v>
      </c>
      <c r="L704" s="24">
        <f t="shared" si="355"/>
        <v>0</v>
      </c>
      <c r="M704" s="28">
        <f t="shared" si="337"/>
        <v>1</v>
      </c>
      <c r="N704" s="695"/>
    </row>
    <row r="705" spans="1:14" s="334" customFormat="1" x14ac:dyDescent="0.25">
      <c r="A705" s="635"/>
      <c r="B705" s="376" t="s">
        <v>38</v>
      </c>
      <c r="C705" s="376"/>
      <c r="D705" s="39">
        <f t="shared" ref="D705:F706" si="358">D710</f>
        <v>985.99</v>
      </c>
      <c r="E705" s="39">
        <f t="shared" si="358"/>
        <v>985.99</v>
      </c>
      <c r="F705" s="39">
        <f>F710</f>
        <v>0</v>
      </c>
      <c r="G705" s="62">
        <f t="shared" si="334"/>
        <v>0</v>
      </c>
      <c r="H705" s="39">
        <f>H710</f>
        <v>0</v>
      </c>
      <c r="I705" s="77">
        <f t="shared" si="335"/>
        <v>0</v>
      </c>
      <c r="J705" s="65" t="e">
        <f t="shared" si="336"/>
        <v>#DIV/0!</v>
      </c>
      <c r="K705" s="24">
        <f t="shared" si="356"/>
        <v>985.99</v>
      </c>
      <c r="L705" s="24">
        <f t="shared" si="355"/>
        <v>0</v>
      </c>
      <c r="M705" s="28">
        <f t="shared" si="337"/>
        <v>1</v>
      </c>
      <c r="N705" s="695"/>
    </row>
    <row r="706" spans="1:14" s="334" customFormat="1" x14ac:dyDescent="0.25">
      <c r="A706" s="635"/>
      <c r="B706" s="376" t="s">
        <v>20</v>
      </c>
      <c r="C706" s="376"/>
      <c r="D706" s="39">
        <f t="shared" si="358"/>
        <v>0</v>
      </c>
      <c r="E706" s="39">
        <f t="shared" si="358"/>
        <v>0</v>
      </c>
      <c r="F706" s="39">
        <f t="shared" si="358"/>
        <v>0</v>
      </c>
      <c r="G706" s="65" t="e">
        <f t="shared" si="334"/>
        <v>#DIV/0!</v>
      </c>
      <c r="H706" s="39">
        <f>H711</f>
        <v>0</v>
      </c>
      <c r="I706" s="77" t="e">
        <f t="shared" si="335"/>
        <v>#DIV/0!</v>
      </c>
      <c r="J706" s="65" t="e">
        <f t="shared" si="336"/>
        <v>#DIV/0!</v>
      </c>
      <c r="K706" s="24">
        <f t="shared" si="356"/>
        <v>0</v>
      </c>
      <c r="L706" s="24">
        <f t="shared" si="355"/>
        <v>0</v>
      </c>
      <c r="M706" s="29" t="e">
        <f t="shared" si="337"/>
        <v>#DIV/0!</v>
      </c>
      <c r="N706" s="695"/>
    </row>
    <row r="707" spans="1:14" s="334" customFormat="1" ht="37.5" x14ac:dyDescent="0.25">
      <c r="A707" s="636" t="s">
        <v>146</v>
      </c>
      <c r="B707" s="16" t="s">
        <v>297</v>
      </c>
      <c r="C707" s="16" t="s">
        <v>139</v>
      </c>
      <c r="D707" s="19">
        <f>SUM(D708:D711)</f>
        <v>1971.98</v>
      </c>
      <c r="E707" s="19">
        <f>SUM(E708:E711)</f>
        <v>1971.98</v>
      </c>
      <c r="F707" s="19">
        <f>SUM(F708:F711)</f>
        <v>0</v>
      </c>
      <c r="G707" s="87">
        <f t="shared" si="334"/>
        <v>0</v>
      </c>
      <c r="H707" s="19">
        <f>SUM(H708:H711)</f>
        <v>0</v>
      </c>
      <c r="I707" s="101">
        <f t="shared" si="335"/>
        <v>0</v>
      </c>
      <c r="J707" s="204" t="e">
        <f t="shared" si="336"/>
        <v>#DIV/0!</v>
      </c>
      <c r="K707" s="50">
        <f t="shared" si="356"/>
        <v>1971.98</v>
      </c>
      <c r="L707" s="50">
        <f t="shared" si="355"/>
        <v>0</v>
      </c>
      <c r="M707" s="51">
        <f t="shared" si="337"/>
        <v>1</v>
      </c>
      <c r="N707" s="697" t="s">
        <v>1074</v>
      </c>
    </row>
    <row r="708" spans="1:14" s="334" customFormat="1" x14ac:dyDescent="0.25">
      <c r="A708" s="636"/>
      <c r="B708" s="376" t="s">
        <v>19</v>
      </c>
      <c r="C708" s="376"/>
      <c r="D708" s="39">
        <v>0</v>
      </c>
      <c r="E708" s="18">
        <v>0</v>
      </c>
      <c r="F708" s="39"/>
      <c r="G708" s="65" t="e">
        <f t="shared" si="334"/>
        <v>#DIV/0!</v>
      </c>
      <c r="H708" s="21"/>
      <c r="I708" s="77" t="e">
        <f t="shared" si="335"/>
        <v>#DIV/0!</v>
      </c>
      <c r="J708" s="65" t="e">
        <f t="shared" si="336"/>
        <v>#DIV/0!</v>
      </c>
      <c r="K708" s="24">
        <f t="shared" si="356"/>
        <v>0</v>
      </c>
      <c r="L708" s="24">
        <f t="shared" si="355"/>
        <v>0</v>
      </c>
      <c r="M708" s="29" t="e">
        <f t="shared" si="337"/>
        <v>#DIV/0!</v>
      </c>
      <c r="N708" s="697"/>
    </row>
    <row r="709" spans="1:14" s="334" customFormat="1" x14ac:dyDescent="0.25">
      <c r="A709" s="636"/>
      <c r="B709" s="376" t="s">
        <v>18</v>
      </c>
      <c r="C709" s="376"/>
      <c r="D709" s="39">
        <v>985.99</v>
      </c>
      <c r="E709" s="39">
        <v>985.99</v>
      </c>
      <c r="F709" s="39"/>
      <c r="G709" s="62">
        <f t="shared" si="334"/>
        <v>0</v>
      </c>
      <c r="H709" s="39">
        <f>F709</f>
        <v>0</v>
      </c>
      <c r="I709" s="96">
        <f t="shared" si="335"/>
        <v>0</v>
      </c>
      <c r="J709" s="65" t="e">
        <f t="shared" si="336"/>
        <v>#DIV/0!</v>
      </c>
      <c r="K709" s="24">
        <f t="shared" si="356"/>
        <v>985.99</v>
      </c>
      <c r="L709" s="24">
        <f t="shared" si="355"/>
        <v>0</v>
      </c>
      <c r="M709" s="28">
        <f t="shared" si="337"/>
        <v>1</v>
      </c>
      <c r="N709" s="697"/>
    </row>
    <row r="710" spans="1:14" s="334" customFormat="1" x14ac:dyDescent="0.25">
      <c r="A710" s="636"/>
      <c r="B710" s="376" t="s">
        <v>38</v>
      </c>
      <c r="C710" s="376"/>
      <c r="D710" s="39">
        <v>985.99</v>
      </c>
      <c r="E710" s="39">
        <v>985.99</v>
      </c>
      <c r="F710" s="39"/>
      <c r="G710" s="62">
        <f t="shared" si="334"/>
        <v>0</v>
      </c>
      <c r="H710" s="39"/>
      <c r="I710" s="96">
        <f t="shared" si="335"/>
        <v>0</v>
      </c>
      <c r="J710" s="65" t="e">
        <f t="shared" si="336"/>
        <v>#DIV/0!</v>
      </c>
      <c r="K710" s="24">
        <f t="shared" si="356"/>
        <v>985.99</v>
      </c>
      <c r="L710" s="24">
        <f t="shared" si="355"/>
        <v>0</v>
      </c>
      <c r="M710" s="28">
        <f t="shared" si="337"/>
        <v>1</v>
      </c>
      <c r="N710" s="697"/>
    </row>
    <row r="711" spans="1:14" s="334" customFormat="1" x14ac:dyDescent="0.25">
      <c r="A711" s="636"/>
      <c r="B711" s="376" t="s">
        <v>20</v>
      </c>
      <c r="C711" s="376"/>
      <c r="D711" s="39"/>
      <c r="E711" s="39"/>
      <c r="F711" s="39"/>
      <c r="G711" s="65" t="e">
        <f>F711/E711</f>
        <v>#DIV/0!</v>
      </c>
      <c r="H711" s="21">
        <f>F711</f>
        <v>0</v>
      </c>
      <c r="I711" s="77" t="e">
        <f>H711/E711</f>
        <v>#DIV/0!</v>
      </c>
      <c r="J711" s="65" t="e">
        <f t="shared" ref="J711" si="359">H711/F711</f>
        <v>#DIV/0!</v>
      </c>
      <c r="K711" s="36">
        <f t="shared" si="356"/>
        <v>0</v>
      </c>
      <c r="L711" s="36">
        <f t="shared" si="355"/>
        <v>0</v>
      </c>
      <c r="M711" s="29" t="e">
        <f>K711/E711</f>
        <v>#DIV/0!</v>
      </c>
      <c r="N711" s="697"/>
    </row>
    <row r="712" spans="1:14" s="4" customFormat="1" ht="84.75" customHeight="1" x14ac:dyDescent="0.25">
      <c r="A712" s="660" t="s">
        <v>37</v>
      </c>
      <c r="B712" s="34" t="s">
        <v>1073</v>
      </c>
      <c r="C712" s="34" t="s">
        <v>95</v>
      </c>
      <c r="D712" s="31">
        <f>SUM(D713:D716)</f>
        <v>104712.77</v>
      </c>
      <c r="E712" s="31">
        <f>SUM(E713:E716)</f>
        <v>104712.77</v>
      </c>
      <c r="F712" s="31">
        <f>SUM(F713:F716)</f>
        <v>16869.419999999998</v>
      </c>
      <c r="G712" s="155">
        <f t="shared" ref="G712:G727" si="360">F712/E712</f>
        <v>0.161</v>
      </c>
      <c r="H712" s="31">
        <f>SUM(H713:H716)</f>
        <v>16869.419999999998</v>
      </c>
      <c r="I712" s="97">
        <f t="shared" ref="I712:I770" si="361">H712/E712</f>
        <v>0.161</v>
      </c>
      <c r="J712" s="97">
        <f t="shared" ref="J712:J714" si="362">H712/F712</f>
        <v>1</v>
      </c>
      <c r="K712" s="31">
        <f t="shared" ref="K712" si="363">E712</f>
        <v>104712.77</v>
      </c>
      <c r="L712" s="31">
        <f t="shared" ref="L712:L721" si="364">E712-K712</f>
        <v>0</v>
      </c>
      <c r="M712" s="32">
        <f t="shared" ref="M712:M770" si="365">K712/E712</f>
        <v>1</v>
      </c>
      <c r="N712" s="691"/>
    </row>
    <row r="713" spans="1:14" s="4" customFormat="1" x14ac:dyDescent="0.25">
      <c r="A713" s="660"/>
      <c r="B713" s="35" t="s">
        <v>19</v>
      </c>
      <c r="C713" s="35"/>
      <c r="D713" s="33">
        <f>D718</f>
        <v>0</v>
      </c>
      <c r="E713" s="33">
        <f t="shared" ref="E713:F713" si="366">E718</f>
        <v>0</v>
      </c>
      <c r="F713" s="33">
        <f t="shared" si="366"/>
        <v>0</v>
      </c>
      <c r="G713" s="99" t="e">
        <f t="shared" si="360"/>
        <v>#DIV/0!</v>
      </c>
      <c r="H713" s="33">
        <f>H718</f>
        <v>0</v>
      </c>
      <c r="I713" s="99" t="e">
        <f t="shared" si="361"/>
        <v>#DIV/0!</v>
      </c>
      <c r="J713" s="99" t="e">
        <f t="shared" si="362"/>
        <v>#DIV/0!</v>
      </c>
      <c r="K713" s="33">
        <f>K718</f>
        <v>0</v>
      </c>
      <c r="L713" s="33">
        <f t="shared" si="364"/>
        <v>0</v>
      </c>
      <c r="M713" s="112" t="e">
        <f t="shared" si="365"/>
        <v>#DIV/0!</v>
      </c>
      <c r="N713" s="691"/>
    </row>
    <row r="714" spans="1:14" s="4" customFormat="1" x14ac:dyDescent="0.25">
      <c r="A714" s="660"/>
      <c r="B714" s="35" t="s">
        <v>18</v>
      </c>
      <c r="C714" s="35"/>
      <c r="D714" s="33">
        <f t="shared" ref="D714:F716" si="367">D719</f>
        <v>0</v>
      </c>
      <c r="E714" s="33">
        <f t="shared" si="367"/>
        <v>0</v>
      </c>
      <c r="F714" s="33">
        <f t="shared" si="367"/>
        <v>0</v>
      </c>
      <c r="G714" s="99" t="e">
        <f t="shared" si="360"/>
        <v>#DIV/0!</v>
      </c>
      <c r="H714" s="108">
        <f t="shared" ref="H714:H716" si="368">H719</f>
        <v>0</v>
      </c>
      <c r="I714" s="99" t="e">
        <f t="shared" si="361"/>
        <v>#DIV/0!</v>
      </c>
      <c r="J714" s="99" t="e">
        <f t="shared" si="362"/>
        <v>#DIV/0!</v>
      </c>
      <c r="K714" s="108">
        <f t="shared" ref="K714:K716" si="369">K719</f>
        <v>0</v>
      </c>
      <c r="L714" s="108">
        <f t="shared" si="364"/>
        <v>0</v>
      </c>
      <c r="M714" s="112" t="e">
        <f t="shared" si="365"/>
        <v>#DIV/0!</v>
      </c>
      <c r="N714" s="691"/>
    </row>
    <row r="715" spans="1:14" s="4" customFormat="1" x14ac:dyDescent="0.25">
      <c r="A715" s="660"/>
      <c r="B715" s="35" t="s">
        <v>38</v>
      </c>
      <c r="C715" s="35"/>
      <c r="D715" s="33">
        <f t="shared" si="367"/>
        <v>104712.77</v>
      </c>
      <c r="E715" s="33">
        <f t="shared" si="367"/>
        <v>104712.77</v>
      </c>
      <c r="F715" s="33">
        <f t="shared" si="367"/>
        <v>16869.419999999998</v>
      </c>
      <c r="G715" s="100">
        <f t="shared" si="360"/>
        <v>0.161</v>
      </c>
      <c r="H715" s="33">
        <f t="shared" si="368"/>
        <v>16869.419999999998</v>
      </c>
      <c r="I715" s="100">
        <f t="shared" si="361"/>
        <v>0.161</v>
      </c>
      <c r="J715" s="100">
        <f>H715/F715</f>
        <v>1</v>
      </c>
      <c r="K715" s="33">
        <f t="shared" si="369"/>
        <v>104712.77</v>
      </c>
      <c r="L715" s="33">
        <f t="shared" si="364"/>
        <v>0</v>
      </c>
      <c r="M715" s="111">
        <f t="shared" si="365"/>
        <v>1</v>
      </c>
      <c r="N715" s="691"/>
    </row>
    <row r="716" spans="1:14" s="4" customFormat="1" x14ac:dyDescent="0.25">
      <c r="A716" s="660"/>
      <c r="B716" s="35" t="s">
        <v>20</v>
      </c>
      <c r="C716" s="35"/>
      <c r="D716" s="33">
        <f t="shared" si="367"/>
        <v>0</v>
      </c>
      <c r="E716" s="33">
        <f t="shared" si="367"/>
        <v>0</v>
      </c>
      <c r="F716" s="33">
        <f t="shared" si="367"/>
        <v>0</v>
      </c>
      <c r="G716" s="99" t="e">
        <f t="shared" si="360"/>
        <v>#DIV/0!</v>
      </c>
      <c r="H716" s="33">
        <f t="shared" si="368"/>
        <v>0</v>
      </c>
      <c r="I716" s="99" t="e">
        <f t="shared" si="361"/>
        <v>#DIV/0!</v>
      </c>
      <c r="J716" s="99" t="e">
        <f>H716/F716</f>
        <v>#DIV/0!</v>
      </c>
      <c r="K716" s="33">
        <f t="shared" si="369"/>
        <v>0</v>
      </c>
      <c r="L716" s="33">
        <f t="shared" si="364"/>
        <v>0</v>
      </c>
      <c r="M716" s="112" t="e">
        <f t="shared" si="365"/>
        <v>#DIV/0!</v>
      </c>
      <c r="N716" s="691"/>
    </row>
    <row r="717" spans="1:14" s="4" customFormat="1" ht="74.25" customHeight="1" x14ac:dyDescent="0.25">
      <c r="A717" s="668" t="s">
        <v>0</v>
      </c>
      <c r="B717" s="16" t="s">
        <v>494</v>
      </c>
      <c r="C717" s="16" t="s">
        <v>139</v>
      </c>
      <c r="D717" s="19">
        <f>SUM(D718:D721)</f>
        <v>104712.77</v>
      </c>
      <c r="E717" s="19">
        <f>SUM(E718:E721)</f>
        <v>104712.77</v>
      </c>
      <c r="F717" s="19">
        <f>SUM(F718:F721)</f>
        <v>16869.419999999998</v>
      </c>
      <c r="G717" s="87">
        <f t="shared" si="360"/>
        <v>0.161</v>
      </c>
      <c r="H717" s="19">
        <f>SUM(H718:H721)</f>
        <v>16869.419999999998</v>
      </c>
      <c r="I717" s="96">
        <f t="shared" si="361"/>
        <v>0.161</v>
      </c>
      <c r="J717" s="87">
        <f t="shared" ref="J717:J725" si="370">H717/F717</f>
        <v>1</v>
      </c>
      <c r="K717" s="50">
        <f>E717</f>
        <v>104712.77</v>
      </c>
      <c r="L717" s="24">
        <f t="shared" si="364"/>
        <v>0</v>
      </c>
      <c r="M717" s="51">
        <f t="shared" si="365"/>
        <v>1</v>
      </c>
      <c r="N717" s="796" t="s">
        <v>1282</v>
      </c>
    </row>
    <row r="718" spans="1:14" s="4" customFormat="1" x14ac:dyDescent="0.25">
      <c r="A718" s="668"/>
      <c r="B718" s="376" t="s">
        <v>19</v>
      </c>
      <c r="C718" s="376"/>
      <c r="D718" s="39">
        <v>0</v>
      </c>
      <c r="E718" s="18">
        <v>0</v>
      </c>
      <c r="F718" s="39"/>
      <c r="G718" s="65" t="e">
        <f t="shared" si="360"/>
        <v>#DIV/0!</v>
      </c>
      <c r="H718" s="39"/>
      <c r="I718" s="77" t="e">
        <f t="shared" si="361"/>
        <v>#DIV/0!</v>
      </c>
      <c r="J718" s="65" t="e">
        <f t="shared" si="370"/>
        <v>#DIV/0!</v>
      </c>
      <c r="K718" s="24">
        <f>E718</f>
        <v>0</v>
      </c>
      <c r="L718" s="24">
        <f t="shared" si="364"/>
        <v>0</v>
      </c>
      <c r="M718" s="29" t="e">
        <f t="shared" si="365"/>
        <v>#DIV/0!</v>
      </c>
      <c r="N718" s="796"/>
    </row>
    <row r="719" spans="1:14" s="4" customFormat="1" x14ac:dyDescent="0.25">
      <c r="A719" s="668"/>
      <c r="B719" s="376" t="s">
        <v>18</v>
      </c>
      <c r="C719" s="376"/>
      <c r="D719" s="39">
        <v>0</v>
      </c>
      <c r="E719" s="18">
        <v>0</v>
      </c>
      <c r="F719" s="39"/>
      <c r="G719" s="65" t="e">
        <f t="shared" si="360"/>
        <v>#DIV/0!</v>
      </c>
      <c r="H719" s="39"/>
      <c r="I719" s="77" t="e">
        <f t="shared" si="361"/>
        <v>#DIV/0!</v>
      </c>
      <c r="J719" s="65" t="e">
        <f t="shared" si="370"/>
        <v>#DIV/0!</v>
      </c>
      <c r="K719" s="24">
        <f>E719</f>
        <v>0</v>
      </c>
      <c r="L719" s="24">
        <f t="shared" si="364"/>
        <v>0</v>
      </c>
      <c r="M719" s="29" t="e">
        <f t="shared" si="365"/>
        <v>#DIV/0!</v>
      </c>
      <c r="N719" s="796"/>
    </row>
    <row r="720" spans="1:14" s="4" customFormat="1" x14ac:dyDescent="0.25">
      <c r="A720" s="668"/>
      <c r="B720" s="376" t="s">
        <v>38</v>
      </c>
      <c r="C720" s="376"/>
      <c r="D720" s="39">
        <v>104712.77</v>
      </c>
      <c r="E720" s="39">
        <v>104712.77</v>
      </c>
      <c r="F720" s="39">
        <v>16869.419999999998</v>
      </c>
      <c r="G720" s="62">
        <f t="shared" si="360"/>
        <v>0.161</v>
      </c>
      <c r="H720" s="39">
        <f>F720</f>
        <v>16869.419999999998</v>
      </c>
      <c r="I720" s="96">
        <f t="shared" si="361"/>
        <v>0.161</v>
      </c>
      <c r="J720" s="62">
        <f t="shared" si="370"/>
        <v>1</v>
      </c>
      <c r="K720" s="24">
        <f>E720</f>
        <v>104712.77</v>
      </c>
      <c r="L720" s="24">
        <f t="shared" si="364"/>
        <v>0</v>
      </c>
      <c r="M720" s="28">
        <f t="shared" si="365"/>
        <v>1</v>
      </c>
      <c r="N720" s="796"/>
    </row>
    <row r="721" spans="1:14" s="4" customFormat="1" x14ac:dyDescent="0.25">
      <c r="A721" s="668"/>
      <c r="B721" s="376" t="s">
        <v>20</v>
      </c>
      <c r="C721" s="376"/>
      <c r="D721" s="39">
        <v>0</v>
      </c>
      <c r="E721" s="18">
        <v>0</v>
      </c>
      <c r="F721" s="39"/>
      <c r="G721" s="65" t="e">
        <f t="shared" si="360"/>
        <v>#DIV/0!</v>
      </c>
      <c r="H721" s="39"/>
      <c r="I721" s="77" t="e">
        <f t="shared" si="361"/>
        <v>#DIV/0!</v>
      </c>
      <c r="J721" s="65" t="e">
        <f t="shared" si="370"/>
        <v>#DIV/0!</v>
      </c>
      <c r="K721" s="24">
        <f>E721</f>
        <v>0</v>
      </c>
      <c r="L721" s="24">
        <f t="shared" si="364"/>
        <v>0</v>
      </c>
      <c r="M721" s="29" t="e">
        <f t="shared" si="365"/>
        <v>#DIV/0!</v>
      </c>
      <c r="N721" s="796"/>
    </row>
    <row r="722" spans="1:14" s="45" customFormat="1" ht="65.25" customHeight="1" x14ac:dyDescent="0.25">
      <c r="A722" s="715" t="s">
        <v>39</v>
      </c>
      <c r="B722" s="34" t="s">
        <v>1308</v>
      </c>
      <c r="C722" s="34" t="s">
        <v>95</v>
      </c>
      <c r="D722" s="31">
        <f>SUM(D723:D726)</f>
        <v>78811.91</v>
      </c>
      <c r="E722" s="31">
        <f t="shared" ref="E722:F722" si="371">SUM(E723:E726)</f>
        <v>78811.91</v>
      </c>
      <c r="F722" s="31">
        <f t="shared" si="371"/>
        <v>0</v>
      </c>
      <c r="G722" s="97">
        <f t="shared" si="360"/>
        <v>0</v>
      </c>
      <c r="H722" s="31">
        <f>SUM(H723:H726)</f>
        <v>0</v>
      </c>
      <c r="I722" s="97">
        <f t="shared" si="361"/>
        <v>0</v>
      </c>
      <c r="J722" s="98" t="e">
        <f t="shared" si="370"/>
        <v>#DIV/0!</v>
      </c>
      <c r="K722" s="31">
        <f>SUM(K723:K726)</f>
        <v>71855.570000000007</v>
      </c>
      <c r="L722" s="31">
        <f>SUM(L723:L726)</f>
        <v>6956.34</v>
      </c>
      <c r="M722" s="184">
        <f t="shared" si="365"/>
        <v>0.91</v>
      </c>
      <c r="N722" s="984"/>
    </row>
    <row r="723" spans="1:14" s="44" customFormat="1" x14ac:dyDescent="0.25">
      <c r="A723" s="716"/>
      <c r="B723" s="35" t="s">
        <v>19</v>
      </c>
      <c r="C723" s="35"/>
      <c r="D723" s="33"/>
      <c r="E723" s="33"/>
      <c r="F723" s="33"/>
      <c r="G723" s="99"/>
      <c r="H723" s="33"/>
      <c r="I723" s="99"/>
      <c r="J723" s="99"/>
      <c r="K723" s="33">
        <f>K728+K778+K798</f>
        <v>0</v>
      </c>
      <c r="L723" s="33">
        <f>L728+L778+L798</f>
        <v>0</v>
      </c>
      <c r="M723" s="112" t="e">
        <f t="shared" si="365"/>
        <v>#DIV/0!</v>
      </c>
      <c r="N723" s="985"/>
    </row>
    <row r="724" spans="1:14" s="44" customFormat="1" ht="23.25" customHeight="1" x14ac:dyDescent="0.25">
      <c r="A724" s="716"/>
      <c r="B724" s="35" t="s">
        <v>18</v>
      </c>
      <c r="C724" s="35"/>
      <c r="D724" s="33">
        <f t="shared" ref="D724:F725" si="372">D729+D779+D799+D809</f>
        <v>39413.9</v>
      </c>
      <c r="E724" s="33">
        <f t="shared" si="372"/>
        <v>39413.9</v>
      </c>
      <c r="F724" s="33">
        <f t="shared" si="372"/>
        <v>0</v>
      </c>
      <c r="G724" s="100">
        <f t="shared" si="360"/>
        <v>0</v>
      </c>
      <c r="H724" s="33">
        <f>H729+H779+H799+H809</f>
        <v>0</v>
      </c>
      <c r="I724" s="100">
        <f t="shared" si="361"/>
        <v>0</v>
      </c>
      <c r="J724" s="99" t="e">
        <f t="shared" si="370"/>
        <v>#DIV/0!</v>
      </c>
      <c r="K724" s="33">
        <f>K729+K779+K799+K809</f>
        <v>39413.9</v>
      </c>
      <c r="L724" s="33">
        <f>L729+L779+L799+L809</f>
        <v>0</v>
      </c>
      <c r="M724" s="185">
        <f t="shared" si="365"/>
        <v>1</v>
      </c>
      <c r="N724" s="985"/>
    </row>
    <row r="725" spans="1:14" s="44" customFormat="1" ht="21.75" customHeight="1" x14ac:dyDescent="0.25">
      <c r="A725" s="716"/>
      <c r="B725" s="35" t="s">
        <v>38</v>
      </c>
      <c r="C725" s="35"/>
      <c r="D725" s="33">
        <f t="shared" si="372"/>
        <v>38447.82</v>
      </c>
      <c r="E725" s="33">
        <f t="shared" si="372"/>
        <v>38447.82</v>
      </c>
      <c r="F725" s="33">
        <f t="shared" si="372"/>
        <v>0</v>
      </c>
      <c r="G725" s="100">
        <f t="shared" si="360"/>
        <v>0</v>
      </c>
      <c r="H725" s="33">
        <f>H730+H780+H800+H810</f>
        <v>0</v>
      </c>
      <c r="I725" s="100">
        <f t="shared" si="361"/>
        <v>0</v>
      </c>
      <c r="J725" s="99" t="e">
        <f t="shared" si="370"/>
        <v>#DIV/0!</v>
      </c>
      <c r="K725" s="33">
        <f>K730+K780+K800+K810</f>
        <v>31491.48</v>
      </c>
      <c r="L725" s="33">
        <f>L730+L780+L800+L810</f>
        <v>6956.34</v>
      </c>
      <c r="M725" s="185">
        <f t="shared" si="365"/>
        <v>0.82</v>
      </c>
      <c r="N725" s="985"/>
    </row>
    <row r="726" spans="1:14" s="44" customFormat="1" x14ac:dyDescent="0.25">
      <c r="A726" s="717"/>
      <c r="B726" s="35" t="s">
        <v>20</v>
      </c>
      <c r="C726" s="35"/>
      <c r="D726" s="33">
        <f>D731+D781+D801+D811</f>
        <v>950.19</v>
      </c>
      <c r="E726" s="33">
        <f t="shared" ref="E726:H726" si="373">E731+E781+E801+E811</f>
        <v>950.19</v>
      </c>
      <c r="F726" s="33">
        <f t="shared" si="373"/>
        <v>0</v>
      </c>
      <c r="G726" s="98"/>
      <c r="H726" s="33">
        <f t="shared" si="373"/>
        <v>0</v>
      </c>
      <c r="I726" s="99"/>
      <c r="J726" s="99"/>
      <c r="K726" s="33">
        <f t="shared" ref="K726:L726" si="374">K731+K781+K801+K811</f>
        <v>950.19</v>
      </c>
      <c r="L726" s="33">
        <f t="shared" si="374"/>
        <v>0</v>
      </c>
      <c r="M726" s="112"/>
      <c r="N726" s="986"/>
    </row>
    <row r="727" spans="1:14" s="13" customFormat="1" ht="60.75" customHeight="1" x14ac:dyDescent="0.25">
      <c r="A727" s="770" t="s">
        <v>155</v>
      </c>
      <c r="B727" s="549" t="s">
        <v>156</v>
      </c>
      <c r="C727" s="550" t="s">
        <v>237</v>
      </c>
      <c r="D727" s="58">
        <f>SUM(D728:D731)</f>
        <v>53658.74</v>
      </c>
      <c r="E727" s="58">
        <f t="shared" ref="E727:F727" si="375">SUM(E728:E731)</f>
        <v>53658.74</v>
      </c>
      <c r="F727" s="58">
        <f t="shared" si="375"/>
        <v>0</v>
      </c>
      <c r="G727" s="92">
        <f t="shared" si="360"/>
        <v>0</v>
      </c>
      <c r="H727" s="58">
        <f>SUM(H728:H731)</f>
        <v>0</v>
      </c>
      <c r="I727" s="92">
        <f t="shared" si="361"/>
        <v>0</v>
      </c>
      <c r="J727" s="102" t="e">
        <f>H727/F727</f>
        <v>#DIV/0!</v>
      </c>
      <c r="K727" s="58">
        <f>SUM(K728:K731)</f>
        <v>53425.73</v>
      </c>
      <c r="L727" s="58">
        <f>SUM(L728:L731)</f>
        <v>233.01</v>
      </c>
      <c r="M727" s="56">
        <f t="shared" si="365"/>
        <v>1</v>
      </c>
      <c r="N727" s="981"/>
    </row>
    <row r="728" spans="1:14" s="13" customFormat="1" ht="18.75" customHeight="1" x14ac:dyDescent="0.25">
      <c r="A728" s="771"/>
      <c r="B728" s="551" t="s">
        <v>19</v>
      </c>
      <c r="C728" s="551"/>
      <c r="D728" s="24">
        <f>D733</f>
        <v>0</v>
      </c>
      <c r="E728" s="24">
        <f t="shared" ref="E728:F728" si="376">E733</f>
        <v>0</v>
      </c>
      <c r="F728" s="24">
        <f t="shared" si="376"/>
        <v>0</v>
      </c>
      <c r="G728" s="96"/>
      <c r="H728" s="24">
        <f t="shared" ref="H728" si="377">H733</f>
        <v>0</v>
      </c>
      <c r="I728" s="77" t="e">
        <f t="shared" si="361"/>
        <v>#DIV/0!</v>
      </c>
      <c r="J728" s="96"/>
      <c r="K728" s="24">
        <f t="shared" ref="K728:L728" si="378">K733</f>
        <v>0</v>
      </c>
      <c r="L728" s="24">
        <f t="shared" si="378"/>
        <v>0</v>
      </c>
      <c r="M728" s="115" t="e">
        <f t="shared" si="365"/>
        <v>#DIV/0!</v>
      </c>
      <c r="N728" s="982"/>
    </row>
    <row r="729" spans="1:14" s="13" customFormat="1" ht="18.75" customHeight="1" x14ac:dyDescent="0.25">
      <c r="A729" s="771"/>
      <c r="B729" s="551" t="s">
        <v>18</v>
      </c>
      <c r="C729" s="551"/>
      <c r="D729" s="24">
        <f t="shared" ref="D729:F731" si="379">D734</f>
        <v>22664.5</v>
      </c>
      <c r="E729" s="24">
        <f t="shared" si="379"/>
        <v>22664.5</v>
      </c>
      <c r="F729" s="24">
        <f t="shared" si="379"/>
        <v>0</v>
      </c>
      <c r="G729" s="96">
        <f>F729/E729</f>
        <v>0</v>
      </c>
      <c r="H729" s="24">
        <f t="shared" ref="H729" si="380">H734</f>
        <v>0</v>
      </c>
      <c r="I729" s="96">
        <f t="shared" si="361"/>
        <v>0</v>
      </c>
      <c r="J729" s="96"/>
      <c r="K729" s="24">
        <f t="shared" ref="K729:L729" si="381">K734</f>
        <v>22664.5</v>
      </c>
      <c r="L729" s="24">
        <f t="shared" si="381"/>
        <v>0</v>
      </c>
      <c r="M729" s="47">
        <f t="shared" si="365"/>
        <v>1</v>
      </c>
      <c r="N729" s="982"/>
    </row>
    <row r="730" spans="1:14" s="13" customFormat="1" ht="18.75" customHeight="1" x14ac:dyDescent="0.25">
      <c r="A730" s="771"/>
      <c r="B730" s="551" t="s">
        <v>38</v>
      </c>
      <c r="C730" s="551"/>
      <c r="D730" s="24">
        <f t="shared" si="379"/>
        <v>30044.05</v>
      </c>
      <c r="E730" s="24">
        <f t="shared" si="379"/>
        <v>30044.05</v>
      </c>
      <c r="F730" s="24">
        <f t="shared" si="379"/>
        <v>0</v>
      </c>
      <c r="G730" s="96">
        <f>F730/E730</f>
        <v>0</v>
      </c>
      <c r="H730" s="24">
        <f t="shared" ref="H730" si="382">H735</f>
        <v>0</v>
      </c>
      <c r="I730" s="96">
        <f t="shared" si="361"/>
        <v>0</v>
      </c>
      <c r="J730" s="77" t="e">
        <f>H730/F730</f>
        <v>#DIV/0!</v>
      </c>
      <c r="K730" s="24">
        <f t="shared" ref="K730:L730" si="383">K735</f>
        <v>29811.040000000001</v>
      </c>
      <c r="L730" s="24">
        <f t="shared" si="383"/>
        <v>233.01</v>
      </c>
      <c r="M730" s="47">
        <f t="shared" si="365"/>
        <v>0.99</v>
      </c>
      <c r="N730" s="982"/>
    </row>
    <row r="731" spans="1:14" s="13" customFormat="1" ht="18.75" customHeight="1" x14ac:dyDescent="0.25">
      <c r="A731" s="772"/>
      <c r="B731" s="551" t="s">
        <v>20</v>
      </c>
      <c r="C731" s="551"/>
      <c r="D731" s="24">
        <f t="shared" si="379"/>
        <v>950.19</v>
      </c>
      <c r="E731" s="24">
        <f t="shared" si="379"/>
        <v>950.19</v>
      </c>
      <c r="F731" s="24">
        <f t="shared" si="379"/>
        <v>0</v>
      </c>
      <c r="G731" s="96"/>
      <c r="H731" s="24">
        <f t="shared" ref="H731" si="384">H736</f>
        <v>0</v>
      </c>
      <c r="I731" s="77">
        <f t="shared" si="361"/>
        <v>0</v>
      </c>
      <c r="J731" s="96"/>
      <c r="K731" s="24">
        <f t="shared" ref="K731:L731" si="385">K736</f>
        <v>950.19</v>
      </c>
      <c r="L731" s="24">
        <f t="shared" si="385"/>
        <v>0</v>
      </c>
      <c r="M731" s="115">
        <f t="shared" si="365"/>
        <v>1</v>
      </c>
      <c r="N731" s="983"/>
    </row>
    <row r="732" spans="1:14" s="13" customFormat="1" ht="60.75" customHeight="1" x14ac:dyDescent="0.25">
      <c r="A732" s="751" t="s">
        <v>157</v>
      </c>
      <c r="B732" s="149" t="s">
        <v>756</v>
      </c>
      <c r="C732" s="149" t="s">
        <v>757</v>
      </c>
      <c r="D732" s="24">
        <f>SUM(D733:D736)</f>
        <v>53658.74</v>
      </c>
      <c r="E732" s="24">
        <f>SUM(E733:E736)</f>
        <v>53658.74</v>
      </c>
      <c r="F732" s="24">
        <f>SUM(F733:F736)</f>
        <v>0</v>
      </c>
      <c r="G732" s="96">
        <f>F732/E732</f>
        <v>0</v>
      </c>
      <c r="H732" s="24">
        <f>SUM(H733:H736)</f>
        <v>0</v>
      </c>
      <c r="I732" s="96">
        <f t="shared" si="361"/>
        <v>0</v>
      </c>
      <c r="J732" s="95" t="e">
        <f>H732/F732</f>
        <v>#DIV/0!</v>
      </c>
      <c r="K732" s="24">
        <f>SUM(K733:K736)</f>
        <v>53425.73</v>
      </c>
      <c r="L732" s="24">
        <f>SUM(L733:L736)</f>
        <v>233.01</v>
      </c>
      <c r="M732" s="47">
        <f t="shared" si="365"/>
        <v>1</v>
      </c>
      <c r="N732" s="571"/>
    </row>
    <row r="733" spans="1:14" s="13" customFormat="1" ht="18.75" customHeight="1" x14ac:dyDescent="0.25">
      <c r="A733" s="752"/>
      <c r="B733" s="551" t="s">
        <v>19</v>
      </c>
      <c r="C733" s="551"/>
      <c r="D733" s="24">
        <f>D738+D758</f>
        <v>0</v>
      </c>
      <c r="E733" s="24">
        <f t="shared" ref="E733:F733" si="386">E738+E758</f>
        <v>0</v>
      </c>
      <c r="F733" s="24">
        <f t="shared" si="386"/>
        <v>0</v>
      </c>
      <c r="G733" s="96"/>
      <c r="H733" s="24">
        <f t="shared" ref="H733" si="387">H738+H758</f>
        <v>0</v>
      </c>
      <c r="I733" s="77"/>
      <c r="J733" s="77"/>
      <c r="K733" s="24">
        <f t="shared" ref="K733:L733" si="388">K738+K758</f>
        <v>0</v>
      </c>
      <c r="L733" s="24">
        <f t="shared" si="388"/>
        <v>0</v>
      </c>
      <c r="M733" s="115"/>
      <c r="N733" s="572"/>
    </row>
    <row r="734" spans="1:14" s="13" customFormat="1" ht="18.75" customHeight="1" x14ac:dyDescent="0.25">
      <c r="A734" s="752"/>
      <c r="B734" s="551" t="s">
        <v>18</v>
      </c>
      <c r="C734" s="551"/>
      <c r="D734" s="24">
        <f t="shared" ref="D734:F736" si="389">D739+D759</f>
        <v>22664.5</v>
      </c>
      <c r="E734" s="24">
        <f t="shared" si="389"/>
        <v>22664.5</v>
      </c>
      <c r="F734" s="24">
        <f t="shared" si="389"/>
        <v>0</v>
      </c>
      <c r="G734" s="96"/>
      <c r="H734" s="24">
        <f t="shared" ref="H734" si="390">H739+H759</f>
        <v>0</v>
      </c>
      <c r="I734" s="77"/>
      <c r="J734" s="77"/>
      <c r="K734" s="24">
        <f t="shared" ref="K734:L734" si="391">K739+K759</f>
        <v>22664.5</v>
      </c>
      <c r="L734" s="24">
        <f t="shared" si="391"/>
        <v>0</v>
      </c>
      <c r="M734" s="47"/>
      <c r="N734" s="572"/>
    </row>
    <row r="735" spans="1:14" s="13" customFormat="1" ht="18.75" customHeight="1" x14ac:dyDescent="0.25">
      <c r="A735" s="752"/>
      <c r="B735" s="551" t="s">
        <v>38</v>
      </c>
      <c r="C735" s="551"/>
      <c r="D735" s="24">
        <f t="shared" si="389"/>
        <v>30044.05</v>
      </c>
      <c r="E735" s="24">
        <f t="shared" si="389"/>
        <v>30044.05</v>
      </c>
      <c r="F735" s="24">
        <f t="shared" si="389"/>
        <v>0</v>
      </c>
      <c r="G735" s="96">
        <f>F735/E735</f>
        <v>0</v>
      </c>
      <c r="H735" s="24">
        <f t="shared" ref="H735" si="392">H740+H760</f>
        <v>0</v>
      </c>
      <c r="I735" s="96">
        <f t="shared" si="361"/>
        <v>0</v>
      </c>
      <c r="J735" s="95" t="e">
        <f>H735/F735</f>
        <v>#DIV/0!</v>
      </c>
      <c r="K735" s="24">
        <f t="shared" ref="K735:L735" si="393">K740+K760</f>
        <v>29811.040000000001</v>
      </c>
      <c r="L735" s="24">
        <f t="shared" si="393"/>
        <v>233.01</v>
      </c>
      <c r="M735" s="47">
        <f t="shared" si="365"/>
        <v>0.99</v>
      </c>
      <c r="N735" s="572"/>
    </row>
    <row r="736" spans="1:14" s="13" customFormat="1" ht="18.75" customHeight="1" x14ac:dyDescent="0.25">
      <c r="A736" s="753"/>
      <c r="B736" s="551" t="s">
        <v>20</v>
      </c>
      <c r="C736" s="551"/>
      <c r="D736" s="24">
        <f t="shared" si="389"/>
        <v>950.19</v>
      </c>
      <c r="E736" s="24">
        <f t="shared" si="389"/>
        <v>950.19</v>
      </c>
      <c r="F736" s="24">
        <f t="shared" si="389"/>
        <v>0</v>
      </c>
      <c r="G736" s="96"/>
      <c r="H736" s="24">
        <f t="shared" ref="H736" si="394">H741+H761</f>
        <v>0</v>
      </c>
      <c r="I736" s="77"/>
      <c r="J736" s="77"/>
      <c r="K736" s="24">
        <f t="shared" ref="K736:L736" si="395">K741+K761</f>
        <v>950.19</v>
      </c>
      <c r="L736" s="24">
        <f t="shared" si="395"/>
        <v>0</v>
      </c>
      <c r="M736" s="115"/>
      <c r="N736" s="573"/>
    </row>
    <row r="737" spans="1:14" s="13" customFormat="1" ht="60.75" customHeight="1" x14ac:dyDescent="0.25">
      <c r="A737" s="574" t="s">
        <v>797</v>
      </c>
      <c r="B737" s="149" t="s">
        <v>758</v>
      </c>
      <c r="C737" s="149" t="s">
        <v>757</v>
      </c>
      <c r="D737" s="24">
        <f>SUM(D738:D741)</f>
        <v>17189.8</v>
      </c>
      <c r="E737" s="24">
        <f>SUM(E738:E741)</f>
        <v>17189.8</v>
      </c>
      <c r="F737" s="24">
        <f>SUM(F738:F741)</f>
        <v>0</v>
      </c>
      <c r="G737" s="96">
        <f>F737/E737</f>
        <v>0</v>
      </c>
      <c r="H737" s="24">
        <f>SUM(H738:H741)</f>
        <v>0</v>
      </c>
      <c r="I737" s="96">
        <f t="shared" ref="I737" si="396">H737/E737</f>
        <v>0</v>
      </c>
      <c r="J737" s="95" t="e">
        <f>H737/F737</f>
        <v>#DIV/0!</v>
      </c>
      <c r="K737" s="24">
        <f>SUM(K738:K741)</f>
        <v>16956.79</v>
      </c>
      <c r="L737" s="24">
        <f>SUM(L738:L741)</f>
        <v>233.01</v>
      </c>
      <c r="M737" s="47">
        <f t="shared" ref="M737" si="397">K737/E737</f>
        <v>0.99</v>
      </c>
      <c r="N737" s="571"/>
    </row>
    <row r="738" spans="1:14" s="13" customFormat="1" ht="18.75" customHeight="1" x14ac:dyDescent="0.25">
      <c r="A738" s="575"/>
      <c r="B738" s="551" t="s">
        <v>19</v>
      </c>
      <c r="C738" s="551"/>
      <c r="D738" s="24">
        <f>D743+D748+D753</f>
        <v>0</v>
      </c>
      <c r="E738" s="24">
        <f t="shared" ref="E738:F738" si="398">E743+E748+E753</f>
        <v>0</v>
      </c>
      <c r="F738" s="24">
        <f t="shared" si="398"/>
        <v>0</v>
      </c>
      <c r="G738" s="96"/>
      <c r="H738" s="24">
        <f t="shared" ref="H738" si="399">H743+H748+H753</f>
        <v>0</v>
      </c>
      <c r="I738" s="77"/>
      <c r="J738" s="77"/>
      <c r="K738" s="24">
        <f t="shared" ref="K738:L738" si="400">K743+K748+K753</f>
        <v>0</v>
      </c>
      <c r="L738" s="24">
        <f t="shared" si="400"/>
        <v>0</v>
      </c>
      <c r="M738" s="115"/>
      <c r="N738" s="572"/>
    </row>
    <row r="739" spans="1:14" s="13" customFormat="1" ht="18.75" customHeight="1" x14ac:dyDescent="0.25">
      <c r="A739" s="575"/>
      <c r="B739" s="551" t="s">
        <v>18</v>
      </c>
      <c r="C739" s="551"/>
      <c r="D739" s="24">
        <f t="shared" ref="D739:F741" si="401">D744+D749+D754</f>
        <v>0</v>
      </c>
      <c r="E739" s="24">
        <f t="shared" si="401"/>
        <v>0</v>
      </c>
      <c r="F739" s="24">
        <f t="shared" si="401"/>
        <v>0</v>
      </c>
      <c r="G739" s="96"/>
      <c r="H739" s="24">
        <f t="shared" ref="H739" si="402">H744+H749+H754</f>
        <v>0</v>
      </c>
      <c r="I739" s="77"/>
      <c r="J739" s="77"/>
      <c r="K739" s="24">
        <f t="shared" ref="K739:L739" si="403">K744+K749+K754</f>
        <v>0</v>
      </c>
      <c r="L739" s="24">
        <f t="shared" si="403"/>
        <v>0</v>
      </c>
      <c r="M739" s="47"/>
      <c r="N739" s="572"/>
    </row>
    <row r="740" spans="1:14" s="13" customFormat="1" ht="18.75" customHeight="1" x14ac:dyDescent="0.25">
      <c r="A740" s="575"/>
      <c r="B740" s="551" t="s">
        <v>38</v>
      </c>
      <c r="C740" s="551"/>
      <c r="D740" s="24">
        <f t="shared" si="401"/>
        <v>17189.8</v>
      </c>
      <c r="E740" s="24">
        <f t="shared" si="401"/>
        <v>17189.8</v>
      </c>
      <c r="F740" s="24">
        <f t="shared" si="401"/>
        <v>0</v>
      </c>
      <c r="G740" s="96">
        <f>F740/E740</f>
        <v>0</v>
      </c>
      <c r="H740" s="24">
        <f t="shared" ref="H740" si="404">H745+H750+H755</f>
        <v>0</v>
      </c>
      <c r="I740" s="96">
        <f t="shared" ref="I740" si="405">H740/E740</f>
        <v>0</v>
      </c>
      <c r="J740" s="95" t="e">
        <f>H740/F740</f>
        <v>#DIV/0!</v>
      </c>
      <c r="K740" s="24">
        <f t="shared" ref="K740:L740" si="406">K745+K750+K755</f>
        <v>16956.79</v>
      </c>
      <c r="L740" s="24">
        <f t="shared" si="406"/>
        <v>233.01</v>
      </c>
      <c r="M740" s="47">
        <f t="shared" ref="M740" si="407">K740/E740</f>
        <v>0.99</v>
      </c>
      <c r="N740" s="572"/>
    </row>
    <row r="741" spans="1:14" s="13" customFormat="1" ht="18.75" customHeight="1" x14ac:dyDescent="0.25">
      <c r="A741" s="575"/>
      <c r="B741" s="551" t="s">
        <v>20</v>
      </c>
      <c r="C741" s="551"/>
      <c r="D741" s="24">
        <f t="shared" si="401"/>
        <v>0</v>
      </c>
      <c r="E741" s="24">
        <f t="shared" si="401"/>
        <v>0</v>
      </c>
      <c r="F741" s="24">
        <f t="shared" si="401"/>
        <v>0</v>
      </c>
      <c r="G741" s="96"/>
      <c r="H741" s="24">
        <f t="shared" ref="H741" si="408">H746+H751+H756</f>
        <v>0</v>
      </c>
      <c r="I741" s="77"/>
      <c r="J741" s="77"/>
      <c r="K741" s="24">
        <f t="shared" ref="K741:L741" si="409">K746+K751+K756</f>
        <v>0</v>
      </c>
      <c r="L741" s="24">
        <f t="shared" si="409"/>
        <v>0</v>
      </c>
      <c r="M741" s="115"/>
      <c r="N741" s="573"/>
    </row>
    <row r="742" spans="1:14" s="11" customFormat="1" ht="37.5" x14ac:dyDescent="0.25">
      <c r="A742" s="620" t="s">
        <v>798</v>
      </c>
      <c r="B742" s="151" t="s">
        <v>759</v>
      </c>
      <c r="C742" s="149" t="s">
        <v>238</v>
      </c>
      <c r="D742" s="50">
        <f>SUM(D743:D746)</f>
        <v>6038.36</v>
      </c>
      <c r="E742" s="50">
        <f>SUM(E743:E746)</f>
        <v>6038.36</v>
      </c>
      <c r="F742" s="50">
        <f>SUM(F743:F746)</f>
        <v>0</v>
      </c>
      <c r="G742" s="101">
        <f>F742/E742</f>
        <v>0</v>
      </c>
      <c r="H742" s="50">
        <f>SUM(H743:H746)</f>
        <v>0</v>
      </c>
      <c r="I742" s="96">
        <f t="shared" si="361"/>
        <v>0</v>
      </c>
      <c r="J742" s="95" t="e">
        <f>H742/F742</f>
        <v>#DIV/0!</v>
      </c>
      <c r="K742" s="50">
        <f>SUM(K743:K746)</f>
        <v>6038.36</v>
      </c>
      <c r="L742" s="24">
        <f t="shared" ref="L742:L805" si="410">E742-K742</f>
        <v>0</v>
      </c>
      <c r="M742" s="134">
        <f t="shared" si="365"/>
        <v>1</v>
      </c>
      <c r="N742" s="692" t="s">
        <v>794</v>
      </c>
    </row>
    <row r="743" spans="1:14" s="13" customFormat="1" x14ac:dyDescent="0.25">
      <c r="A743" s="621"/>
      <c r="B743" s="150" t="s">
        <v>19</v>
      </c>
      <c r="C743" s="548"/>
      <c r="D743" s="24"/>
      <c r="E743" s="24"/>
      <c r="F743" s="24"/>
      <c r="G743" s="96"/>
      <c r="H743" s="24"/>
      <c r="I743" s="77" t="e">
        <f t="shared" si="361"/>
        <v>#DIV/0!</v>
      </c>
      <c r="J743" s="77"/>
      <c r="K743" s="24">
        <f t="shared" ref="K743:K776" si="411">E743</f>
        <v>0</v>
      </c>
      <c r="L743" s="24">
        <f t="shared" si="410"/>
        <v>0</v>
      </c>
      <c r="M743" s="115" t="e">
        <f t="shared" si="365"/>
        <v>#DIV/0!</v>
      </c>
      <c r="N743" s="693"/>
    </row>
    <row r="744" spans="1:14" s="13" customFormat="1" x14ac:dyDescent="0.25">
      <c r="A744" s="621"/>
      <c r="B744" s="150" t="s">
        <v>18</v>
      </c>
      <c r="C744" s="150"/>
      <c r="D744" s="24"/>
      <c r="E744" s="24"/>
      <c r="F744" s="24"/>
      <c r="G744" s="96"/>
      <c r="H744" s="24"/>
      <c r="I744" s="77" t="e">
        <f t="shared" si="361"/>
        <v>#DIV/0!</v>
      </c>
      <c r="J744" s="77"/>
      <c r="K744" s="24">
        <f t="shared" si="411"/>
        <v>0</v>
      </c>
      <c r="L744" s="24">
        <f t="shared" si="410"/>
        <v>0</v>
      </c>
      <c r="M744" s="115" t="e">
        <f t="shared" si="365"/>
        <v>#DIV/0!</v>
      </c>
      <c r="N744" s="693"/>
    </row>
    <row r="745" spans="1:14" s="13" customFormat="1" x14ac:dyDescent="0.25">
      <c r="A745" s="621"/>
      <c r="B745" s="150" t="s">
        <v>38</v>
      </c>
      <c r="C745" s="150"/>
      <c r="D745" s="24">
        <v>6038.36</v>
      </c>
      <c r="E745" s="24">
        <v>6038.36</v>
      </c>
      <c r="F745" s="24"/>
      <c r="G745" s="96">
        <f>F745/E745</f>
        <v>0</v>
      </c>
      <c r="H745" s="24">
        <f>F745</f>
        <v>0</v>
      </c>
      <c r="I745" s="96">
        <f t="shared" si="361"/>
        <v>0</v>
      </c>
      <c r="J745" s="77" t="e">
        <f>H745/F745</f>
        <v>#DIV/0!</v>
      </c>
      <c r="K745" s="24">
        <f>E745</f>
        <v>6038.36</v>
      </c>
      <c r="L745" s="24">
        <f t="shared" si="410"/>
        <v>0</v>
      </c>
      <c r="M745" s="47">
        <f t="shared" si="365"/>
        <v>1</v>
      </c>
      <c r="N745" s="693"/>
    </row>
    <row r="746" spans="1:14" s="13" customFormat="1" x14ac:dyDescent="0.25">
      <c r="A746" s="622"/>
      <c r="B746" s="150" t="s">
        <v>20</v>
      </c>
      <c r="C746" s="150"/>
      <c r="D746" s="24"/>
      <c r="E746" s="24"/>
      <c r="F746" s="24"/>
      <c r="G746" s="96"/>
      <c r="H746" s="24"/>
      <c r="I746" s="77" t="e">
        <f t="shared" si="361"/>
        <v>#DIV/0!</v>
      </c>
      <c r="J746" s="77"/>
      <c r="K746" s="24">
        <f t="shared" si="411"/>
        <v>0</v>
      </c>
      <c r="L746" s="24">
        <f t="shared" si="410"/>
        <v>0</v>
      </c>
      <c r="M746" s="115" t="e">
        <f t="shared" si="365"/>
        <v>#DIV/0!</v>
      </c>
      <c r="N746" s="694"/>
    </row>
    <row r="747" spans="1:14" s="545" customFormat="1" ht="49.5" customHeight="1" x14ac:dyDescent="0.25">
      <c r="A747" s="620" t="s">
        <v>798</v>
      </c>
      <c r="B747" s="151" t="s">
        <v>760</v>
      </c>
      <c r="C747" s="149" t="s">
        <v>238</v>
      </c>
      <c r="D747" s="50">
        <f t="shared" ref="D747:E747" si="412">SUM(D748:D751)</f>
        <v>3739.69</v>
      </c>
      <c r="E747" s="50">
        <f t="shared" si="412"/>
        <v>3739.69</v>
      </c>
      <c r="F747" s="50">
        <f>SUM(F748:F751)</f>
        <v>0</v>
      </c>
      <c r="G747" s="101">
        <f>F747/E747</f>
        <v>0</v>
      </c>
      <c r="H747" s="50">
        <f>SUM(H748:H751)</f>
        <v>0</v>
      </c>
      <c r="I747" s="96">
        <f t="shared" si="361"/>
        <v>0</v>
      </c>
      <c r="J747" s="95" t="e">
        <f>H747/F747</f>
        <v>#DIV/0!</v>
      </c>
      <c r="K747" s="50">
        <f>SUM(K748:K751)</f>
        <v>3687.62</v>
      </c>
      <c r="L747" s="24">
        <f t="shared" si="410"/>
        <v>52.07</v>
      </c>
      <c r="M747" s="47">
        <f t="shared" si="365"/>
        <v>0.99</v>
      </c>
      <c r="N747" s="692" t="s">
        <v>796</v>
      </c>
    </row>
    <row r="748" spans="1:14" s="13" customFormat="1" ht="54" customHeight="1" x14ac:dyDescent="0.25">
      <c r="A748" s="621"/>
      <c r="B748" s="150" t="s">
        <v>19</v>
      </c>
      <c r="C748" s="150"/>
      <c r="D748" s="24"/>
      <c r="E748" s="24"/>
      <c r="F748" s="24"/>
      <c r="G748" s="96"/>
      <c r="H748" s="24"/>
      <c r="I748" s="77" t="e">
        <f t="shared" si="361"/>
        <v>#DIV/0!</v>
      </c>
      <c r="J748" s="77"/>
      <c r="K748" s="24">
        <f t="shared" si="411"/>
        <v>0</v>
      </c>
      <c r="L748" s="24">
        <f t="shared" si="410"/>
        <v>0</v>
      </c>
      <c r="M748" s="115" t="e">
        <f t="shared" si="365"/>
        <v>#DIV/0!</v>
      </c>
      <c r="N748" s="693"/>
    </row>
    <row r="749" spans="1:14" s="13" customFormat="1" ht="54" customHeight="1" x14ac:dyDescent="0.25">
      <c r="A749" s="621"/>
      <c r="B749" s="150" t="s">
        <v>18</v>
      </c>
      <c r="C749" s="150"/>
      <c r="D749" s="24"/>
      <c r="E749" s="24"/>
      <c r="F749" s="24"/>
      <c r="G749" s="96"/>
      <c r="H749" s="24"/>
      <c r="I749" s="77" t="e">
        <f t="shared" si="361"/>
        <v>#DIV/0!</v>
      </c>
      <c r="J749" s="77"/>
      <c r="K749" s="24">
        <f t="shared" si="411"/>
        <v>0</v>
      </c>
      <c r="L749" s="24">
        <f t="shared" si="410"/>
        <v>0</v>
      </c>
      <c r="M749" s="115" t="e">
        <f t="shared" si="365"/>
        <v>#DIV/0!</v>
      </c>
      <c r="N749" s="693"/>
    </row>
    <row r="750" spans="1:14" s="13" customFormat="1" ht="54" customHeight="1" x14ac:dyDescent="0.25">
      <c r="A750" s="621"/>
      <c r="B750" s="150" t="s">
        <v>38</v>
      </c>
      <c r="C750" s="150"/>
      <c r="D750" s="24">
        <v>3739.69</v>
      </c>
      <c r="E750" s="24">
        <v>3739.69</v>
      </c>
      <c r="F750" s="24"/>
      <c r="G750" s="96">
        <f>F750/E750</f>
        <v>0</v>
      </c>
      <c r="H750" s="24">
        <f>F750</f>
        <v>0</v>
      </c>
      <c r="I750" s="96">
        <f t="shared" si="361"/>
        <v>0</v>
      </c>
      <c r="J750" s="77" t="e">
        <f>H750/F750</f>
        <v>#DIV/0!</v>
      </c>
      <c r="K750" s="24">
        <f>E750-52.07</f>
        <v>3687.62</v>
      </c>
      <c r="L750" s="24">
        <f t="shared" si="410"/>
        <v>52.07</v>
      </c>
      <c r="M750" s="47">
        <f t="shared" si="365"/>
        <v>0.99</v>
      </c>
      <c r="N750" s="693"/>
    </row>
    <row r="751" spans="1:14" s="13" customFormat="1" ht="37.5" customHeight="1" x14ac:dyDescent="0.25">
      <c r="A751" s="622"/>
      <c r="B751" s="150" t="s">
        <v>20</v>
      </c>
      <c r="C751" s="150"/>
      <c r="D751" s="24"/>
      <c r="E751" s="24"/>
      <c r="F751" s="24"/>
      <c r="G751" s="96"/>
      <c r="H751" s="24"/>
      <c r="I751" s="77" t="e">
        <f t="shared" si="361"/>
        <v>#DIV/0!</v>
      </c>
      <c r="J751" s="77"/>
      <c r="K751" s="24">
        <f t="shared" si="411"/>
        <v>0</v>
      </c>
      <c r="L751" s="24">
        <f t="shared" si="410"/>
        <v>0</v>
      </c>
      <c r="M751" s="47"/>
      <c r="N751" s="694"/>
    </row>
    <row r="752" spans="1:14" s="545" customFormat="1" ht="37.5" x14ac:dyDescent="0.25">
      <c r="A752" s="620" t="s">
        <v>798</v>
      </c>
      <c r="B752" s="151" t="s">
        <v>761</v>
      </c>
      <c r="C752" s="149" t="s">
        <v>238</v>
      </c>
      <c r="D752" s="50">
        <f>SUM(D753:D756)</f>
        <v>7411.75</v>
      </c>
      <c r="E752" s="50">
        <f>SUM(E753:E756)</f>
        <v>7411.75</v>
      </c>
      <c r="F752" s="50">
        <f>SUM(F753:F756)</f>
        <v>0</v>
      </c>
      <c r="G752" s="101">
        <f>F752/E752</f>
        <v>0</v>
      </c>
      <c r="H752" s="50">
        <f>SUM(H753:H756)</f>
        <v>0</v>
      </c>
      <c r="I752" s="96">
        <f t="shared" si="361"/>
        <v>0</v>
      </c>
      <c r="J752" s="95" t="e">
        <f>H752/F752</f>
        <v>#DIV/0!</v>
      </c>
      <c r="K752" s="24">
        <f t="shared" si="411"/>
        <v>7411.75</v>
      </c>
      <c r="L752" s="24">
        <f>L755</f>
        <v>180.94</v>
      </c>
      <c r="M752" s="47">
        <f t="shared" ref="M752:M755" si="413">K752/E752</f>
        <v>1</v>
      </c>
      <c r="N752" s="692" t="s">
        <v>795</v>
      </c>
    </row>
    <row r="753" spans="1:14" s="13" customFormat="1" ht="51" customHeight="1" x14ac:dyDescent="0.25">
      <c r="A753" s="621"/>
      <c r="B753" s="150" t="s">
        <v>19</v>
      </c>
      <c r="C753" s="150"/>
      <c r="D753" s="24"/>
      <c r="E753" s="24"/>
      <c r="F753" s="24"/>
      <c r="G753" s="96"/>
      <c r="H753" s="24"/>
      <c r="I753" s="77" t="e">
        <f t="shared" si="361"/>
        <v>#DIV/0!</v>
      </c>
      <c r="J753" s="77"/>
      <c r="K753" s="24">
        <f t="shared" ref="K753:K756" si="414">E753</f>
        <v>0</v>
      </c>
      <c r="L753" s="24">
        <f t="shared" ref="L753:L756" si="415">E753-K753</f>
        <v>0</v>
      </c>
      <c r="M753" s="47"/>
      <c r="N753" s="693"/>
    </row>
    <row r="754" spans="1:14" s="13" customFormat="1" ht="51" customHeight="1" x14ac:dyDescent="0.25">
      <c r="A754" s="621"/>
      <c r="B754" s="150" t="s">
        <v>18</v>
      </c>
      <c r="C754" s="150"/>
      <c r="D754" s="24"/>
      <c r="E754" s="24"/>
      <c r="F754" s="24"/>
      <c r="G754" s="96"/>
      <c r="H754" s="24"/>
      <c r="I754" s="77" t="e">
        <f t="shared" si="361"/>
        <v>#DIV/0!</v>
      </c>
      <c r="J754" s="77"/>
      <c r="K754" s="24">
        <f t="shared" si="414"/>
        <v>0</v>
      </c>
      <c r="L754" s="24">
        <f t="shared" si="415"/>
        <v>0</v>
      </c>
      <c r="M754" s="47"/>
      <c r="N754" s="693"/>
    </row>
    <row r="755" spans="1:14" s="13" customFormat="1" ht="51" customHeight="1" x14ac:dyDescent="0.25">
      <c r="A755" s="621"/>
      <c r="B755" s="150" t="s">
        <v>38</v>
      </c>
      <c r="C755" s="150"/>
      <c r="D755" s="24">
        <v>7411.75</v>
      </c>
      <c r="E755" s="24">
        <v>7411.75</v>
      </c>
      <c r="F755" s="24"/>
      <c r="G755" s="96">
        <f>F755/E755</f>
        <v>0</v>
      </c>
      <c r="H755" s="24">
        <f>F755</f>
        <v>0</v>
      </c>
      <c r="I755" s="96">
        <f t="shared" si="361"/>
        <v>0</v>
      </c>
      <c r="J755" s="77" t="e">
        <f>H755/F755</f>
        <v>#DIV/0!</v>
      </c>
      <c r="K755" s="24">
        <v>7230.81</v>
      </c>
      <c r="L755" s="24">
        <f t="shared" si="415"/>
        <v>180.94</v>
      </c>
      <c r="M755" s="47">
        <f t="shared" si="413"/>
        <v>0.98</v>
      </c>
      <c r="N755" s="693"/>
    </row>
    <row r="756" spans="1:14" s="13" customFormat="1" ht="51" customHeight="1" x14ac:dyDescent="0.25">
      <c r="A756" s="622"/>
      <c r="B756" s="150" t="s">
        <v>20</v>
      </c>
      <c r="C756" s="150"/>
      <c r="D756" s="24"/>
      <c r="E756" s="24"/>
      <c r="F756" s="24"/>
      <c r="G756" s="96"/>
      <c r="H756" s="24"/>
      <c r="I756" s="77" t="e">
        <f t="shared" si="361"/>
        <v>#DIV/0!</v>
      </c>
      <c r="J756" s="77"/>
      <c r="K756" s="24">
        <f t="shared" si="414"/>
        <v>0</v>
      </c>
      <c r="L756" s="24">
        <f t="shared" si="415"/>
        <v>0</v>
      </c>
      <c r="M756" s="47"/>
      <c r="N756" s="694"/>
    </row>
    <row r="757" spans="1:14" s="545" customFormat="1" ht="37.5" x14ac:dyDescent="0.25">
      <c r="A757" s="620" t="s">
        <v>410</v>
      </c>
      <c r="B757" s="151" t="s">
        <v>799</v>
      </c>
      <c r="C757" s="149" t="s">
        <v>238</v>
      </c>
      <c r="D757" s="50">
        <f>SUM(D758:D761)</f>
        <v>36468.94</v>
      </c>
      <c r="E757" s="50">
        <f>SUM(E758:E761)</f>
        <v>36468.94</v>
      </c>
      <c r="F757" s="50">
        <f>SUM(F758:F761)</f>
        <v>0</v>
      </c>
      <c r="G757" s="101">
        <f>F757/E757</f>
        <v>0</v>
      </c>
      <c r="H757" s="50">
        <f>SUM(H758:H761)</f>
        <v>0</v>
      </c>
      <c r="I757" s="96">
        <f>H757/E757</f>
        <v>0</v>
      </c>
      <c r="J757" s="95" t="e">
        <f>H757/F757</f>
        <v>#DIV/0!</v>
      </c>
      <c r="K757" s="24">
        <f>SUM(K758:K761)</f>
        <v>36468.94</v>
      </c>
      <c r="L757" s="24">
        <f t="shared" si="410"/>
        <v>0</v>
      </c>
      <c r="M757" s="47">
        <f t="shared" si="365"/>
        <v>1</v>
      </c>
      <c r="N757" s="692" t="s">
        <v>803</v>
      </c>
    </row>
    <row r="758" spans="1:14" s="13" customFormat="1" ht="55.5" customHeight="1" x14ac:dyDescent="0.25">
      <c r="A758" s="621"/>
      <c r="B758" s="150" t="s">
        <v>19</v>
      </c>
      <c r="C758" s="150"/>
      <c r="D758" s="24">
        <f>D763+D768+D773</f>
        <v>0</v>
      </c>
      <c r="E758" s="24">
        <f t="shared" ref="E758:F758" si="416">E763+E768+E773</f>
        <v>0</v>
      </c>
      <c r="F758" s="24">
        <f t="shared" si="416"/>
        <v>0</v>
      </c>
      <c r="G758" s="77"/>
      <c r="H758" s="24">
        <f t="shared" ref="H758" si="417">H763+H768+H773</f>
        <v>0</v>
      </c>
      <c r="I758" s="77" t="e">
        <f t="shared" si="361"/>
        <v>#DIV/0!</v>
      </c>
      <c r="J758" s="77"/>
      <c r="K758" s="24">
        <f t="shared" ref="K758:L758" si="418">K763+K768+K773</f>
        <v>0</v>
      </c>
      <c r="L758" s="24">
        <f t="shared" si="418"/>
        <v>0</v>
      </c>
      <c r="M758" s="115" t="e">
        <f t="shared" si="365"/>
        <v>#DIV/0!</v>
      </c>
      <c r="N758" s="693"/>
    </row>
    <row r="759" spans="1:14" s="13" customFormat="1" ht="55.5" customHeight="1" x14ac:dyDescent="0.25">
      <c r="A759" s="621"/>
      <c r="B759" s="150" t="s">
        <v>18</v>
      </c>
      <c r="C759" s="150"/>
      <c r="D759" s="24">
        <f t="shared" ref="D759:F761" si="419">D764+D769+D774</f>
        <v>22664.5</v>
      </c>
      <c r="E759" s="24">
        <f t="shared" si="419"/>
        <v>22664.5</v>
      </c>
      <c r="F759" s="24">
        <f t="shared" si="419"/>
        <v>0</v>
      </c>
      <c r="G759" s="96">
        <f>F759/E759</f>
        <v>0</v>
      </c>
      <c r="H759" s="24">
        <f t="shared" ref="H759" si="420">H764+H769+H774</f>
        <v>0</v>
      </c>
      <c r="I759" s="96">
        <f t="shared" si="361"/>
        <v>0</v>
      </c>
      <c r="J759" s="77" t="e">
        <f>H759/F759</f>
        <v>#DIV/0!</v>
      </c>
      <c r="K759" s="24">
        <f t="shared" ref="K759:L759" si="421">K764+K769+K774</f>
        <v>22664.5</v>
      </c>
      <c r="L759" s="24">
        <f t="shared" si="421"/>
        <v>0</v>
      </c>
      <c r="M759" s="47">
        <f t="shared" si="365"/>
        <v>1</v>
      </c>
      <c r="N759" s="693"/>
    </row>
    <row r="760" spans="1:14" s="13" customFormat="1" ht="55.5" customHeight="1" x14ac:dyDescent="0.25">
      <c r="A760" s="621"/>
      <c r="B760" s="150" t="s">
        <v>38</v>
      </c>
      <c r="C760" s="150"/>
      <c r="D760" s="24">
        <f t="shared" si="419"/>
        <v>12854.25</v>
      </c>
      <c r="E760" s="24">
        <f t="shared" si="419"/>
        <v>12854.25</v>
      </c>
      <c r="F760" s="24">
        <f t="shared" si="419"/>
        <v>0</v>
      </c>
      <c r="G760" s="96">
        <f>F760/E760</f>
        <v>0</v>
      </c>
      <c r="H760" s="24">
        <f t="shared" ref="H760" si="422">H765+H770+H775</f>
        <v>0</v>
      </c>
      <c r="I760" s="96">
        <f t="shared" si="361"/>
        <v>0</v>
      </c>
      <c r="J760" s="77" t="e">
        <f>H760/F760</f>
        <v>#DIV/0!</v>
      </c>
      <c r="K760" s="24">
        <f t="shared" ref="K760:L760" si="423">K765+K770+K775</f>
        <v>12854.25</v>
      </c>
      <c r="L760" s="24">
        <f t="shared" si="423"/>
        <v>0</v>
      </c>
      <c r="M760" s="47">
        <f t="shared" si="365"/>
        <v>1</v>
      </c>
      <c r="N760" s="693"/>
    </row>
    <row r="761" spans="1:14" s="13" customFormat="1" ht="55.5" customHeight="1" x14ac:dyDescent="0.25">
      <c r="A761" s="622"/>
      <c r="B761" s="150" t="s">
        <v>20</v>
      </c>
      <c r="C761" s="150"/>
      <c r="D761" s="24">
        <f t="shared" si="419"/>
        <v>950.19</v>
      </c>
      <c r="E761" s="24">
        <f t="shared" si="419"/>
        <v>950.19</v>
      </c>
      <c r="F761" s="24">
        <f t="shared" si="419"/>
        <v>0</v>
      </c>
      <c r="G761" s="96"/>
      <c r="H761" s="24">
        <f t="shared" ref="H761" si="424">H766+H771+H776</f>
        <v>0</v>
      </c>
      <c r="I761" s="77">
        <f t="shared" si="361"/>
        <v>0</v>
      </c>
      <c r="J761" s="77"/>
      <c r="K761" s="24">
        <f t="shared" ref="K761:L761" si="425">K766+K771+K776</f>
        <v>950.19</v>
      </c>
      <c r="L761" s="24">
        <f t="shared" si="425"/>
        <v>0</v>
      </c>
      <c r="M761" s="115">
        <f t="shared" si="365"/>
        <v>1</v>
      </c>
      <c r="N761" s="694"/>
    </row>
    <row r="762" spans="1:14" s="545" customFormat="1" ht="93.75" x14ac:dyDescent="0.25">
      <c r="A762" s="620" t="s">
        <v>798</v>
      </c>
      <c r="B762" s="151" t="s">
        <v>800</v>
      </c>
      <c r="C762" s="149" t="s">
        <v>238</v>
      </c>
      <c r="D762" s="50">
        <f>SUM(D763:D766)</f>
        <v>24807.56</v>
      </c>
      <c r="E762" s="50">
        <f>SUM(E763:E766)</f>
        <v>24807.56</v>
      </c>
      <c r="F762" s="50">
        <f>SUM(F763:F766)</f>
        <v>0</v>
      </c>
      <c r="G762" s="101">
        <f>F762/E762</f>
        <v>0</v>
      </c>
      <c r="H762" s="50">
        <f>SUM(H763:H766)</f>
        <v>0</v>
      </c>
      <c r="I762" s="96">
        <f t="shared" si="361"/>
        <v>0</v>
      </c>
      <c r="J762" s="77" t="e">
        <f>H762/F762</f>
        <v>#DIV/0!</v>
      </c>
      <c r="K762" s="24">
        <f>SUM(K763:K766)</f>
        <v>24807.56</v>
      </c>
      <c r="L762" s="24">
        <f t="shared" si="410"/>
        <v>0</v>
      </c>
      <c r="M762" s="47">
        <f t="shared" si="365"/>
        <v>1</v>
      </c>
      <c r="N762" s="692" t="s">
        <v>804</v>
      </c>
    </row>
    <row r="763" spans="1:14" s="13" customFormat="1" x14ac:dyDescent="0.25">
      <c r="A763" s="621"/>
      <c r="B763" s="150" t="s">
        <v>19</v>
      </c>
      <c r="C763" s="150"/>
      <c r="D763" s="24"/>
      <c r="E763" s="24"/>
      <c r="F763" s="24"/>
      <c r="G763" s="96"/>
      <c r="H763" s="24"/>
      <c r="I763" s="77" t="e">
        <f t="shared" si="361"/>
        <v>#DIV/0!</v>
      </c>
      <c r="J763" s="77"/>
      <c r="K763" s="24">
        <f t="shared" si="411"/>
        <v>0</v>
      </c>
      <c r="L763" s="24">
        <f t="shared" si="410"/>
        <v>0</v>
      </c>
      <c r="M763" s="115" t="e">
        <f t="shared" si="365"/>
        <v>#DIV/0!</v>
      </c>
      <c r="N763" s="693"/>
    </row>
    <row r="764" spans="1:14" s="13" customFormat="1" x14ac:dyDescent="0.25">
      <c r="A764" s="621"/>
      <c r="B764" s="150" t="s">
        <v>18</v>
      </c>
      <c r="C764" s="150"/>
      <c r="D764" s="24">
        <v>22664.5</v>
      </c>
      <c r="E764" s="24">
        <v>22664.5</v>
      </c>
      <c r="F764" s="24"/>
      <c r="G764" s="96">
        <f>F764/E764</f>
        <v>0</v>
      </c>
      <c r="H764" s="24"/>
      <c r="I764" s="96">
        <f t="shared" si="361"/>
        <v>0</v>
      </c>
      <c r="J764" s="77" t="e">
        <f>H764/F764</f>
        <v>#DIV/0!</v>
      </c>
      <c r="K764" s="24">
        <f>E764</f>
        <v>22664.5</v>
      </c>
      <c r="L764" s="24">
        <f>E764-K764</f>
        <v>0</v>
      </c>
      <c r="M764" s="47">
        <f t="shared" si="365"/>
        <v>1</v>
      </c>
      <c r="N764" s="693"/>
    </row>
    <row r="765" spans="1:14" s="13" customFormat="1" x14ac:dyDescent="0.25">
      <c r="A765" s="621"/>
      <c r="B765" s="150" t="s">
        <v>38</v>
      </c>
      <c r="C765" s="150"/>
      <c r="D765" s="24">
        <v>1192.8699999999999</v>
      </c>
      <c r="E765" s="24">
        <v>1192.8699999999999</v>
      </c>
      <c r="F765" s="24"/>
      <c r="G765" s="96">
        <f>F765/E765</f>
        <v>0</v>
      </c>
      <c r="H765" s="24"/>
      <c r="I765" s="96">
        <f t="shared" si="361"/>
        <v>0</v>
      </c>
      <c r="J765" s="77" t="e">
        <f>H765/F765</f>
        <v>#DIV/0!</v>
      </c>
      <c r="K765" s="24">
        <f t="shared" ref="K765:K766" si="426">E765</f>
        <v>1192.8699999999999</v>
      </c>
      <c r="L765" s="24">
        <f t="shared" si="410"/>
        <v>0</v>
      </c>
      <c r="M765" s="47">
        <f t="shared" si="365"/>
        <v>1</v>
      </c>
      <c r="N765" s="693"/>
    </row>
    <row r="766" spans="1:14" s="13" customFormat="1" x14ac:dyDescent="0.25">
      <c r="A766" s="622"/>
      <c r="B766" s="150" t="s">
        <v>20</v>
      </c>
      <c r="C766" s="150"/>
      <c r="D766" s="24">
        <v>950.19</v>
      </c>
      <c r="E766" s="24">
        <v>950.19</v>
      </c>
      <c r="F766" s="24"/>
      <c r="G766" s="96">
        <f>F766/E766</f>
        <v>0</v>
      </c>
      <c r="H766" s="24"/>
      <c r="I766" s="96">
        <f t="shared" si="361"/>
        <v>0</v>
      </c>
      <c r="J766" s="77" t="e">
        <f>H766/F766</f>
        <v>#DIV/0!</v>
      </c>
      <c r="K766" s="24">
        <f t="shared" si="426"/>
        <v>950.19</v>
      </c>
      <c r="L766" s="24">
        <f t="shared" si="410"/>
        <v>0</v>
      </c>
      <c r="M766" s="47">
        <f t="shared" si="365"/>
        <v>1</v>
      </c>
      <c r="N766" s="694"/>
    </row>
    <row r="767" spans="1:14" s="545" customFormat="1" ht="37.5" x14ac:dyDescent="0.25">
      <c r="A767" s="620" t="s">
        <v>798</v>
      </c>
      <c r="B767" s="151" t="s">
        <v>801</v>
      </c>
      <c r="C767" s="149" t="s">
        <v>238</v>
      </c>
      <c r="D767" s="50">
        <f>SUM(D768:D771)</f>
        <v>9739.65</v>
      </c>
      <c r="E767" s="50">
        <f>SUM(E768:E771)</f>
        <v>9739.65</v>
      </c>
      <c r="F767" s="50">
        <f>SUM(F768:F771)</f>
        <v>0</v>
      </c>
      <c r="G767" s="101">
        <f>F767/E767</f>
        <v>0</v>
      </c>
      <c r="H767" s="50">
        <f>SUM(H768:H771)</f>
        <v>0</v>
      </c>
      <c r="I767" s="96">
        <f t="shared" si="361"/>
        <v>0</v>
      </c>
      <c r="J767" s="95" t="e">
        <f>H767/F767</f>
        <v>#DIV/0!</v>
      </c>
      <c r="K767" s="24">
        <f>SUM(K768:K771)</f>
        <v>9739.65</v>
      </c>
      <c r="L767" s="24">
        <f t="shared" si="410"/>
        <v>0</v>
      </c>
      <c r="M767" s="47">
        <f t="shared" si="365"/>
        <v>1</v>
      </c>
      <c r="N767" s="692" t="s">
        <v>805</v>
      </c>
    </row>
    <row r="768" spans="1:14" s="13" customFormat="1" x14ac:dyDescent="0.25">
      <c r="A768" s="621"/>
      <c r="B768" s="150" t="s">
        <v>19</v>
      </c>
      <c r="C768" s="150"/>
      <c r="D768" s="24"/>
      <c r="E768" s="24"/>
      <c r="F768" s="24"/>
      <c r="G768" s="96"/>
      <c r="H768" s="24"/>
      <c r="I768" s="77" t="e">
        <f t="shared" si="361"/>
        <v>#DIV/0!</v>
      </c>
      <c r="J768" s="77"/>
      <c r="K768" s="24">
        <f t="shared" si="411"/>
        <v>0</v>
      </c>
      <c r="L768" s="24">
        <f t="shared" si="410"/>
        <v>0</v>
      </c>
      <c r="M768" s="115" t="e">
        <f t="shared" si="365"/>
        <v>#DIV/0!</v>
      </c>
      <c r="N768" s="693"/>
    </row>
    <row r="769" spans="1:14" s="13" customFormat="1" x14ac:dyDescent="0.25">
      <c r="A769" s="621"/>
      <c r="B769" s="150" t="s">
        <v>18</v>
      </c>
      <c r="C769" s="150"/>
      <c r="D769" s="24"/>
      <c r="E769" s="24"/>
      <c r="F769" s="24"/>
      <c r="G769" s="77" t="e">
        <f>F769/E769</f>
        <v>#DIV/0!</v>
      </c>
      <c r="H769" s="36">
        <v>0</v>
      </c>
      <c r="I769" s="77" t="e">
        <f t="shared" si="361"/>
        <v>#DIV/0!</v>
      </c>
      <c r="J769" s="77" t="e">
        <f>H769/F769</f>
        <v>#DIV/0!</v>
      </c>
      <c r="K769" s="36">
        <f t="shared" si="411"/>
        <v>0</v>
      </c>
      <c r="L769" s="36">
        <f t="shared" si="410"/>
        <v>0</v>
      </c>
      <c r="M769" s="115" t="e">
        <f t="shared" si="365"/>
        <v>#DIV/0!</v>
      </c>
      <c r="N769" s="693"/>
    </row>
    <row r="770" spans="1:14" s="13" customFormat="1" x14ac:dyDescent="0.25">
      <c r="A770" s="621"/>
      <c r="B770" s="150" t="s">
        <v>38</v>
      </c>
      <c r="C770" s="150"/>
      <c r="D770" s="24">
        <v>9739.65</v>
      </c>
      <c r="E770" s="24">
        <v>9739.65</v>
      </c>
      <c r="F770" s="24"/>
      <c r="G770" s="96">
        <f>F770/E770</f>
        <v>0</v>
      </c>
      <c r="H770" s="24"/>
      <c r="I770" s="96">
        <f t="shared" si="361"/>
        <v>0</v>
      </c>
      <c r="J770" s="77" t="e">
        <f>H770/F770</f>
        <v>#DIV/0!</v>
      </c>
      <c r="K770" s="24">
        <f>E770</f>
        <v>9739.65</v>
      </c>
      <c r="L770" s="24">
        <f t="shared" si="410"/>
        <v>0</v>
      </c>
      <c r="M770" s="47">
        <f t="shared" si="365"/>
        <v>1</v>
      </c>
      <c r="N770" s="693"/>
    </row>
    <row r="771" spans="1:14" s="13" customFormat="1" x14ac:dyDescent="0.25">
      <c r="A771" s="622"/>
      <c r="B771" s="150" t="s">
        <v>20</v>
      </c>
      <c r="C771" s="150"/>
      <c r="D771" s="24"/>
      <c r="E771" s="24"/>
      <c r="F771" s="24"/>
      <c r="G771" s="96"/>
      <c r="H771" s="24"/>
      <c r="I771" s="77" t="e">
        <f t="shared" ref="I771:I784" si="427">H771/E771</f>
        <v>#DIV/0!</v>
      </c>
      <c r="J771" s="77"/>
      <c r="K771" s="24">
        <f t="shared" si="411"/>
        <v>0</v>
      </c>
      <c r="L771" s="24">
        <f t="shared" si="410"/>
        <v>0</v>
      </c>
      <c r="M771" s="115" t="e">
        <f t="shared" ref="M771:M839" si="428">K771/E771</f>
        <v>#DIV/0!</v>
      </c>
      <c r="N771" s="694"/>
    </row>
    <row r="772" spans="1:14" s="545" customFormat="1" ht="37.5" x14ac:dyDescent="0.25">
      <c r="A772" s="620" t="s">
        <v>798</v>
      </c>
      <c r="B772" s="151" t="s">
        <v>802</v>
      </c>
      <c r="C772" s="149" t="s">
        <v>238</v>
      </c>
      <c r="D772" s="50">
        <f>SUM(D773:D776)</f>
        <v>1921.73</v>
      </c>
      <c r="E772" s="50">
        <f>SUM(E773:E776)</f>
        <v>1921.73</v>
      </c>
      <c r="F772" s="50">
        <f>SUM(F773:F776)</f>
        <v>0</v>
      </c>
      <c r="G772" s="101">
        <f>F772/E772</f>
        <v>0</v>
      </c>
      <c r="H772" s="50">
        <f>SUM(H773:H776)</f>
        <v>0</v>
      </c>
      <c r="I772" s="96">
        <f t="shared" si="427"/>
        <v>0</v>
      </c>
      <c r="J772" s="95" t="e">
        <f>H772/F772</f>
        <v>#DIV/0!</v>
      </c>
      <c r="K772" s="24">
        <f>SUM(K773:K776)</f>
        <v>1921.73</v>
      </c>
      <c r="L772" s="24">
        <f>SUM(L773:L776)</f>
        <v>0</v>
      </c>
      <c r="M772" s="47">
        <f t="shared" si="428"/>
        <v>1</v>
      </c>
      <c r="N772" s="692" t="s">
        <v>794</v>
      </c>
    </row>
    <row r="773" spans="1:14" s="13" customFormat="1" x14ac:dyDescent="0.25">
      <c r="A773" s="621"/>
      <c r="B773" s="150" t="s">
        <v>19</v>
      </c>
      <c r="C773" s="150"/>
      <c r="D773" s="24"/>
      <c r="E773" s="24"/>
      <c r="F773" s="24"/>
      <c r="G773" s="96"/>
      <c r="H773" s="24"/>
      <c r="I773" s="77" t="e">
        <f t="shared" si="427"/>
        <v>#DIV/0!</v>
      </c>
      <c r="J773" s="77"/>
      <c r="K773" s="24">
        <f t="shared" si="411"/>
        <v>0</v>
      </c>
      <c r="L773" s="24">
        <f t="shared" si="410"/>
        <v>0</v>
      </c>
      <c r="M773" s="115" t="e">
        <f t="shared" si="428"/>
        <v>#DIV/0!</v>
      </c>
      <c r="N773" s="693"/>
    </row>
    <row r="774" spans="1:14" s="13" customFormat="1" x14ac:dyDescent="0.25">
      <c r="A774" s="621"/>
      <c r="B774" s="150" t="s">
        <v>18</v>
      </c>
      <c r="C774" s="150"/>
      <c r="D774" s="24"/>
      <c r="E774" s="24"/>
      <c r="F774" s="24"/>
      <c r="G774" s="77" t="e">
        <f>F774/E774</f>
        <v>#DIV/0!</v>
      </c>
      <c r="H774" s="24"/>
      <c r="I774" s="77" t="e">
        <f t="shared" si="427"/>
        <v>#DIV/0!</v>
      </c>
      <c r="J774" s="77" t="e">
        <f>H774/F774</f>
        <v>#DIV/0!</v>
      </c>
      <c r="K774" s="24">
        <f t="shared" si="411"/>
        <v>0</v>
      </c>
      <c r="L774" s="24">
        <f t="shared" si="410"/>
        <v>0</v>
      </c>
      <c r="M774" s="115" t="e">
        <f t="shared" si="428"/>
        <v>#DIV/0!</v>
      </c>
      <c r="N774" s="693"/>
    </row>
    <row r="775" spans="1:14" s="13" customFormat="1" x14ac:dyDescent="0.25">
      <c r="A775" s="621"/>
      <c r="B775" s="150" t="s">
        <v>38</v>
      </c>
      <c r="C775" s="150"/>
      <c r="D775" s="24">
        <v>1921.73</v>
      </c>
      <c r="E775" s="24">
        <v>1921.73</v>
      </c>
      <c r="F775" s="24"/>
      <c r="G775" s="96">
        <f>F775/E775</f>
        <v>0</v>
      </c>
      <c r="H775" s="24">
        <v>0</v>
      </c>
      <c r="I775" s="96">
        <f t="shared" si="427"/>
        <v>0</v>
      </c>
      <c r="J775" s="77" t="e">
        <f>H775/F775</f>
        <v>#DIV/0!</v>
      </c>
      <c r="K775" s="24">
        <f>E775</f>
        <v>1921.73</v>
      </c>
      <c r="L775" s="24">
        <f t="shared" si="410"/>
        <v>0</v>
      </c>
      <c r="M775" s="47">
        <f t="shared" si="428"/>
        <v>1</v>
      </c>
      <c r="N775" s="693"/>
    </row>
    <row r="776" spans="1:14" s="13" customFormat="1" x14ac:dyDescent="0.25">
      <c r="A776" s="622"/>
      <c r="B776" s="150" t="s">
        <v>20</v>
      </c>
      <c r="C776" s="150"/>
      <c r="D776" s="24"/>
      <c r="E776" s="24"/>
      <c r="F776" s="24"/>
      <c r="G776" s="96"/>
      <c r="H776" s="24"/>
      <c r="I776" s="77" t="e">
        <f t="shared" si="427"/>
        <v>#DIV/0!</v>
      </c>
      <c r="J776" s="77"/>
      <c r="K776" s="24">
        <f t="shared" si="411"/>
        <v>0</v>
      </c>
      <c r="L776" s="24">
        <f t="shared" si="410"/>
        <v>0</v>
      </c>
      <c r="M776" s="115" t="e">
        <f t="shared" si="428"/>
        <v>#DIV/0!</v>
      </c>
      <c r="N776" s="694"/>
    </row>
    <row r="777" spans="1:14" s="545" customFormat="1" ht="64.5" customHeight="1" x14ac:dyDescent="0.25">
      <c r="A777" s="680" t="s">
        <v>158</v>
      </c>
      <c r="B777" s="567" t="s">
        <v>159</v>
      </c>
      <c r="C777" s="149" t="s">
        <v>238</v>
      </c>
      <c r="D777" s="50">
        <f>SUM(D778:D781)</f>
        <v>9775.7999999999993</v>
      </c>
      <c r="E777" s="50">
        <f>SUM(E778:E781)</f>
        <v>9775.7999999999993</v>
      </c>
      <c r="F777" s="50">
        <f>SUM(F778:F781)</f>
        <v>0</v>
      </c>
      <c r="G777" s="96">
        <f t="shared" ref="G777" si="429">F777/E777</f>
        <v>0</v>
      </c>
      <c r="H777" s="50">
        <f>SUM(H778:H781)</f>
        <v>0</v>
      </c>
      <c r="I777" s="96">
        <f t="shared" si="427"/>
        <v>0</v>
      </c>
      <c r="J777" s="95" t="e">
        <f>H777/F777</f>
        <v>#DIV/0!</v>
      </c>
      <c r="K777" s="50">
        <f>SUM(K778:K781)</f>
        <v>9775.7999999999993</v>
      </c>
      <c r="L777" s="50">
        <f>SUM(L778:L781)</f>
        <v>0</v>
      </c>
      <c r="M777" s="134">
        <f t="shared" si="428"/>
        <v>1</v>
      </c>
      <c r="N777" s="692"/>
    </row>
    <row r="778" spans="1:14" s="13" customFormat="1" x14ac:dyDescent="0.25">
      <c r="A778" s="681"/>
      <c r="B778" s="150" t="s">
        <v>19</v>
      </c>
      <c r="C778" s="150"/>
      <c r="D778" s="24">
        <f>D783</f>
        <v>0</v>
      </c>
      <c r="E778" s="24">
        <f t="shared" ref="E778:F778" si="430">E783</f>
        <v>0</v>
      </c>
      <c r="F778" s="24">
        <f t="shared" si="430"/>
        <v>0</v>
      </c>
      <c r="G778" s="96"/>
      <c r="H778" s="24">
        <f t="shared" ref="H778" si="431">H783</f>
        <v>0</v>
      </c>
      <c r="I778" s="77" t="e">
        <f t="shared" si="427"/>
        <v>#DIV/0!</v>
      </c>
      <c r="J778" s="77"/>
      <c r="K778" s="24">
        <f t="shared" ref="K778:L778" si="432">K783</f>
        <v>0</v>
      </c>
      <c r="L778" s="24">
        <f t="shared" si="432"/>
        <v>0</v>
      </c>
      <c r="M778" s="115" t="e">
        <f t="shared" si="428"/>
        <v>#DIV/0!</v>
      </c>
      <c r="N778" s="693"/>
    </row>
    <row r="779" spans="1:14" s="13" customFormat="1" x14ac:dyDescent="0.25">
      <c r="A779" s="681"/>
      <c r="B779" s="150" t="s">
        <v>18</v>
      </c>
      <c r="C779" s="150"/>
      <c r="D779" s="24">
        <f t="shared" ref="D779:F781" si="433">D784</f>
        <v>9775.7999999999993</v>
      </c>
      <c r="E779" s="24">
        <f t="shared" si="433"/>
        <v>9775.7999999999993</v>
      </c>
      <c r="F779" s="24">
        <f t="shared" si="433"/>
        <v>0</v>
      </c>
      <c r="G779" s="96">
        <f>F779/E779</f>
        <v>0</v>
      </c>
      <c r="H779" s="24">
        <f t="shared" ref="H779" si="434">H784</f>
        <v>0</v>
      </c>
      <c r="I779" s="96">
        <f t="shared" si="427"/>
        <v>0</v>
      </c>
      <c r="J779" s="95" t="e">
        <f>H779/F779</f>
        <v>#DIV/0!</v>
      </c>
      <c r="K779" s="24">
        <f t="shared" ref="K779:L779" si="435">K784</f>
        <v>9775.7999999999993</v>
      </c>
      <c r="L779" s="24">
        <f t="shared" si="435"/>
        <v>0</v>
      </c>
      <c r="M779" s="47">
        <f t="shared" si="428"/>
        <v>1</v>
      </c>
      <c r="N779" s="693"/>
    </row>
    <row r="780" spans="1:14" s="13" customFormat="1" x14ac:dyDescent="0.25">
      <c r="A780" s="681"/>
      <c r="B780" s="150" t="s">
        <v>38</v>
      </c>
      <c r="C780" s="150"/>
      <c r="D780" s="24">
        <f t="shared" si="433"/>
        <v>0</v>
      </c>
      <c r="E780" s="24">
        <f t="shared" si="433"/>
        <v>0</v>
      </c>
      <c r="F780" s="24">
        <f t="shared" si="433"/>
        <v>0</v>
      </c>
      <c r="G780" s="77" t="e">
        <f>F780/E780</f>
        <v>#DIV/0!</v>
      </c>
      <c r="H780" s="24">
        <f t="shared" ref="H780" si="436">H785</f>
        <v>0</v>
      </c>
      <c r="I780" s="77" t="e">
        <f t="shared" si="427"/>
        <v>#DIV/0!</v>
      </c>
      <c r="J780" s="95" t="e">
        <f>H780/F780</f>
        <v>#DIV/0!</v>
      </c>
      <c r="K780" s="24">
        <f t="shared" ref="K780:L780" si="437">K785</f>
        <v>0</v>
      </c>
      <c r="L780" s="24">
        <f t="shared" si="437"/>
        <v>0</v>
      </c>
      <c r="M780" s="115" t="e">
        <f t="shared" si="428"/>
        <v>#DIV/0!</v>
      </c>
      <c r="N780" s="693"/>
    </row>
    <row r="781" spans="1:14" s="13" customFormat="1" x14ac:dyDescent="0.25">
      <c r="A781" s="682"/>
      <c r="B781" s="150" t="s">
        <v>20</v>
      </c>
      <c r="C781" s="150"/>
      <c r="D781" s="24">
        <f t="shared" si="433"/>
        <v>0</v>
      </c>
      <c r="E781" s="24">
        <f t="shared" si="433"/>
        <v>0</v>
      </c>
      <c r="F781" s="24">
        <f t="shared" si="433"/>
        <v>0</v>
      </c>
      <c r="G781" s="96"/>
      <c r="H781" s="24">
        <f t="shared" ref="H781" si="438">H786</f>
        <v>0</v>
      </c>
      <c r="I781" s="77" t="e">
        <f t="shared" si="427"/>
        <v>#DIV/0!</v>
      </c>
      <c r="J781" s="77"/>
      <c r="K781" s="24">
        <f t="shared" ref="K781:L781" si="439">K786</f>
        <v>0</v>
      </c>
      <c r="L781" s="24">
        <f t="shared" si="439"/>
        <v>0</v>
      </c>
      <c r="M781" s="115" t="e">
        <f t="shared" si="428"/>
        <v>#DIV/0!</v>
      </c>
      <c r="N781" s="694"/>
    </row>
    <row r="782" spans="1:14" s="545" customFormat="1" ht="82.5" customHeight="1" x14ac:dyDescent="0.25">
      <c r="A782" s="669" t="s">
        <v>160</v>
      </c>
      <c r="B782" s="151" t="s">
        <v>806</v>
      </c>
      <c r="C782" s="149" t="s">
        <v>238</v>
      </c>
      <c r="D782" s="50">
        <f>SUM(D783:D786)</f>
        <v>9775.7999999999993</v>
      </c>
      <c r="E782" s="50">
        <f>SUM(E783:E786)</f>
        <v>9775.7999999999993</v>
      </c>
      <c r="F782" s="50">
        <f>SUM(F783:F786)</f>
        <v>0</v>
      </c>
      <c r="G782" s="101">
        <f>F782/E782</f>
        <v>0</v>
      </c>
      <c r="H782" s="50">
        <f>SUM(H783:H786)</f>
        <v>0</v>
      </c>
      <c r="I782" s="96">
        <f t="shared" si="427"/>
        <v>0</v>
      </c>
      <c r="J782" s="95" t="e">
        <f>H782/F782</f>
        <v>#DIV/0!</v>
      </c>
      <c r="K782" s="50">
        <f>SUM(K783:K786)</f>
        <v>9775.7999999999993</v>
      </c>
      <c r="L782" s="24">
        <f t="shared" si="410"/>
        <v>0</v>
      </c>
      <c r="M782" s="47">
        <f t="shared" si="428"/>
        <v>1</v>
      </c>
      <c r="N782" s="692"/>
    </row>
    <row r="783" spans="1:14" s="13" customFormat="1" ht="23.25" customHeight="1" x14ac:dyDescent="0.25">
      <c r="A783" s="670"/>
      <c r="B783" s="150" t="s">
        <v>19</v>
      </c>
      <c r="C783" s="150"/>
      <c r="D783" s="36">
        <f t="shared" ref="D783:F786" si="440">D788</f>
        <v>0</v>
      </c>
      <c r="E783" s="36">
        <f t="shared" si="440"/>
        <v>0</v>
      </c>
      <c r="F783" s="24"/>
      <c r="G783" s="96"/>
      <c r="H783" s="24"/>
      <c r="I783" s="77" t="e">
        <f t="shared" si="427"/>
        <v>#DIV/0!</v>
      </c>
      <c r="J783" s="77"/>
      <c r="K783" s="36">
        <f t="shared" ref="K783:K806" si="441">E783</f>
        <v>0</v>
      </c>
      <c r="L783" s="36">
        <f t="shared" si="410"/>
        <v>0</v>
      </c>
      <c r="M783" s="115" t="e">
        <f t="shared" si="428"/>
        <v>#DIV/0!</v>
      </c>
      <c r="N783" s="693"/>
    </row>
    <row r="784" spans="1:14" s="13" customFormat="1" ht="23.25" customHeight="1" x14ac:dyDescent="0.25">
      <c r="A784" s="670"/>
      <c r="B784" s="150" t="s">
        <v>18</v>
      </c>
      <c r="C784" s="150"/>
      <c r="D784" s="24">
        <f>D789+D794</f>
        <v>9775.7999999999993</v>
      </c>
      <c r="E784" s="24">
        <f t="shared" ref="E784" si="442">E789+E794</f>
        <v>9775.7999999999993</v>
      </c>
      <c r="F784" s="24">
        <f>F789+F794</f>
        <v>0</v>
      </c>
      <c r="G784" s="101">
        <f>F784/E784</f>
        <v>0</v>
      </c>
      <c r="H784" s="24">
        <f>H789+H794</f>
        <v>0</v>
      </c>
      <c r="I784" s="96">
        <f t="shared" si="427"/>
        <v>0</v>
      </c>
      <c r="J784" s="95" t="e">
        <f>H784/F784</f>
        <v>#DIV/0!</v>
      </c>
      <c r="K784" s="24">
        <f>K789+K794</f>
        <v>9775.7999999999993</v>
      </c>
      <c r="L784" s="24">
        <f t="shared" si="410"/>
        <v>0</v>
      </c>
      <c r="M784" s="47">
        <f t="shared" si="428"/>
        <v>1</v>
      </c>
      <c r="N784" s="693"/>
    </row>
    <row r="785" spans="1:14" s="13" customFormat="1" ht="25.5" customHeight="1" x14ac:dyDescent="0.25">
      <c r="A785" s="670"/>
      <c r="B785" s="150" t="s">
        <v>38</v>
      </c>
      <c r="C785" s="150"/>
      <c r="D785" s="36">
        <f>D790</f>
        <v>0</v>
      </c>
      <c r="E785" s="36">
        <f t="shared" si="440"/>
        <v>0</v>
      </c>
      <c r="F785" s="36">
        <f t="shared" si="440"/>
        <v>0</v>
      </c>
      <c r="G785" s="77" t="e">
        <f>F785/E785</f>
        <v>#DIV/0!</v>
      </c>
      <c r="H785" s="24"/>
      <c r="I785" s="77" t="e">
        <f>H785/E785</f>
        <v>#DIV/0!</v>
      </c>
      <c r="J785" s="77" t="e">
        <f>H785/F785</f>
        <v>#DIV/0!</v>
      </c>
      <c r="K785" s="36">
        <f>E785</f>
        <v>0</v>
      </c>
      <c r="L785" s="36">
        <f>E785-K785</f>
        <v>0</v>
      </c>
      <c r="M785" s="115" t="e">
        <f>K785/E785</f>
        <v>#DIV/0!</v>
      </c>
      <c r="N785" s="693"/>
    </row>
    <row r="786" spans="1:14" s="13" customFormat="1" ht="22.5" customHeight="1" x14ac:dyDescent="0.25">
      <c r="A786" s="671"/>
      <c r="B786" s="150" t="s">
        <v>20</v>
      </c>
      <c r="C786" s="150"/>
      <c r="D786" s="36">
        <f t="shared" si="440"/>
        <v>0</v>
      </c>
      <c r="E786" s="36">
        <f t="shared" si="440"/>
        <v>0</v>
      </c>
      <c r="F786" s="36"/>
      <c r="G786" s="96"/>
      <c r="H786" s="24"/>
      <c r="I786" s="77" t="e">
        <f>H786/E786</f>
        <v>#DIV/0!</v>
      </c>
      <c r="J786" s="77"/>
      <c r="K786" s="36">
        <f t="shared" si="441"/>
        <v>0</v>
      </c>
      <c r="L786" s="36">
        <f t="shared" si="410"/>
        <v>0</v>
      </c>
      <c r="M786" s="115" t="e">
        <f t="shared" si="428"/>
        <v>#DIV/0!</v>
      </c>
      <c r="N786" s="694"/>
    </row>
    <row r="787" spans="1:14" s="13" customFormat="1" ht="93.75" x14ac:dyDescent="0.25">
      <c r="A787" s="620" t="s">
        <v>437</v>
      </c>
      <c r="B787" s="556" t="s">
        <v>807</v>
      </c>
      <c r="C787" s="551" t="s">
        <v>238</v>
      </c>
      <c r="D787" s="24">
        <f>SUM(D788:D791)</f>
        <v>9773.2000000000007</v>
      </c>
      <c r="E787" s="24">
        <f>SUM(E788:E791)</f>
        <v>9773.2000000000007</v>
      </c>
      <c r="F787" s="24">
        <f>SUM(F788:F791)</f>
        <v>0</v>
      </c>
      <c r="G787" s="96">
        <f>F787/E787</f>
        <v>0</v>
      </c>
      <c r="H787" s="24">
        <f>SUM(H788:H791)</f>
        <v>0</v>
      </c>
      <c r="I787" s="96">
        <f t="shared" ref="I787:I860" si="443">H787/E787</f>
        <v>0</v>
      </c>
      <c r="J787" s="77" t="e">
        <f>H787/F787</f>
        <v>#DIV/0!</v>
      </c>
      <c r="K787" s="24">
        <f>SUM(K788:K791)</f>
        <v>9773.2000000000007</v>
      </c>
      <c r="L787" s="24">
        <f>SUM(L788:L791)</f>
        <v>0</v>
      </c>
      <c r="M787" s="47">
        <f t="shared" si="428"/>
        <v>1</v>
      </c>
      <c r="N787" s="692" t="s">
        <v>809</v>
      </c>
    </row>
    <row r="788" spans="1:14" s="13" customFormat="1" x14ac:dyDescent="0.25">
      <c r="A788" s="621"/>
      <c r="B788" s="150" t="s">
        <v>19</v>
      </c>
      <c r="C788" s="150"/>
      <c r="D788" s="24"/>
      <c r="E788" s="24"/>
      <c r="F788" s="24"/>
      <c r="G788" s="96"/>
      <c r="H788" s="24"/>
      <c r="I788" s="77" t="e">
        <f t="shared" si="443"/>
        <v>#DIV/0!</v>
      </c>
      <c r="J788" s="77"/>
      <c r="K788" s="24">
        <f t="shared" si="441"/>
        <v>0</v>
      </c>
      <c r="L788" s="24">
        <f t="shared" si="410"/>
        <v>0</v>
      </c>
      <c r="M788" s="115" t="e">
        <f t="shared" si="428"/>
        <v>#DIV/0!</v>
      </c>
      <c r="N788" s="693"/>
    </row>
    <row r="789" spans="1:14" s="13" customFormat="1" x14ac:dyDescent="0.25">
      <c r="A789" s="621"/>
      <c r="B789" s="150" t="s">
        <v>18</v>
      </c>
      <c r="C789" s="150"/>
      <c r="D789" s="24">
        <v>9773.2000000000007</v>
      </c>
      <c r="E789" s="24">
        <v>9773.2000000000007</v>
      </c>
      <c r="F789" s="24"/>
      <c r="G789" s="96">
        <f>F789/E789</f>
        <v>0</v>
      </c>
      <c r="H789" s="24"/>
      <c r="I789" s="96">
        <f>H789/E789</f>
        <v>0</v>
      </c>
      <c r="J789" s="77" t="e">
        <f>H789/F789</f>
        <v>#DIV/0!</v>
      </c>
      <c r="K789" s="24">
        <f t="shared" si="441"/>
        <v>9773.2000000000007</v>
      </c>
      <c r="L789" s="24">
        <f>E789-K789</f>
        <v>0</v>
      </c>
      <c r="M789" s="47">
        <f>K789/E789</f>
        <v>1</v>
      </c>
      <c r="N789" s="693"/>
    </row>
    <row r="790" spans="1:14" s="13" customFormat="1" x14ac:dyDescent="0.25">
      <c r="A790" s="621"/>
      <c r="B790" s="150" t="s">
        <v>38</v>
      </c>
      <c r="C790" s="150"/>
      <c r="D790" s="522"/>
      <c r="E790" s="216"/>
      <c r="F790" s="522"/>
      <c r="G790" s="522"/>
      <c r="H790" s="522"/>
      <c r="I790" s="522"/>
      <c r="J790" s="522"/>
      <c r="K790" s="24">
        <f t="shared" si="441"/>
        <v>0</v>
      </c>
      <c r="L790" s="24">
        <f t="shared" ref="L790:L791" si="444">E790-K790</f>
        <v>0</v>
      </c>
      <c r="M790" s="522"/>
      <c r="N790" s="693"/>
    </row>
    <row r="791" spans="1:14" s="13" customFormat="1" x14ac:dyDescent="0.25">
      <c r="A791" s="622"/>
      <c r="B791" s="150" t="s">
        <v>20</v>
      </c>
      <c r="C791" s="150"/>
      <c r="D791" s="24"/>
      <c r="E791" s="24"/>
      <c r="F791" s="24"/>
      <c r="G791" s="96"/>
      <c r="H791" s="24"/>
      <c r="I791" s="77" t="e">
        <f t="shared" si="443"/>
        <v>#DIV/0!</v>
      </c>
      <c r="J791" s="77"/>
      <c r="K791" s="24">
        <f t="shared" si="441"/>
        <v>0</v>
      </c>
      <c r="L791" s="24">
        <f t="shared" si="444"/>
        <v>0</v>
      </c>
      <c r="M791" s="115" t="e">
        <f t="shared" si="428"/>
        <v>#DIV/0!</v>
      </c>
      <c r="N791" s="694"/>
    </row>
    <row r="792" spans="1:14" s="13" customFormat="1" ht="162" customHeight="1" x14ac:dyDescent="0.25">
      <c r="A792" s="620" t="s">
        <v>527</v>
      </c>
      <c r="B792" s="556" t="s">
        <v>808</v>
      </c>
      <c r="C792" s="551" t="s">
        <v>139</v>
      </c>
      <c r="D792" s="24">
        <f>SUM(D793:D796)</f>
        <v>2.6</v>
      </c>
      <c r="E792" s="24">
        <f>SUM(E793:E796)</f>
        <v>2.6</v>
      </c>
      <c r="F792" s="24">
        <f>SUM(F793:F796)</f>
        <v>0</v>
      </c>
      <c r="G792" s="96">
        <f>F792/E792</f>
        <v>0</v>
      </c>
      <c r="H792" s="24">
        <f>SUM(H793:H796)</f>
        <v>0</v>
      </c>
      <c r="I792" s="96">
        <f t="shared" si="443"/>
        <v>0</v>
      </c>
      <c r="J792" s="77" t="e">
        <f>H792/F792</f>
        <v>#DIV/0!</v>
      </c>
      <c r="K792" s="24">
        <f t="shared" si="441"/>
        <v>2.6</v>
      </c>
      <c r="L792" s="24">
        <f t="shared" si="410"/>
        <v>0</v>
      </c>
      <c r="M792" s="47">
        <f t="shared" si="428"/>
        <v>1</v>
      </c>
      <c r="N792" s="692" t="s">
        <v>810</v>
      </c>
    </row>
    <row r="793" spans="1:14" s="13" customFormat="1" x14ac:dyDescent="0.25">
      <c r="A793" s="621"/>
      <c r="B793" s="150" t="s">
        <v>19</v>
      </c>
      <c r="C793" s="150"/>
      <c r="D793" s="24"/>
      <c r="E793" s="24"/>
      <c r="F793" s="24"/>
      <c r="G793" s="96"/>
      <c r="H793" s="24"/>
      <c r="I793" s="77"/>
      <c r="J793" s="77"/>
      <c r="K793" s="24"/>
      <c r="L793" s="24"/>
      <c r="M793" s="115"/>
      <c r="N793" s="693"/>
    </row>
    <row r="794" spans="1:14" s="13" customFormat="1" x14ac:dyDescent="0.25">
      <c r="A794" s="621"/>
      <c r="B794" s="150" t="s">
        <v>18</v>
      </c>
      <c r="C794" s="150"/>
      <c r="D794" s="24">
        <v>2.6</v>
      </c>
      <c r="E794" s="24">
        <v>2.6</v>
      </c>
      <c r="F794" s="24"/>
      <c r="G794" s="96">
        <f>F794/E794</f>
        <v>0</v>
      </c>
      <c r="H794" s="24"/>
      <c r="I794" s="96">
        <f>H794/E794</f>
        <v>0</v>
      </c>
      <c r="J794" s="77" t="e">
        <f>H794/F794</f>
        <v>#DIV/0!</v>
      </c>
      <c r="K794" s="24">
        <v>2.6</v>
      </c>
      <c r="L794" s="24">
        <f>E794-K794</f>
        <v>0</v>
      </c>
      <c r="M794" s="47">
        <f>K794/E794</f>
        <v>1</v>
      </c>
      <c r="N794" s="693"/>
    </row>
    <row r="795" spans="1:14" s="13" customFormat="1" x14ac:dyDescent="0.25">
      <c r="A795" s="621"/>
      <c r="B795" s="150" t="s">
        <v>38</v>
      </c>
      <c r="C795" s="150"/>
      <c r="D795" s="522"/>
      <c r="E795" s="216"/>
      <c r="F795" s="522"/>
      <c r="G795" s="522"/>
      <c r="H795" s="522"/>
      <c r="I795" s="522"/>
      <c r="J795" s="522"/>
      <c r="K795" s="522"/>
      <c r="L795" s="522"/>
      <c r="M795" s="522"/>
      <c r="N795" s="693"/>
    </row>
    <row r="796" spans="1:14" s="13" customFormat="1" x14ac:dyDescent="0.25">
      <c r="A796" s="622"/>
      <c r="B796" s="150" t="s">
        <v>20</v>
      </c>
      <c r="C796" s="150"/>
      <c r="D796" s="24"/>
      <c r="E796" s="24"/>
      <c r="F796" s="24"/>
      <c r="G796" s="96"/>
      <c r="H796" s="24"/>
      <c r="I796" s="77"/>
      <c r="J796" s="77"/>
      <c r="K796" s="24"/>
      <c r="L796" s="24"/>
      <c r="M796" s="115"/>
      <c r="N796" s="694"/>
    </row>
    <row r="797" spans="1:14" s="545" customFormat="1" ht="37.5" x14ac:dyDescent="0.25">
      <c r="A797" s="680" t="s">
        <v>438</v>
      </c>
      <c r="B797" s="567" t="s">
        <v>439</v>
      </c>
      <c r="C797" s="149" t="s">
        <v>238</v>
      </c>
      <c r="D797" s="50">
        <f>SUM(D798:D801)</f>
        <v>8333.33</v>
      </c>
      <c r="E797" s="50">
        <f>SUM(E798:E801)</f>
        <v>8333.33</v>
      </c>
      <c r="F797" s="50">
        <f>SUM(F798:F801)</f>
        <v>0</v>
      </c>
      <c r="G797" s="101">
        <f>F797/E797</f>
        <v>0</v>
      </c>
      <c r="H797" s="50">
        <f>SUM(H798:H801)</f>
        <v>0</v>
      </c>
      <c r="I797" s="96">
        <f t="shared" si="443"/>
        <v>0</v>
      </c>
      <c r="J797" s="95" t="e">
        <f>H797/F797</f>
        <v>#DIV/0!</v>
      </c>
      <c r="K797" s="24">
        <f>SUM(K798:K801)</f>
        <v>1610</v>
      </c>
      <c r="L797" s="24">
        <f>SUM(L798:L801)</f>
        <v>6723.33</v>
      </c>
      <c r="M797" s="47">
        <f t="shared" si="428"/>
        <v>0.19</v>
      </c>
      <c r="N797" s="692"/>
    </row>
    <row r="798" spans="1:14" s="13" customFormat="1" x14ac:dyDescent="0.25">
      <c r="A798" s="681"/>
      <c r="B798" s="150" t="s">
        <v>19</v>
      </c>
      <c r="C798" s="150"/>
      <c r="D798" s="24">
        <f>D803</f>
        <v>0</v>
      </c>
      <c r="E798" s="24">
        <f t="shared" ref="E798:L801" si="445">E803</f>
        <v>0</v>
      </c>
      <c r="F798" s="24">
        <f t="shared" si="445"/>
        <v>0</v>
      </c>
      <c r="G798" s="77" t="e">
        <f>F798/E798</f>
        <v>#DIV/0!</v>
      </c>
      <c r="H798" s="24">
        <f t="shared" si="445"/>
        <v>0</v>
      </c>
      <c r="I798" s="77" t="e">
        <f t="shared" si="443"/>
        <v>#DIV/0!</v>
      </c>
      <c r="J798" s="77" t="e">
        <f>H798/F798</f>
        <v>#DIV/0!</v>
      </c>
      <c r="K798" s="24">
        <f t="shared" si="445"/>
        <v>0</v>
      </c>
      <c r="L798" s="24">
        <f t="shared" si="445"/>
        <v>0</v>
      </c>
      <c r="M798" s="115" t="e">
        <f t="shared" si="428"/>
        <v>#DIV/0!</v>
      </c>
      <c r="N798" s="693"/>
    </row>
    <row r="799" spans="1:14" s="13" customFormat="1" x14ac:dyDescent="0.25">
      <c r="A799" s="681"/>
      <c r="B799" s="150" t="s">
        <v>18</v>
      </c>
      <c r="C799" s="150"/>
      <c r="D799" s="24">
        <f>D804</f>
        <v>0</v>
      </c>
      <c r="E799" s="24">
        <f>E804</f>
        <v>0</v>
      </c>
      <c r="F799" s="24">
        <f>F804</f>
        <v>0</v>
      </c>
      <c r="G799" s="77" t="e">
        <f>F799/E799</f>
        <v>#DIV/0!</v>
      </c>
      <c r="H799" s="24">
        <f t="shared" si="445"/>
        <v>0</v>
      </c>
      <c r="I799" s="77" t="e">
        <f t="shared" si="443"/>
        <v>#DIV/0!</v>
      </c>
      <c r="J799" s="77" t="e">
        <f>H799/F799</f>
        <v>#DIV/0!</v>
      </c>
      <c r="K799" s="24">
        <f t="shared" si="445"/>
        <v>0</v>
      </c>
      <c r="L799" s="24">
        <f t="shared" si="445"/>
        <v>0</v>
      </c>
      <c r="M799" s="115" t="e">
        <f t="shared" si="428"/>
        <v>#DIV/0!</v>
      </c>
      <c r="N799" s="693"/>
    </row>
    <row r="800" spans="1:14" s="13" customFormat="1" x14ac:dyDescent="0.25">
      <c r="A800" s="681"/>
      <c r="B800" s="150" t="s">
        <v>38</v>
      </c>
      <c r="C800" s="150"/>
      <c r="D800" s="24">
        <f t="shared" ref="D800:F801" si="446">D805</f>
        <v>8333.33</v>
      </c>
      <c r="E800" s="24">
        <f t="shared" si="446"/>
        <v>8333.33</v>
      </c>
      <c r="F800" s="24">
        <f t="shared" si="446"/>
        <v>0</v>
      </c>
      <c r="G800" s="96">
        <f>F800/E800</f>
        <v>0</v>
      </c>
      <c r="H800" s="24">
        <f t="shared" si="445"/>
        <v>0</v>
      </c>
      <c r="I800" s="96">
        <f t="shared" si="443"/>
        <v>0</v>
      </c>
      <c r="J800" s="77" t="e">
        <f>H800/F800</f>
        <v>#DIV/0!</v>
      </c>
      <c r="K800" s="24">
        <f t="shared" si="445"/>
        <v>1610</v>
      </c>
      <c r="L800" s="24">
        <f t="shared" si="445"/>
        <v>6723.33</v>
      </c>
      <c r="M800" s="47">
        <f t="shared" si="428"/>
        <v>0.19</v>
      </c>
      <c r="N800" s="693"/>
    </row>
    <row r="801" spans="1:14" s="13" customFormat="1" x14ac:dyDescent="0.25">
      <c r="A801" s="682"/>
      <c r="B801" s="150" t="s">
        <v>20</v>
      </c>
      <c r="C801" s="150"/>
      <c r="D801" s="24">
        <f t="shared" si="446"/>
        <v>0</v>
      </c>
      <c r="E801" s="24">
        <f t="shared" si="446"/>
        <v>0</v>
      </c>
      <c r="F801" s="24"/>
      <c r="G801" s="96"/>
      <c r="H801" s="24">
        <f t="shared" si="445"/>
        <v>0</v>
      </c>
      <c r="I801" s="77" t="e">
        <f t="shared" si="443"/>
        <v>#DIV/0!</v>
      </c>
      <c r="J801" s="77"/>
      <c r="K801" s="24">
        <f t="shared" si="445"/>
        <v>0</v>
      </c>
      <c r="L801" s="24">
        <f t="shared" si="445"/>
        <v>0</v>
      </c>
      <c r="M801" s="115" t="e">
        <f t="shared" si="428"/>
        <v>#DIV/0!</v>
      </c>
      <c r="N801" s="694"/>
    </row>
    <row r="802" spans="1:14" s="545" customFormat="1" ht="56.25" x14ac:dyDescent="0.25">
      <c r="A802" s="620" t="s">
        <v>440</v>
      </c>
      <c r="B802" s="151" t="s">
        <v>811</v>
      </c>
      <c r="C802" s="149" t="s">
        <v>238</v>
      </c>
      <c r="D802" s="50">
        <f>SUM(D803:D806)</f>
        <v>8333.33</v>
      </c>
      <c r="E802" s="50">
        <f>SUM(E803:E806)</f>
        <v>8333.33</v>
      </c>
      <c r="F802" s="50">
        <f>SUM(F803:F806)</f>
        <v>0</v>
      </c>
      <c r="G802" s="101">
        <f>F802/E802</f>
        <v>0</v>
      </c>
      <c r="H802" s="50">
        <f>SUM(H803:H806)</f>
        <v>0</v>
      </c>
      <c r="I802" s="96">
        <f t="shared" si="443"/>
        <v>0</v>
      </c>
      <c r="J802" s="95" t="e">
        <f>H802/F802</f>
        <v>#DIV/0!</v>
      </c>
      <c r="K802" s="50">
        <f>SUM(K803:K806)</f>
        <v>1610</v>
      </c>
      <c r="L802" s="50">
        <f>SUM(L803:L806)</f>
        <v>6723.33</v>
      </c>
      <c r="M802" s="47">
        <f t="shared" si="428"/>
        <v>0.19</v>
      </c>
      <c r="N802" s="703" t="s">
        <v>839</v>
      </c>
    </row>
    <row r="803" spans="1:14" s="13" customFormat="1" x14ac:dyDescent="0.25">
      <c r="A803" s="621"/>
      <c r="B803" s="150" t="s">
        <v>19</v>
      </c>
      <c r="C803" s="150"/>
      <c r="D803" s="24"/>
      <c r="E803" s="24"/>
      <c r="F803" s="24"/>
      <c r="G803" s="96"/>
      <c r="H803" s="24"/>
      <c r="I803" s="77" t="e">
        <f t="shared" si="443"/>
        <v>#DIV/0!</v>
      </c>
      <c r="J803" s="77"/>
      <c r="K803" s="24">
        <f t="shared" ref="K803:K804" si="447">E803</f>
        <v>0</v>
      </c>
      <c r="L803" s="24">
        <f t="shared" si="410"/>
        <v>0</v>
      </c>
      <c r="M803" s="47"/>
      <c r="N803" s="704"/>
    </row>
    <row r="804" spans="1:14" s="13" customFormat="1" x14ac:dyDescent="0.25">
      <c r="A804" s="621"/>
      <c r="B804" s="150" t="s">
        <v>18</v>
      </c>
      <c r="C804" s="150"/>
      <c r="D804" s="24"/>
      <c r="E804" s="24"/>
      <c r="F804" s="24"/>
      <c r="G804" s="77" t="e">
        <f>F804/E804</f>
        <v>#DIV/0!</v>
      </c>
      <c r="H804" s="24"/>
      <c r="I804" s="77" t="e">
        <f t="shared" si="443"/>
        <v>#DIV/0!</v>
      </c>
      <c r="J804" s="77" t="e">
        <f>H804/F804</f>
        <v>#DIV/0!</v>
      </c>
      <c r="K804" s="24">
        <f t="shared" si="447"/>
        <v>0</v>
      </c>
      <c r="L804" s="24">
        <f t="shared" si="410"/>
        <v>0</v>
      </c>
      <c r="M804" s="115" t="e">
        <f>K804/E804</f>
        <v>#DIV/0!</v>
      </c>
      <c r="N804" s="704"/>
    </row>
    <row r="805" spans="1:14" s="13" customFormat="1" x14ac:dyDescent="0.25">
      <c r="A805" s="621"/>
      <c r="B805" s="150" t="s">
        <v>38</v>
      </c>
      <c r="C805" s="150"/>
      <c r="D805" s="24">
        <v>8333.33</v>
      </c>
      <c r="E805" s="24">
        <v>8333.33</v>
      </c>
      <c r="F805" s="24"/>
      <c r="G805" s="96">
        <f>F805/E805</f>
        <v>0</v>
      </c>
      <c r="H805" s="24">
        <f>F805</f>
        <v>0</v>
      </c>
      <c r="I805" s="96">
        <f t="shared" si="443"/>
        <v>0</v>
      </c>
      <c r="J805" s="77" t="e">
        <f>H805/F805</f>
        <v>#DIV/0!</v>
      </c>
      <c r="K805" s="24">
        <v>1610</v>
      </c>
      <c r="L805" s="24">
        <f t="shared" si="410"/>
        <v>6723.33</v>
      </c>
      <c r="M805" s="47">
        <f>K805/E805</f>
        <v>0.19</v>
      </c>
      <c r="N805" s="704"/>
    </row>
    <row r="806" spans="1:14" s="13" customFormat="1" x14ac:dyDescent="0.25">
      <c r="A806" s="622"/>
      <c r="B806" s="150" t="s">
        <v>20</v>
      </c>
      <c r="C806" s="150"/>
      <c r="D806" s="24"/>
      <c r="E806" s="24"/>
      <c r="F806" s="24"/>
      <c r="G806" s="96"/>
      <c r="H806" s="24"/>
      <c r="I806" s="77" t="e">
        <f t="shared" si="443"/>
        <v>#DIV/0!</v>
      </c>
      <c r="J806" s="77"/>
      <c r="K806" s="24">
        <f t="shared" si="441"/>
        <v>0</v>
      </c>
      <c r="L806" s="24">
        <f t="shared" ref="L806" si="448">E806-K806</f>
        <v>0</v>
      </c>
      <c r="M806" s="115" t="e">
        <f t="shared" si="428"/>
        <v>#DIV/0!</v>
      </c>
      <c r="N806" s="705"/>
    </row>
    <row r="807" spans="1:14" s="13" customFormat="1" ht="94.5" customHeight="1" x14ac:dyDescent="0.25">
      <c r="A807" s="680" t="s">
        <v>551</v>
      </c>
      <c r="B807" s="567" t="s">
        <v>553</v>
      </c>
      <c r="C807" s="149" t="s">
        <v>238</v>
      </c>
      <c r="D807" s="50">
        <f>SUM(D808:D811)</f>
        <v>7044.04</v>
      </c>
      <c r="E807" s="50">
        <f>SUM(E808:E811)</f>
        <v>7044.04</v>
      </c>
      <c r="F807" s="50">
        <f>SUM(F808:F811)</f>
        <v>0</v>
      </c>
      <c r="G807" s="101">
        <f>F807/E807</f>
        <v>0</v>
      </c>
      <c r="H807" s="50">
        <f>SUM(H808:H811)</f>
        <v>0</v>
      </c>
      <c r="I807" s="96">
        <f t="shared" si="443"/>
        <v>0</v>
      </c>
      <c r="J807" s="95" t="e">
        <f>H807/F807</f>
        <v>#DIV/0!</v>
      </c>
      <c r="K807" s="24">
        <f>SUM(K808:K811)</f>
        <v>7044.04</v>
      </c>
      <c r="L807" s="24">
        <f>SUM(L808:L811)</f>
        <v>0</v>
      </c>
      <c r="M807" s="47">
        <f t="shared" si="428"/>
        <v>1</v>
      </c>
      <c r="N807" s="692" t="s">
        <v>813</v>
      </c>
    </row>
    <row r="808" spans="1:14" s="13" customFormat="1" ht="37.5" customHeight="1" x14ac:dyDescent="0.25">
      <c r="A808" s="681"/>
      <c r="B808" s="150" t="s">
        <v>19</v>
      </c>
      <c r="C808" s="150"/>
      <c r="D808" s="24">
        <f>D813</f>
        <v>0</v>
      </c>
      <c r="E808" s="24">
        <f t="shared" ref="E808:F808" si="449">E813</f>
        <v>0</v>
      </c>
      <c r="F808" s="24">
        <f t="shared" si="449"/>
        <v>0</v>
      </c>
      <c r="G808" s="77" t="e">
        <f>F808/E808</f>
        <v>#DIV/0!</v>
      </c>
      <c r="H808" s="24">
        <f t="shared" ref="H808:H811" si="450">H813</f>
        <v>0</v>
      </c>
      <c r="I808" s="77" t="e">
        <f t="shared" si="443"/>
        <v>#DIV/0!</v>
      </c>
      <c r="J808" s="77" t="e">
        <f>H808/F808</f>
        <v>#DIV/0!</v>
      </c>
      <c r="K808" s="24">
        <f t="shared" ref="K808:L811" si="451">K813</f>
        <v>0</v>
      </c>
      <c r="L808" s="24">
        <f t="shared" si="451"/>
        <v>0</v>
      </c>
      <c r="M808" s="115" t="e">
        <f t="shared" si="428"/>
        <v>#DIV/0!</v>
      </c>
      <c r="N808" s="693"/>
    </row>
    <row r="809" spans="1:14" s="13" customFormat="1" ht="37.5" customHeight="1" x14ac:dyDescent="0.25">
      <c r="A809" s="681"/>
      <c r="B809" s="150" t="s">
        <v>18</v>
      </c>
      <c r="C809" s="150"/>
      <c r="D809" s="24">
        <f>D814</f>
        <v>6973.6</v>
      </c>
      <c r="E809" s="24">
        <f>E814</f>
        <v>6973.6</v>
      </c>
      <c r="F809" s="24"/>
      <c r="G809" s="96">
        <f>F809/E809</f>
        <v>0</v>
      </c>
      <c r="H809" s="24">
        <f t="shared" si="450"/>
        <v>0</v>
      </c>
      <c r="I809" s="96">
        <f t="shared" si="443"/>
        <v>0</v>
      </c>
      <c r="J809" s="77" t="e">
        <f>H809/F809</f>
        <v>#DIV/0!</v>
      </c>
      <c r="K809" s="24">
        <f t="shared" si="451"/>
        <v>6973.6</v>
      </c>
      <c r="L809" s="24"/>
      <c r="M809" s="47">
        <f t="shared" si="428"/>
        <v>1</v>
      </c>
      <c r="N809" s="693"/>
    </row>
    <row r="810" spans="1:14" s="13" customFormat="1" ht="37.5" customHeight="1" x14ac:dyDescent="0.25">
      <c r="A810" s="681"/>
      <c r="B810" s="150" t="s">
        <v>38</v>
      </c>
      <c r="C810" s="150"/>
      <c r="D810" s="24">
        <f t="shared" ref="D810:E811" si="452">D815</f>
        <v>70.44</v>
      </c>
      <c r="E810" s="24">
        <f t="shared" si="452"/>
        <v>70.44</v>
      </c>
      <c r="F810" s="24"/>
      <c r="G810" s="77">
        <f>F810/E810</f>
        <v>0</v>
      </c>
      <c r="H810" s="36">
        <f t="shared" si="450"/>
        <v>0</v>
      </c>
      <c r="I810" s="77">
        <f t="shared" si="443"/>
        <v>0</v>
      </c>
      <c r="J810" s="77" t="e">
        <f>H810/F810</f>
        <v>#DIV/0!</v>
      </c>
      <c r="K810" s="24">
        <f>K815</f>
        <v>70.44</v>
      </c>
      <c r="L810" s="36">
        <f t="shared" si="451"/>
        <v>0</v>
      </c>
      <c r="M810" s="115">
        <f t="shared" si="428"/>
        <v>1</v>
      </c>
      <c r="N810" s="693"/>
    </row>
    <row r="811" spans="1:14" s="13" customFormat="1" ht="37.5" customHeight="1" x14ac:dyDescent="0.25">
      <c r="A811" s="682"/>
      <c r="B811" s="150" t="s">
        <v>20</v>
      </c>
      <c r="C811" s="150"/>
      <c r="D811" s="24">
        <f t="shared" si="452"/>
        <v>0</v>
      </c>
      <c r="E811" s="24">
        <f t="shared" si="452"/>
        <v>0</v>
      </c>
      <c r="F811" s="24"/>
      <c r="G811" s="96"/>
      <c r="H811" s="24">
        <f t="shared" si="450"/>
        <v>0</v>
      </c>
      <c r="I811" s="77" t="e">
        <f t="shared" si="443"/>
        <v>#DIV/0!</v>
      </c>
      <c r="J811" s="77"/>
      <c r="K811" s="24">
        <f t="shared" si="451"/>
        <v>0</v>
      </c>
      <c r="L811" s="24">
        <f t="shared" si="451"/>
        <v>0</v>
      </c>
      <c r="M811" s="115" t="e">
        <f t="shared" si="428"/>
        <v>#DIV/0!</v>
      </c>
      <c r="N811" s="694"/>
    </row>
    <row r="812" spans="1:14" s="13" customFormat="1" ht="280.5" customHeight="1" x14ac:dyDescent="0.25">
      <c r="A812" s="620" t="s">
        <v>552</v>
      </c>
      <c r="B812" s="151" t="s">
        <v>812</v>
      </c>
      <c r="C812" s="149" t="s">
        <v>238</v>
      </c>
      <c r="D812" s="50">
        <f>SUM(D813:D816)</f>
        <v>7044.04</v>
      </c>
      <c r="E812" s="50">
        <f>SUM(E813:E816)</f>
        <v>7044.04</v>
      </c>
      <c r="F812" s="50">
        <f>SUM(F813:F816)</f>
        <v>0</v>
      </c>
      <c r="G812" s="95">
        <f>F812/E812</f>
        <v>0</v>
      </c>
      <c r="H812" s="50">
        <f>SUM(H813:H816)</f>
        <v>0</v>
      </c>
      <c r="I812" s="77">
        <f t="shared" si="443"/>
        <v>0</v>
      </c>
      <c r="J812" s="95" t="e">
        <f>H812/F812</f>
        <v>#DIV/0!</v>
      </c>
      <c r="K812" s="50">
        <f>SUM(K813:K816)</f>
        <v>7044.04</v>
      </c>
      <c r="L812" s="50">
        <f>SUM(L813:L816)</f>
        <v>0</v>
      </c>
      <c r="M812" s="47">
        <f t="shared" si="428"/>
        <v>1</v>
      </c>
      <c r="N812" s="703" t="s">
        <v>814</v>
      </c>
    </row>
    <row r="813" spans="1:14" s="13" customFormat="1" x14ac:dyDescent="0.25">
      <c r="A813" s="621"/>
      <c r="B813" s="150" t="s">
        <v>19</v>
      </c>
      <c r="C813" s="150"/>
      <c r="D813" s="24"/>
      <c r="E813" s="24"/>
      <c r="F813" s="24"/>
      <c r="G813" s="96"/>
      <c r="H813" s="24"/>
      <c r="I813" s="77" t="e">
        <f t="shared" si="443"/>
        <v>#DIV/0!</v>
      </c>
      <c r="J813" s="77"/>
      <c r="K813" s="24">
        <f t="shared" ref="K813" si="453">E813</f>
        <v>0</v>
      </c>
      <c r="L813" s="24">
        <f t="shared" ref="L813:L816" si="454">E813-K813</f>
        <v>0</v>
      </c>
      <c r="M813" s="47"/>
      <c r="N813" s="704"/>
    </row>
    <row r="814" spans="1:14" s="13" customFormat="1" x14ac:dyDescent="0.25">
      <c r="A814" s="621"/>
      <c r="B814" s="150" t="s">
        <v>18</v>
      </c>
      <c r="C814" s="150"/>
      <c r="D814" s="24">
        <v>6973.6</v>
      </c>
      <c r="E814" s="24">
        <v>6973.6</v>
      </c>
      <c r="F814" s="24">
        <f>H814</f>
        <v>0</v>
      </c>
      <c r="G814" s="77">
        <f>F814/E814</f>
        <v>0</v>
      </c>
      <c r="H814" s="24">
        <v>0</v>
      </c>
      <c r="I814" s="77">
        <f t="shared" si="443"/>
        <v>0</v>
      </c>
      <c r="J814" s="77" t="e">
        <f>H814/F814</f>
        <v>#DIV/0!</v>
      </c>
      <c r="K814" s="24">
        <f>E814</f>
        <v>6973.6</v>
      </c>
      <c r="L814" s="24">
        <f t="shared" si="454"/>
        <v>0</v>
      </c>
      <c r="M814" s="47">
        <f>K814/E814</f>
        <v>1</v>
      </c>
      <c r="N814" s="704"/>
    </row>
    <row r="815" spans="1:14" s="13" customFormat="1" x14ac:dyDescent="0.25">
      <c r="A815" s="621"/>
      <c r="B815" s="150" t="s">
        <v>38</v>
      </c>
      <c r="C815" s="150"/>
      <c r="D815" s="24">
        <v>70.44</v>
      </c>
      <c r="E815" s="24">
        <v>70.44</v>
      </c>
      <c r="F815" s="24">
        <f>H815</f>
        <v>0</v>
      </c>
      <c r="G815" s="77">
        <f>F815/E815</f>
        <v>0</v>
      </c>
      <c r="H815" s="24">
        <v>0</v>
      </c>
      <c r="I815" s="77">
        <f t="shared" si="443"/>
        <v>0</v>
      </c>
      <c r="J815" s="77" t="e">
        <f>H815/F815</f>
        <v>#DIV/0!</v>
      </c>
      <c r="K815" s="24">
        <f>E815</f>
        <v>70.44</v>
      </c>
      <c r="L815" s="24">
        <f t="shared" si="454"/>
        <v>0</v>
      </c>
      <c r="M815" s="47">
        <f>K815/E815</f>
        <v>1</v>
      </c>
      <c r="N815" s="704"/>
    </row>
    <row r="816" spans="1:14" s="13" customFormat="1" x14ac:dyDescent="0.25">
      <c r="A816" s="622"/>
      <c r="B816" s="150" t="s">
        <v>20</v>
      </c>
      <c r="C816" s="150"/>
      <c r="D816" s="24"/>
      <c r="E816" s="24"/>
      <c r="F816" s="24"/>
      <c r="G816" s="96"/>
      <c r="H816" s="24"/>
      <c r="I816" s="77" t="e">
        <f t="shared" si="443"/>
        <v>#DIV/0!</v>
      </c>
      <c r="J816" s="77"/>
      <c r="K816" s="24">
        <f t="shared" ref="K816" si="455">E816</f>
        <v>0</v>
      </c>
      <c r="L816" s="24">
        <f t="shared" si="454"/>
        <v>0</v>
      </c>
      <c r="M816" s="115" t="e">
        <f t="shared" ref="M816" si="456">K816/E816</f>
        <v>#DIV/0!</v>
      </c>
      <c r="N816" s="705"/>
    </row>
    <row r="817" spans="1:14" s="63" customFormat="1" ht="75" customHeight="1" x14ac:dyDescent="0.25">
      <c r="A817" s="649" t="s">
        <v>40</v>
      </c>
      <c r="B817" s="154" t="s">
        <v>1281</v>
      </c>
      <c r="C817" s="152" t="s">
        <v>95</v>
      </c>
      <c r="D817" s="31">
        <f>SUM(D818:D821)</f>
        <v>104075.48</v>
      </c>
      <c r="E817" s="31">
        <f t="shared" ref="E817:H817" si="457">SUM(E818:E821)</f>
        <v>104075.48</v>
      </c>
      <c r="F817" s="31">
        <f t="shared" si="457"/>
        <v>18953.68</v>
      </c>
      <c r="G817" s="97">
        <f>F817/E817</f>
        <v>0.182</v>
      </c>
      <c r="H817" s="31">
        <f t="shared" si="457"/>
        <v>18953.68</v>
      </c>
      <c r="I817" s="97">
        <f t="shared" si="443"/>
        <v>0.182</v>
      </c>
      <c r="J817" s="97">
        <f>H817/F817</f>
        <v>1</v>
      </c>
      <c r="K817" s="31">
        <f>SUM(K818:K821)</f>
        <v>102234.6</v>
      </c>
      <c r="L817" s="31">
        <f>SUM(L818:L821)</f>
        <v>1840.88</v>
      </c>
      <c r="M817" s="109">
        <f t="shared" si="428"/>
        <v>0.98199999999999998</v>
      </c>
      <c r="N817" s="695"/>
    </row>
    <row r="818" spans="1:14" s="63" customFormat="1" ht="23.25" customHeight="1" x14ac:dyDescent="0.25">
      <c r="A818" s="650"/>
      <c r="B818" s="153" t="s">
        <v>19</v>
      </c>
      <c r="C818" s="153"/>
      <c r="D818" s="33">
        <f>D823+D833+D863</f>
        <v>0</v>
      </c>
      <c r="E818" s="33">
        <f t="shared" ref="E818:F818" si="458">E823+E833+E863</f>
        <v>0</v>
      </c>
      <c r="F818" s="33">
        <f t="shared" si="458"/>
        <v>0</v>
      </c>
      <c r="G818" s="100"/>
      <c r="H818" s="33">
        <f t="shared" ref="H818" si="459">H823+H833+H863</f>
        <v>0</v>
      </c>
      <c r="I818" s="99" t="e">
        <f t="shared" si="443"/>
        <v>#DIV/0!</v>
      </c>
      <c r="J818" s="99" t="e">
        <f t="shared" ref="J818:J819" si="460">H818/F818</f>
        <v>#DIV/0!</v>
      </c>
      <c r="K818" s="33">
        <f t="shared" ref="K818:L818" si="461">K823+K833+K863</f>
        <v>0</v>
      </c>
      <c r="L818" s="33">
        <f t="shared" si="461"/>
        <v>0</v>
      </c>
      <c r="M818" s="112" t="e">
        <f t="shared" si="428"/>
        <v>#DIV/0!</v>
      </c>
      <c r="N818" s="730"/>
    </row>
    <row r="819" spans="1:14" s="63" customFormat="1" x14ac:dyDescent="0.25">
      <c r="A819" s="650"/>
      <c r="B819" s="153" t="s">
        <v>18</v>
      </c>
      <c r="C819" s="153"/>
      <c r="D819" s="33">
        <f t="shared" ref="D819:F820" si="462">D824+D834+D864</f>
        <v>0</v>
      </c>
      <c r="E819" s="33">
        <f t="shared" si="462"/>
        <v>0</v>
      </c>
      <c r="F819" s="33">
        <f t="shared" si="462"/>
        <v>0</v>
      </c>
      <c r="G819" s="100"/>
      <c r="H819" s="33">
        <f t="shared" ref="H819" si="463">H824+H834+H864</f>
        <v>0</v>
      </c>
      <c r="I819" s="99" t="e">
        <f t="shared" si="443"/>
        <v>#DIV/0!</v>
      </c>
      <c r="J819" s="99" t="e">
        <f t="shared" si="460"/>
        <v>#DIV/0!</v>
      </c>
      <c r="K819" s="33">
        <f t="shared" ref="K819:L819" si="464">K824+K834+K864</f>
        <v>0</v>
      </c>
      <c r="L819" s="33">
        <f t="shared" si="464"/>
        <v>0</v>
      </c>
      <c r="M819" s="112" t="e">
        <f t="shared" si="428"/>
        <v>#DIV/0!</v>
      </c>
      <c r="N819" s="730"/>
    </row>
    <row r="820" spans="1:14" s="63" customFormat="1" x14ac:dyDescent="0.25">
      <c r="A820" s="650"/>
      <c r="B820" s="153" t="s">
        <v>38</v>
      </c>
      <c r="C820" s="153"/>
      <c r="D820" s="33">
        <f t="shared" si="462"/>
        <v>104075.48</v>
      </c>
      <c r="E820" s="33">
        <f t="shared" si="462"/>
        <v>104075.48</v>
      </c>
      <c r="F820" s="33">
        <f t="shared" si="462"/>
        <v>18953.68</v>
      </c>
      <c r="G820" s="100">
        <f>F820/E820</f>
        <v>0.182</v>
      </c>
      <c r="H820" s="33">
        <f t="shared" ref="H820" si="465">H825+H835+H865</f>
        <v>18953.68</v>
      </c>
      <c r="I820" s="100">
        <f t="shared" si="443"/>
        <v>0.182</v>
      </c>
      <c r="J820" s="100">
        <f>H820/F820</f>
        <v>1</v>
      </c>
      <c r="K820" s="33">
        <f t="shared" ref="K820:L820" si="466">K825+K835+K865</f>
        <v>102234.6</v>
      </c>
      <c r="L820" s="33">
        <f t="shared" si="466"/>
        <v>1840.88</v>
      </c>
      <c r="M820" s="126">
        <f t="shared" si="428"/>
        <v>0.98199999999999998</v>
      </c>
      <c r="N820" s="730"/>
    </row>
    <row r="821" spans="1:14" s="63" customFormat="1" x14ac:dyDescent="0.25">
      <c r="A821" s="651"/>
      <c r="B821" s="153" t="s">
        <v>20</v>
      </c>
      <c r="C821" s="153"/>
      <c r="D821" s="33">
        <f>D826+D836+D866</f>
        <v>0</v>
      </c>
      <c r="E821" s="33">
        <f t="shared" ref="E821:F821" si="467">E826+E836+E866</f>
        <v>0</v>
      </c>
      <c r="F821" s="33">
        <f t="shared" si="467"/>
        <v>0</v>
      </c>
      <c r="G821" s="100"/>
      <c r="H821" s="33">
        <f t="shared" ref="H821" si="468">H826+H836+H866</f>
        <v>0</v>
      </c>
      <c r="I821" s="99" t="e">
        <f t="shared" si="443"/>
        <v>#DIV/0!</v>
      </c>
      <c r="J821" s="100"/>
      <c r="K821" s="33">
        <f t="shared" ref="K821:L821" si="469">K826+K836+K866</f>
        <v>0</v>
      </c>
      <c r="L821" s="33">
        <f t="shared" si="469"/>
        <v>0</v>
      </c>
      <c r="M821" s="112" t="e">
        <f t="shared" si="428"/>
        <v>#DIV/0!</v>
      </c>
      <c r="N821" s="731"/>
    </row>
    <row r="822" spans="1:14" s="11" customFormat="1" ht="82.5" customHeight="1" x14ac:dyDescent="0.25">
      <c r="A822" s="636" t="s">
        <v>161</v>
      </c>
      <c r="B822" s="49" t="s">
        <v>704</v>
      </c>
      <c r="C822" s="149" t="s">
        <v>139</v>
      </c>
      <c r="D822" s="50">
        <f>SUM(D823:D826)</f>
        <v>1832.91</v>
      </c>
      <c r="E822" s="50">
        <f>SUM(E823:E826)</f>
        <v>1832.91</v>
      </c>
      <c r="F822" s="50">
        <f>SUM(F823:F826)</f>
        <v>0</v>
      </c>
      <c r="G822" s="101">
        <f>F822/E822</f>
        <v>0</v>
      </c>
      <c r="H822" s="50">
        <f>SUM(H823:H826)</f>
        <v>0</v>
      </c>
      <c r="I822" s="96">
        <f t="shared" si="443"/>
        <v>0</v>
      </c>
      <c r="J822" s="95" t="e">
        <f>H822/F822</f>
        <v>#DIV/0!</v>
      </c>
      <c r="K822" s="50">
        <f>SUM(K823:K826)</f>
        <v>883.9</v>
      </c>
      <c r="L822" s="24">
        <f t="shared" ref="L822:L866" si="470">E822-K822</f>
        <v>949.01</v>
      </c>
      <c r="M822" s="47">
        <f t="shared" si="428"/>
        <v>0.48</v>
      </c>
      <c r="N822" s="701"/>
    </row>
    <row r="823" spans="1:14" s="13" customFormat="1" x14ac:dyDescent="0.25">
      <c r="A823" s="636"/>
      <c r="B823" s="150" t="s">
        <v>19</v>
      </c>
      <c r="C823" s="150"/>
      <c r="D823" s="24">
        <f>D828</f>
        <v>0</v>
      </c>
      <c r="E823" s="24">
        <f t="shared" ref="E823:F823" si="471">E828</f>
        <v>0</v>
      </c>
      <c r="F823" s="24">
        <f t="shared" si="471"/>
        <v>0</v>
      </c>
      <c r="G823" s="96"/>
      <c r="H823" s="24">
        <f t="shared" ref="H823" si="472">H828</f>
        <v>0</v>
      </c>
      <c r="I823" s="77" t="e">
        <f t="shared" si="443"/>
        <v>#DIV/0!</v>
      </c>
      <c r="J823" s="77"/>
      <c r="K823" s="24">
        <f t="shared" ref="K823:L823" si="473">K828</f>
        <v>0</v>
      </c>
      <c r="L823" s="24">
        <f t="shared" si="473"/>
        <v>0</v>
      </c>
      <c r="M823" s="115" t="e">
        <f t="shared" si="428"/>
        <v>#DIV/0!</v>
      </c>
      <c r="N823" s="701"/>
    </row>
    <row r="824" spans="1:14" s="13" customFormat="1" x14ac:dyDescent="0.25">
      <c r="A824" s="636"/>
      <c r="B824" s="150" t="s">
        <v>18</v>
      </c>
      <c r="C824" s="150"/>
      <c r="D824" s="24">
        <f t="shared" ref="D824:F826" si="474">D829</f>
        <v>0</v>
      </c>
      <c r="E824" s="24">
        <f t="shared" si="474"/>
        <v>0</v>
      </c>
      <c r="F824" s="24">
        <f t="shared" si="474"/>
        <v>0</v>
      </c>
      <c r="G824" s="96"/>
      <c r="H824" s="24">
        <f t="shared" ref="H824" si="475">H829</f>
        <v>0</v>
      </c>
      <c r="I824" s="77" t="e">
        <f t="shared" si="443"/>
        <v>#DIV/0!</v>
      </c>
      <c r="J824" s="77"/>
      <c r="K824" s="24">
        <f t="shared" ref="K824:L824" si="476">K829</f>
        <v>0</v>
      </c>
      <c r="L824" s="24">
        <f t="shared" si="476"/>
        <v>0</v>
      </c>
      <c r="M824" s="115" t="e">
        <f t="shared" si="428"/>
        <v>#DIV/0!</v>
      </c>
      <c r="N824" s="701"/>
    </row>
    <row r="825" spans="1:14" s="13" customFormat="1" x14ac:dyDescent="0.25">
      <c r="A825" s="636"/>
      <c r="B825" s="150" t="s">
        <v>38</v>
      </c>
      <c r="C825" s="150"/>
      <c r="D825" s="24">
        <f t="shared" si="474"/>
        <v>1832.91</v>
      </c>
      <c r="E825" s="24">
        <f t="shared" si="474"/>
        <v>1832.91</v>
      </c>
      <c r="F825" s="24">
        <f t="shared" si="474"/>
        <v>0</v>
      </c>
      <c r="G825" s="96">
        <f>F825/E825</f>
        <v>0</v>
      </c>
      <c r="H825" s="24">
        <f t="shared" ref="H825" si="477">H830</f>
        <v>0</v>
      </c>
      <c r="I825" s="96">
        <f t="shared" si="443"/>
        <v>0</v>
      </c>
      <c r="J825" s="77" t="e">
        <f>H825/F825</f>
        <v>#DIV/0!</v>
      </c>
      <c r="K825" s="24">
        <f t="shared" ref="K825:L825" si="478">K830</f>
        <v>883.9</v>
      </c>
      <c r="L825" s="24">
        <f t="shared" si="478"/>
        <v>949.01</v>
      </c>
      <c r="M825" s="47">
        <f t="shared" si="428"/>
        <v>0.48</v>
      </c>
      <c r="N825" s="701"/>
    </row>
    <row r="826" spans="1:14" s="13" customFormat="1" x14ac:dyDescent="0.25">
      <c r="A826" s="636"/>
      <c r="B826" s="150" t="s">
        <v>20</v>
      </c>
      <c r="C826" s="150"/>
      <c r="D826" s="24">
        <f t="shared" si="474"/>
        <v>0</v>
      </c>
      <c r="E826" s="24">
        <f t="shared" si="474"/>
        <v>0</v>
      </c>
      <c r="F826" s="24">
        <f t="shared" si="474"/>
        <v>0</v>
      </c>
      <c r="G826" s="96"/>
      <c r="H826" s="24">
        <f t="shared" ref="H826" si="479">H831</f>
        <v>0</v>
      </c>
      <c r="I826" s="77" t="e">
        <f t="shared" si="443"/>
        <v>#DIV/0!</v>
      </c>
      <c r="J826" s="77"/>
      <c r="K826" s="24">
        <f t="shared" ref="K826:L826" si="480">K831</f>
        <v>0</v>
      </c>
      <c r="L826" s="24">
        <f t="shared" si="480"/>
        <v>0</v>
      </c>
      <c r="M826" s="115" t="e">
        <f t="shared" si="428"/>
        <v>#DIV/0!</v>
      </c>
      <c r="N826" s="701"/>
    </row>
    <row r="827" spans="1:14" s="13" customFormat="1" ht="75.75" customHeight="1" x14ac:dyDescent="0.25">
      <c r="A827" s="636" t="s">
        <v>705</v>
      </c>
      <c r="B827" s="49" t="s">
        <v>446</v>
      </c>
      <c r="C827" s="149" t="s">
        <v>139</v>
      </c>
      <c r="D827" s="50">
        <f>SUM(D828:D831)</f>
        <v>1832.91</v>
      </c>
      <c r="E827" s="50">
        <f>SUM(E828:E831)</f>
        <v>1832.91</v>
      </c>
      <c r="F827" s="50">
        <f>SUM(F828:F831)</f>
        <v>0</v>
      </c>
      <c r="G827" s="101">
        <f>F827/E827</f>
        <v>0</v>
      </c>
      <c r="H827" s="50">
        <f>SUM(H828:H831)</f>
        <v>0</v>
      </c>
      <c r="I827" s="101">
        <f t="shared" si="443"/>
        <v>0</v>
      </c>
      <c r="J827" s="95" t="e">
        <f>H827/F827</f>
        <v>#DIV/0!</v>
      </c>
      <c r="K827" s="50">
        <f>SUM(K828:K831)</f>
        <v>883.9</v>
      </c>
      <c r="L827" s="50">
        <f t="shared" si="470"/>
        <v>949.01</v>
      </c>
      <c r="M827" s="134">
        <f t="shared" si="428"/>
        <v>0.48</v>
      </c>
      <c r="N827" s="701" t="s">
        <v>1083</v>
      </c>
    </row>
    <row r="828" spans="1:14" s="13" customFormat="1" ht="50.25" customHeight="1" x14ac:dyDescent="0.25">
      <c r="A828" s="636"/>
      <c r="B828" s="150" t="s">
        <v>19</v>
      </c>
      <c r="C828" s="150"/>
      <c r="D828" s="24"/>
      <c r="E828" s="24"/>
      <c r="F828" s="24"/>
      <c r="G828" s="96"/>
      <c r="H828" s="24"/>
      <c r="I828" s="77" t="e">
        <f t="shared" si="443"/>
        <v>#DIV/0!</v>
      </c>
      <c r="J828" s="77"/>
      <c r="K828" s="24">
        <f t="shared" ref="K828:K866" si="481">E828</f>
        <v>0</v>
      </c>
      <c r="L828" s="24">
        <f t="shared" si="470"/>
        <v>0</v>
      </c>
      <c r="M828" s="115" t="e">
        <f t="shared" si="428"/>
        <v>#DIV/0!</v>
      </c>
      <c r="N828" s="701"/>
    </row>
    <row r="829" spans="1:14" s="13" customFormat="1" ht="50.25" customHeight="1" x14ac:dyDescent="0.25">
      <c r="A829" s="636"/>
      <c r="B829" s="150" t="s">
        <v>18</v>
      </c>
      <c r="C829" s="150"/>
      <c r="D829" s="24"/>
      <c r="E829" s="24"/>
      <c r="F829" s="24"/>
      <c r="G829" s="96"/>
      <c r="H829" s="24"/>
      <c r="I829" s="77" t="e">
        <f t="shared" si="443"/>
        <v>#DIV/0!</v>
      </c>
      <c r="J829" s="77"/>
      <c r="K829" s="24">
        <f t="shared" si="481"/>
        <v>0</v>
      </c>
      <c r="L829" s="24">
        <f t="shared" si="470"/>
        <v>0</v>
      </c>
      <c r="M829" s="115" t="e">
        <f t="shared" si="428"/>
        <v>#DIV/0!</v>
      </c>
      <c r="N829" s="701"/>
    </row>
    <row r="830" spans="1:14" s="13" customFormat="1" ht="50.25" customHeight="1" x14ac:dyDescent="0.25">
      <c r="A830" s="636"/>
      <c r="B830" s="150" t="s">
        <v>38</v>
      </c>
      <c r="C830" s="150"/>
      <c r="D830" s="24">
        <v>1832.91</v>
      </c>
      <c r="E830" s="24">
        <v>1832.91</v>
      </c>
      <c r="F830" s="24"/>
      <c r="G830" s="96">
        <f>F830/E830</f>
        <v>0</v>
      </c>
      <c r="H830" s="24">
        <f>F830</f>
        <v>0</v>
      </c>
      <c r="I830" s="96">
        <f t="shared" si="443"/>
        <v>0</v>
      </c>
      <c r="J830" s="77" t="e">
        <f>H830/F830</f>
        <v>#DIV/0!</v>
      </c>
      <c r="K830" s="24">
        <v>883.9</v>
      </c>
      <c r="L830" s="24">
        <f t="shared" si="470"/>
        <v>949.01</v>
      </c>
      <c r="M830" s="47">
        <f t="shared" si="428"/>
        <v>0.48</v>
      </c>
      <c r="N830" s="701"/>
    </row>
    <row r="831" spans="1:14" s="13" customFormat="1" ht="50.25" customHeight="1" x14ac:dyDescent="0.25">
      <c r="A831" s="636"/>
      <c r="B831" s="150" t="s">
        <v>20</v>
      </c>
      <c r="C831" s="150"/>
      <c r="D831" s="24"/>
      <c r="E831" s="24"/>
      <c r="F831" s="24"/>
      <c r="G831" s="96"/>
      <c r="H831" s="24"/>
      <c r="I831" s="77" t="e">
        <f t="shared" si="443"/>
        <v>#DIV/0!</v>
      </c>
      <c r="J831" s="77"/>
      <c r="K831" s="24">
        <f t="shared" si="481"/>
        <v>0</v>
      </c>
      <c r="L831" s="24">
        <f t="shared" si="470"/>
        <v>0</v>
      </c>
      <c r="M831" s="115" t="e">
        <f t="shared" si="428"/>
        <v>#DIV/0!</v>
      </c>
      <c r="N831" s="701"/>
    </row>
    <row r="832" spans="1:14" s="545" customFormat="1" ht="69" customHeight="1" x14ac:dyDescent="0.25">
      <c r="A832" s="636" t="s">
        <v>162</v>
      </c>
      <c r="B832" s="49" t="s">
        <v>706</v>
      </c>
      <c r="C832" s="149" t="s">
        <v>139</v>
      </c>
      <c r="D832" s="50">
        <f>SUM(D833:D836)</f>
        <v>34492.46</v>
      </c>
      <c r="E832" s="50">
        <f>SUM(E833:E836)</f>
        <v>34492.46</v>
      </c>
      <c r="F832" s="50">
        <f>SUM(F833:F836)</f>
        <v>7447.11</v>
      </c>
      <c r="G832" s="101">
        <f>F832/E832</f>
        <v>0.216</v>
      </c>
      <c r="H832" s="50">
        <f>SUM(H833:H836)</f>
        <v>7447.11</v>
      </c>
      <c r="I832" s="96">
        <f t="shared" si="443"/>
        <v>0.216</v>
      </c>
      <c r="J832" s="96">
        <f>H832/F832</f>
        <v>1</v>
      </c>
      <c r="K832" s="24">
        <f>SUM(K833:K836)</f>
        <v>34492.46</v>
      </c>
      <c r="L832" s="24">
        <f t="shared" si="470"/>
        <v>0</v>
      </c>
      <c r="M832" s="47">
        <f t="shared" si="428"/>
        <v>1</v>
      </c>
      <c r="N832" s="702"/>
    </row>
    <row r="833" spans="1:14" s="13" customFormat="1" x14ac:dyDescent="0.25">
      <c r="A833" s="636"/>
      <c r="B833" s="150" t="s">
        <v>19</v>
      </c>
      <c r="C833" s="150"/>
      <c r="D833" s="24">
        <f>D838+D843+D848+D853+D858</f>
        <v>0</v>
      </c>
      <c r="E833" s="24">
        <f t="shared" ref="E833:F833" si="482">E838+E843+E848+E853+E858</f>
        <v>0</v>
      </c>
      <c r="F833" s="24">
        <f t="shared" si="482"/>
        <v>0</v>
      </c>
      <c r="G833" s="96"/>
      <c r="H833" s="24">
        <f t="shared" ref="H833" si="483">H838+H843+H848+H853+H858</f>
        <v>0</v>
      </c>
      <c r="I833" s="77" t="e">
        <f t="shared" si="443"/>
        <v>#DIV/0!</v>
      </c>
      <c r="J833" s="77"/>
      <c r="K833" s="24">
        <f t="shared" ref="K833:L833" si="484">K838+K843+K848+K853+K858</f>
        <v>0</v>
      </c>
      <c r="L833" s="24">
        <f t="shared" si="484"/>
        <v>0</v>
      </c>
      <c r="M833" s="115" t="e">
        <f t="shared" si="428"/>
        <v>#DIV/0!</v>
      </c>
      <c r="N833" s="702"/>
    </row>
    <row r="834" spans="1:14" s="13" customFormat="1" x14ac:dyDescent="0.25">
      <c r="A834" s="636"/>
      <c r="B834" s="150" t="s">
        <v>18</v>
      </c>
      <c r="C834" s="150"/>
      <c r="D834" s="24">
        <f t="shared" ref="D834:F836" si="485">D839+D844+D849+D854+D859</f>
        <v>0</v>
      </c>
      <c r="E834" s="24">
        <f t="shared" si="485"/>
        <v>0</v>
      </c>
      <c r="F834" s="24">
        <f t="shared" si="485"/>
        <v>0</v>
      </c>
      <c r="G834" s="96"/>
      <c r="H834" s="24">
        <f t="shared" ref="H834" si="486">H839+H844+H849+H854+H859</f>
        <v>0</v>
      </c>
      <c r="I834" s="77" t="e">
        <f t="shared" si="443"/>
        <v>#DIV/0!</v>
      </c>
      <c r="J834" s="77"/>
      <c r="K834" s="24">
        <f t="shared" ref="K834:L834" si="487">K839+K844+K849+K854+K859</f>
        <v>0</v>
      </c>
      <c r="L834" s="24">
        <f t="shared" si="487"/>
        <v>0</v>
      </c>
      <c r="M834" s="115" t="e">
        <f t="shared" si="428"/>
        <v>#DIV/0!</v>
      </c>
      <c r="N834" s="702"/>
    </row>
    <row r="835" spans="1:14" s="13" customFormat="1" x14ac:dyDescent="0.25">
      <c r="A835" s="636"/>
      <c r="B835" s="150" t="s">
        <v>38</v>
      </c>
      <c r="C835" s="150"/>
      <c r="D835" s="24">
        <f t="shared" si="485"/>
        <v>34492.46</v>
      </c>
      <c r="E835" s="24">
        <f t="shared" si="485"/>
        <v>34492.46</v>
      </c>
      <c r="F835" s="24">
        <f t="shared" si="485"/>
        <v>7447.11</v>
      </c>
      <c r="G835" s="96">
        <f>F835/E835</f>
        <v>0.216</v>
      </c>
      <c r="H835" s="24">
        <f t="shared" ref="H835" si="488">H840+H845+H850+H855+H860</f>
        <v>7447.11</v>
      </c>
      <c r="I835" s="96">
        <f t="shared" si="443"/>
        <v>0.216</v>
      </c>
      <c r="J835" s="96">
        <f>H835/F835</f>
        <v>1</v>
      </c>
      <c r="K835" s="24">
        <f t="shared" ref="K835:L835" si="489">K840+K845+K850+K855+K860</f>
        <v>34492.46</v>
      </c>
      <c r="L835" s="24">
        <f t="shared" si="489"/>
        <v>0</v>
      </c>
      <c r="M835" s="47">
        <f t="shared" si="428"/>
        <v>1</v>
      </c>
      <c r="N835" s="702"/>
    </row>
    <row r="836" spans="1:14" s="13" customFormat="1" x14ac:dyDescent="0.25">
      <c r="A836" s="636"/>
      <c r="B836" s="150" t="s">
        <v>20</v>
      </c>
      <c r="C836" s="150"/>
      <c r="D836" s="24">
        <f t="shared" si="485"/>
        <v>0</v>
      </c>
      <c r="E836" s="24">
        <f t="shared" si="485"/>
        <v>0</v>
      </c>
      <c r="F836" s="24">
        <f t="shared" si="485"/>
        <v>0</v>
      </c>
      <c r="G836" s="96"/>
      <c r="H836" s="24">
        <f t="shared" ref="H836" si="490">H841+H846+H851+H856+H861</f>
        <v>0</v>
      </c>
      <c r="I836" s="77" t="e">
        <f t="shared" si="443"/>
        <v>#DIV/0!</v>
      </c>
      <c r="J836" s="77"/>
      <c r="K836" s="24">
        <f t="shared" ref="K836:L836" si="491">K841+K846+K851+K856+K861</f>
        <v>0</v>
      </c>
      <c r="L836" s="24">
        <f t="shared" si="491"/>
        <v>0</v>
      </c>
      <c r="M836" s="115" t="e">
        <f t="shared" si="428"/>
        <v>#DIV/0!</v>
      </c>
      <c r="N836" s="702"/>
    </row>
    <row r="837" spans="1:14" s="13" customFormat="1" ht="60.75" customHeight="1" x14ac:dyDescent="0.25">
      <c r="A837" s="636" t="s">
        <v>707</v>
      </c>
      <c r="B837" s="570" t="s">
        <v>712</v>
      </c>
      <c r="C837" s="551" t="s">
        <v>139</v>
      </c>
      <c r="D837" s="24">
        <f>SUM(D838:D841)</f>
        <v>1412.57</v>
      </c>
      <c r="E837" s="24">
        <f>SUM(E838:E841)</f>
        <v>1412.57</v>
      </c>
      <c r="F837" s="24">
        <f>SUM(F838:F841)</f>
        <v>320.14</v>
      </c>
      <c r="G837" s="96">
        <f>F837/E837</f>
        <v>0.22700000000000001</v>
      </c>
      <c r="H837" s="24">
        <f>SUM(H838:H841)</f>
        <v>320.14</v>
      </c>
      <c r="I837" s="96">
        <f t="shared" si="443"/>
        <v>0.22700000000000001</v>
      </c>
      <c r="J837" s="96">
        <f>H837/F837</f>
        <v>1</v>
      </c>
      <c r="K837" s="24">
        <f t="shared" si="481"/>
        <v>1412.57</v>
      </c>
      <c r="L837" s="24">
        <f t="shared" si="470"/>
        <v>0</v>
      </c>
      <c r="M837" s="47">
        <f t="shared" si="428"/>
        <v>1</v>
      </c>
      <c r="N837" s="702" t="s">
        <v>1086</v>
      </c>
    </row>
    <row r="838" spans="1:14" s="13" customFormat="1" x14ac:dyDescent="0.25">
      <c r="A838" s="636"/>
      <c r="B838" s="150" t="s">
        <v>19</v>
      </c>
      <c r="C838" s="150"/>
      <c r="D838" s="24"/>
      <c r="E838" s="24"/>
      <c r="F838" s="24"/>
      <c r="G838" s="96"/>
      <c r="H838" s="24"/>
      <c r="I838" s="77" t="e">
        <f t="shared" si="443"/>
        <v>#DIV/0!</v>
      </c>
      <c r="J838" s="77"/>
      <c r="K838" s="24">
        <f t="shared" si="481"/>
        <v>0</v>
      </c>
      <c r="L838" s="24">
        <f t="shared" si="470"/>
        <v>0</v>
      </c>
      <c r="M838" s="115" t="e">
        <f t="shared" si="428"/>
        <v>#DIV/0!</v>
      </c>
      <c r="N838" s="702"/>
    </row>
    <row r="839" spans="1:14" s="13" customFormat="1" x14ac:dyDescent="0.25">
      <c r="A839" s="636"/>
      <c r="B839" s="150" t="s">
        <v>18</v>
      </c>
      <c r="C839" s="150"/>
      <c r="D839" s="24"/>
      <c r="E839" s="24"/>
      <c r="F839" s="24"/>
      <c r="G839" s="96"/>
      <c r="H839" s="24"/>
      <c r="I839" s="77" t="e">
        <f t="shared" si="443"/>
        <v>#DIV/0!</v>
      </c>
      <c r="J839" s="77"/>
      <c r="K839" s="24">
        <f t="shared" si="481"/>
        <v>0</v>
      </c>
      <c r="L839" s="24">
        <f t="shared" si="470"/>
        <v>0</v>
      </c>
      <c r="M839" s="115" t="e">
        <f t="shared" si="428"/>
        <v>#DIV/0!</v>
      </c>
      <c r="N839" s="702"/>
    </row>
    <row r="840" spans="1:14" s="13" customFormat="1" x14ac:dyDescent="0.25">
      <c r="A840" s="636"/>
      <c r="B840" s="150" t="s">
        <v>38</v>
      </c>
      <c r="C840" s="150"/>
      <c r="D840" s="24">
        <v>1412.57</v>
      </c>
      <c r="E840" s="24">
        <v>1412.57</v>
      </c>
      <c r="F840" s="24">
        <v>320.14</v>
      </c>
      <c r="G840" s="96">
        <f>F840/E840</f>
        <v>0.22700000000000001</v>
      </c>
      <c r="H840" s="24">
        <f>F840</f>
        <v>320.14</v>
      </c>
      <c r="I840" s="96">
        <f t="shared" si="443"/>
        <v>0.22700000000000001</v>
      </c>
      <c r="J840" s="96">
        <f>H840/F840</f>
        <v>1</v>
      </c>
      <c r="K840" s="24">
        <f t="shared" si="481"/>
        <v>1412.57</v>
      </c>
      <c r="L840" s="24">
        <f t="shared" si="470"/>
        <v>0</v>
      </c>
      <c r="M840" s="47">
        <f t="shared" ref="M840:M868" si="492">K840/E840</f>
        <v>1</v>
      </c>
      <c r="N840" s="702"/>
    </row>
    <row r="841" spans="1:14" s="13" customFormat="1" x14ac:dyDescent="0.25">
      <c r="A841" s="636"/>
      <c r="B841" s="150" t="s">
        <v>20</v>
      </c>
      <c r="C841" s="150"/>
      <c r="D841" s="24"/>
      <c r="E841" s="24"/>
      <c r="F841" s="24"/>
      <c r="G841" s="96"/>
      <c r="H841" s="24"/>
      <c r="I841" s="77" t="e">
        <f t="shared" si="443"/>
        <v>#DIV/0!</v>
      </c>
      <c r="J841" s="77"/>
      <c r="K841" s="24">
        <f t="shared" si="481"/>
        <v>0</v>
      </c>
      <c r="L841" s="24">
        <f t="shared" si="470"/>
        <v>0</v>
      </c>
      <c r="M841" s="115" t="e">
        <f t="shared" si="492"/>
        <v>#DIV/0!</v>
      </c>
      <c r="N841" s="702"/>
    </row>
    <row r="842" spans="1:14" s="13" customFormat="1" ht="57.75" customHeight="1" x14ac:dyDescent="0.25">
      <c r="A842" s="636" t="s">
        <v>708</v>
      </c>
      <c r="B842" s="570" t="s">
        <v>713</v>
      </c>
      <c r="C842" s="551" t="s">
        <v>139</v>
      </c>
      <c r="D842" s="24">
        <f>SUM(D843:D846)</f>
        <v>9875.9500000000007</v>
      </c>
      <c r="E842" s="24">
        <f>SUM(E843:E846)</f>
        <v>9875.9500000000007</v>
      </c>
      <c r="F842" s="24">
        <f>SUM(F843:F846)</f>
        <v>1232.8699999999999</v>
      </c>
      <c r="G842" s="96">
        <f>F842/E842</f>
        <v>0.125</v>
      </c>
      <c r="H842" s="24">
        <f>SUM(H843:H846)</f>
        <v>1232.8699999999999</v>
      </c>
      <c r="I842" s="96">
        <f t="shared" si="443"/>
        <v>0.125</v>
      </c>
      <c r="J842" s="96">
        <f>H842/F842</f>
        <v>1</v>
      </c>
      <c r="K842" s="24">
        <f t="shared" si="481"/>
        <v>9875.9500000000007</v>
      </c>
      <c r="L842" s="24">
        <f t="shared" si="470"/>
        <v>0</v>
      </c>
      <c r="M842" s="47">
        <f t="shared" si="492"/>
        <v>1</v>
      </c>
      <c r="N842" s="702" t="s">
        <v>838</v>
      </c>
    </row>
    <row r="843" spans="1:14" s="13" customFormat="1" ht="18.75" customHeight="1" x14ac:dyDescent="0.25">
      <c r="A843" s="636"/>
      <c r="B843" s="150" t="s">
        <v>19</v>
      </c>
      <c r="C843" s="150"/>
      <c r="D843" s="24"/>
      <c r="E843" s="24"/>
      <c r="F843" s="24"/>
      <c r="G843" s="96"/>
      <c r="H843" s="24"/>
      <c r="I843" s="77" t="e">
        <f t="shared" si="443"/>
        <v>#DIV/0!</v>
      </c>
      <c r="J843" s="77"/>
      <c r="K843" s="24">
        <f t="shared" si="481"/>
        <v>0</v>
      </c>
      <c r="L843" s="24">
        <f t="shared" si="470"/>
        <v>0</v>
      </c>
      <c r="M843" s="115" t="e">
        <f t="shared" si="492"/>
        <v>#DIV/0!</v>
      </c>
      <c r="N843" s="702"/>
    </row>
    <row r="844" spans="1:14" s="13" customFormat="1" x14ac:dyDescent="0.25">
      <c r="A844" s="636"/>
      <c r="B844" s="150" t="s">
        <v>18</v>
      </c>
      <c r="C844" s="150"/>
      <c r="D844" s="24"/>
      <c r="E844" s="24"/>
      <c r="F844" s="24"/>
      <c r="G844" s="96"/>
      <c r="H844" s="24"/>
      <c r="I844" s="77" t="e">
        <f t="shared" si="443"/>
        <v>#DIV/0!</v>
      </c>
      <c r="J844" s="77"/>
      <c r="K844" s="24">
        <f t="shared" si="481"/>
        <v>0</v>
      </c>
      <c r="L844" s="24">
        <f t="shared" si="470"/>
        <v>0</v>
      </c>
      <c r="M844" s="115" t="e">
        <f t="shared" si="492"/>
        <v>#DIV/0!</v>
      </c>
      <c r="N844" s="702"/>
    </row>
    <row r="845" spans="1:14" s="13" customFormat="1" x14ac:dyDescent="0.25">
      <c r="A845" s="636"/>
      <c r="B845" s="150" t="s">
        <v>38</v>
      </c>
      <c r="C845" s="150"/>
      <c r="D845" s="24">
        <v>9875.9500000000007</v>
      </c>
      <c r="E845" s="24">
        <v>9875.9500000000007</v>
      </c>
      <c r="F845" s="24">
        <v>1232.8699999999999</v>
      </c>
      <c r="G845" s="96">
        <f>F845/E845</f>
        <v>0.125</v>
      </c>
      <c r="H845" s="24">
        <f>F845</f>
        <v>1232.8699999999999</v>
      </c>
      <c r="I845" s="96">
        <f t="shared" si="443"/>
        <v>0.125</v>
      </c>
      <c r="J845" s="96">
        <f>H845/F845</f>
        <v>1</v>
      </c>
      <c r="K845" s="24">
        <f t="shared" si="481"/>
        <v>9875.9500000000007</v>
      </c>
      <c r="L845" s="24">
        <f t="shared" si="470"/>
        <v>0</v>
      </c>
      <c r="M845" s="47">
        <f t="shared" si="492"/>
        <v>1</v>
      </c>
      <c r="N845" s="702"/>
    </row>
    <row r="846" spans="1:14" s="13" customFormat="1" x14ac:dyDescent="0.25">
      <c r="A846" s="636"/>
      <c r="B846" s="150" t="s">
        <v>20</v>
      </c>
      <c r="C846" s="150"/>
      <c r="D846" s="24"/>
      <c r="E846" s="24"/>
      <c r="F846" s="24"/>
      <c r="G846" s="96"/>
      <c r="H846" s="24"/>
      <c r="I846" s="77" t="e">
        <f t="shared" si="443"/>
        <v>#DIV/0!</v>
      </c>
      <c r="J846" s="77"/>
      <c r="K846" s="24">
        <f t="shared" si="481"/>
        <v>0</v>
      </c>
      <c r="L846" s="24">
        <f t="shared" si="470"/>
        <v>0</v>
      </c>
      <c r="M846" s="115" t="e">
        <f t="shared" si="492"/>
        <v>#DIV/0!</v>
      </c>
      <c r="N846" s="702"/>
    </row>
    <row r="847" spans="1:14" s="13" customFormat="1" ht="75" x14ac:dyDescent="0.25">
      <c r="A847" s="636" t="s">
        <v>709</v>
      </c>
      <c r="B847" s="49" t="s">
        <v>375</v>
      </c>
      <c r="C847" s="149" t="s">
        <v>139</v>
      </c>
      <c r="D847" s="50">
        <f>SUM(D848:D851)</f>
        <v>1343.16</v>
      </c>
      <c r="E847" s="50">
        <f>SUM(E848:E851)</f>
        <v>1343.16</v>
      </c>
      <c r="F847" s="50">
        <f>SUM(F848:F851)</f>
        <v>0</v>
      </c>
      <c r="G847" s="101">
        <f>F847/E847</f>
        <v>0</v>
      </c>
      <c r="H847" s="50">
        <f>SUM(H848:H851)</f>
        <v>0</v>
      </c>
      <c r="I847" s="101">
        <f t="shared" si="443"/>
        <v>0</v>
      </c>
      <c r="J847" s="95" t="e">
        <f>H847/F847</f>
        <v>#DIV/0!</v>
      </c>
      <c r="K847" s="50">
        <f t="shared" si="481"/>
        <v>1343.16</v>
      </c>
      <c r="L847" s="50">
        <f t="shared" si="470"/>
        <v>0</v>
      </c>
      <c r="M847" s="134">
        <f t="shared" si="492"/>
        <v>1</v>
      </c>
      <c r="N847" s="900" t="s">
        <v>837</v>
      </c>
    </row>
    <row r="848" spans="1:14" s="13" customFormat="1" ht="18.75" customHeight="1" x14ac:dyDescent="0.25">
      <c r="A848" s="636"/>
      <c r="B848" s="150" t="s">
        <v>19</v>
      </c>
      <c r="C848" s="150"/>
      <c r="D848" s="24"/>
      <c r="E848" s="24"/>
      <c r="F848" s="24"/>
      <c r="G848" s="96"/>
      <c r="H848" s="24"/>
      <c r="I848" s="77" t="e">
        <f t="shared" si="443"/>
        <v>#DIV/0!</v>
      </c>
      <c r="J848" s="77"/>
      <c r="K848" s="24">
        <f t="shared" si="481"/>
        <v>0</v>
      </c>
      <c r="L848" s="24">
        <f t="shared" si="470"/>
        <v>0</v>
      </c>
      <c r="M848" s="115" t="e">
        <f t="shared" si="492"/>
        <v>#DIV/0!</v>
      </c>
      <c r="N848" s="901"/>
    </row>
    <row r="849" spans="1:14" s="13" customFormat="1" x14ac:dyDescent="0.25">
      <c r="A849" s="636"/>
      <c r="B849" s="150" t="s">
        <v>18</v>
      </c>
      <c r="C849" s="150"/>
      <c r="D849" s="24"/>
      <c r="E849" s="24"/>
      <c r="F849" s="24"/>
      <c r="G849" s="96"/>
      <c r="H849" s="24"/>
      <c r="I849" s="77" t="e">
        <f t="shared" si="443"/>
        <v>#DIV/0!</v>
      </c>
      <c r="J849" s="77"/>
      <c r="K849" s="24">
        <f t="shared" si="481"/>
        <v>0</v>
      </c>
      <c r="L849" s="24">
        <f t="shared" si="470"/>
        <v>0</v>
      </c>
      <c r="M849" s="115" t="e">
        <f t="shared" si="492"/>
        <v>#DIV/0!</v>
      </c>
      <c r="N849" s="901"/>
    </row>
    <row r="850" spans="1:14" s="13" customFormat="1" x14ac:dyDescent="0.25">
      <c r="A850" s="636"/>
      <c r="B850" s="150" t="s">
        <v>38</v>
      </c>
      <c r="C850" s="150"/>
      <c r="D850" s="24">
        <v>1343.16</v>
      </c>
      <c r="E850" s="24">
        <v>1343.16</v>
      </c>
      <c r="F850" s="24"/>
      <c r="G850" s="96">
        <f>F850/E850</f>
        <v>0</v>
      </c>
      <c r="H850" s="24">
        <f>F850</f>
        <v>0</v>
      </c>
      <c r="I850" s="96">
        <f t="shared" si="443"/>
        <v>0</v>
      </c>
      <c r="J850" s="77" t="e">
        <f>H850/F850</f>
        <v>#DIV/0!</v>
      </c>
      <c r="K850" s="24">
        <f>E850</f>
        <v>1343.16</v>
      </c>
      <c r="L850" s="24">
        <f t="shared" si="470"/>
        <v>0</v>
      </c>
      <c r="M850" s="47">
        <f t="shared" si="492"/>
        <v>1</v>
      </c>
      <c r="N850" s="901"/>
    </row>
    <row r="851" spans="1:14" s="13" customFormat="1" ht="27.75" customHeight="1" x14ac:dyDescent="0.25">
      <c r="A851" s="636"/>
      <c r="B851" s="150" t="s">
        <v>20</v>
      </c>
      <c r="C851" s="150"/>
      <c r="D851" s="24"/>
      <c r="E851" s="24"/>
      <c r="F851" s="24"/>
      <c r="G851" s="96"/>
      <c r="H851" s="24"/>
      <c r="I851" s="77" t="e">
        <f t="shared" si="443"/>
        <v>#DIV/0!</v>
      </c>
      <c r="J851" s="77"/>
      <c r="K851" s="24">
        <f t="shared" si="481"/>
        <v>0</v>
      </c>
      <c r="L851" s="24">
        <f t="shared" si="470"/>
        <v>0</v>
      </c>
      <c r="M851" s="115" t="e">
        <f t="shared" si="492"/>
        <v>#DIV/0!</v>
      </c>
      <c r="N851" s="902"/>
    </row>
    <row r="852" spans="1:14" s="13" customFormat="1" ht="37.5" x14ac:dyDescent="0.25">
      <c r="A852" s="620" t="s">
        <v>710</v>
      </c>
      <c r="B852" s="49" t="s">
        <v>1280</v>
      </c>
      <c r="C852" s="149" t="s">
        <v>139</v>
      </c>
      <c r="D852" s="50">
        <f>SUM(D853:D856)</f>
        <v>189.51</v>
      </c>
      <c r="E852" s="50">
        <f>SUM(E853:E856)</f>
        <v>189.51</v>
      </c>
      <c r="F852" s="50">
        <f>SUM(F853:F856)</f>
        <v>21.76</v>
      </c>
      <c r="G852" s="101">
        <f>F852/E852</f>
        <v>0.115</v>
      </c>
      <c r="H852" s="50">
        <f>SUM(H853:H856)</f>
        <v>21.76</v>
      </c>
      <c r="I852" s="101">
        <f t="shared" si="443"/>
        <v>0.115</v>
      </c>
      <c r="J852" s="101">
        <f>H852/F852</f>
        <v>1</v>
      </c>
      <c r="K852" s="50">
        <f>SUM(K853:K856)</f>
        <v>189.51</v>
      </c>
      <c r="L852" s="50">
        <f t="shared" si="470"/>
        <v>0</v>
      </c>
      <c r="M852" s="134">
        <f t="shared" si="492"/>
        <v>1</v>
      </c>
      <c r="N852" s="702" t="s">
        <v>1085</v>
      </c>
    </row>
    <row r="853" spans="1:14" s="13" customFormat="1" ht="35.25" customHeight="1" x14ac:dyDescent="0.25">
      <c r="A853" s="621"/>
      <c r="B853" s="150" t="s">
        <v>19</v>
      </c>
      <c r="C853" s="150"/>
      <c r="D853" s="24"/>
      <c r="E853" s="24"/>
      <c r="F853" s="24"/>
      <c r="G853" s="96"/>
      <c r="H853" s="24"/>
      <c r="I853" s="77" t="e">
        <f t="shared" si="443"/>
        <v>#DIV/0!</v>
      </c>
      <c r="J853" s="77"/>
      <c r="K853" s="24">
        <f t="shared" si="481"/>
        <v>0</v>
      </c>
      <c r="L853" s="24">
        <f t="shared" si="470"/>
        <v>0</v>
      </c>
      <c r="M853" s="115" t="e">
        <f t="shared" si="492"/>
        <v>#DIV/0!</v>
      </c>
      <c r="N853" s="702"/>
    </row>
    <row r="854" spans="1:14" s="13" customFormat="1" ht="35.25" customHeight="1" x14ac:dyDescent="0.25">
      <c r="A854" s="621"/>
      <c r="B854" s="150" t="s">
        <v>18</v>
      </c>
      <c r="C854" s="150"/>
      <c r="D854" s="24"/>
      <c r="E854" s="24"/>
      <c r="F854" s="24"/>
      <c r="G854" s="96"/>
      <c r="H854" s="24"/>
      <c r="I854" s="77" t="e">
        <f t="shared" si="443"/>
        <v>#DIV/0!</v>
      </c>
      <c r="J854" s="77"/>
      <c r="K854" s="24">
        <f t="shared" si="481"/>
        <v>0</v>
      </c>
      <c r="L854" s="24">
        <f t="shared" si="470"/>
        <v>0</v>
      </c>
      <c r="M854" s="115" t="e">
        <f t="shared" si="492"/>
        <v>#DIV/0!</v>
      </c>
      <c r="N854" s="702"/>
    </row>
    <row r="855" spans="1:14" s="13" customFormat="1" ht="35.25" customHeight="1" x14ac:dyDescent="0.25">
      <c r="A855" s="621"/>
      <c r="B855" s="150" t="s">
        <v>38</v>
      </c>
      <c r="C855" s="150"/>
      <c r="D855" s="24">
        <v>189.51</v>
      </c>
      <c r="E855" s="24">
        <v>189.51</v>
      </c>
      <c r="F855" s="24">
        <v>21.76</v>
      </c>
      <c r="G855" s="96">
        <f>F855/E855</f>
        <v>0.115</v>
      </c>
      <c r="H855" s="24">
        <f>F855</f>
        <v>21.76</v>
      </c>
      <c r="I855" s="96">
        <f t="shared" si="443"/>
        <v>0.115</v>
      </c>
      <c r="J855" s="96">
        <f>H855/F855</f>
        <v>1</v>
      </c>
      <c r="K855" s="24">
        <f>E855</f>
        <v>189.51</v>
      </c>
      <c r="L855" s="24">
        <f t="shared" si="470"/>
        <v>0</v>
      </c>
      <c r="M855" s="47">
        <f t="shared" si="492"/>
        <v>1</v>
      </c>
      <c r="N855" s="702"/>
    </row>
    <row r="856" spans="1:14" s="13" customFormat="1" ht="35.25" customHeight="1" x14ac:dyDescent="0.25">
      <c r="A856" s="622"/>
      <c r="B856" s="150" t="s">
        <v>20</v>
      </c>
      <c r="C856" s="150"/>
      <c r="D856" s="24"/>
      <c r="E856" s="24"/>
      <c r="F856" s="24"/>
      <c r="G856" s="96"/>
      <c r="H856" s="24"/>
      <c r="I856" s="77" t="e">
        <f t="shared" si="443"/>
        <v>#DIV/0!</v>
      </c>
      <c r="J856" s="77"/>
      <c r="K856" s="24">
        <f t="shared" si="481"/>
        <v>0</v>
      </c>
      <c r="L856" s="24">
        <f t="shared" si="470"/>
        <v>0</v>
      </c>
      <c r="M856" s="115" t="e">
        <f t="shared" si="492"/>
        <v>#DIV/0!</v>
      </c>
      <c r="N856" s="702"/>
    </row>
    <row r="857" spans="1:14" s="13" customFormat="1" ht="69.75" customHeight="1" x14ac:dyDescent="0.25">
      <c r="A857" s="636" t="s">
        <v>711</v>
      </c>
      <c r="B857" s="49" t="s">
        <v>521</v>
      </c>
      <c r="C857" s="149" t="s">
        <v>139</v>
      </c>
      <c r="D857" s="50">
        <f>SUM(D858:D861)</f>
        <v>21671.27</v>
      </c>
      <c r="E857" s="50">
        <f>SUM(E858:E861)</f>
        <v>21671.27</v>
      </c>
      <c r="F857" s="50">
        <f>SUM(F858:F861)</f>
        <v>5872.34</v>
      </c>
      <c r="G857" s="101">
        <f>F857/E857</f>
        <v>0.27100000000000002</v>
      </c>
      <c r="H857" s="50">
        <f>SUM(H858:H861)</f>
        <v>5872.34</v>
      </c>
      <c r="I857" s="101">
        <f t="shared" si="443"/>
        <v>0.27100000000000002</v>
      </c>
      <c r="J857" s="101">
        <f>H857/F857</f>
        <v>1</v>
      </c>
      <c r="K857" s="50">
        <f>SUM(K858:K861)</f>
        <v>21671.27</v>
      </c>
      <c r="L857" s="50">
        <f t="shared" si="470"/>
        <v>0</v>
      </c>
      <c r="M857" s="134">
        <f t="shared" si="492"/>
        <v>1</v>
      </c>
      <c r="N857" s="702" t="s">
        <v>1337</v>
      </c>
    </row>
    <row r="858" spans="1:14" s="13" customFormat="1" ht="39" customHeight="1" x14ac:dyDescent="0.25">
      <c r="A858" s="636"/>
      <c r="B858" s="150" t="s">
        <v>19</v>
      </c>
      <c r="C858" s="150"/>
      <c r="D858" s="24"/>
      <c r="E858" s="24"/>
      <c r="F858" s="24"/>
      <c r="G858" s="96"/>
      <c r="H858" s="24"/>
      <c r="I858" s="77" t="e">
        <f t="shared" si="443"/>
        <v>#DIV/0!</v>
      </c>
      <c r="J858" s="77"/>
      <c r="K858" s="24">
        <f t="shared" si="481"/>
        <v>0</v>
      </c>
      <c r="L858" s="24">
        <f t="shared" si="470"/>
        <v>0</v>
      </c>
      <c r="M858" s="115" t="e">
        <f t="shared" si="492"/>
        <v>#DIV/0!</v>
      </c>
      <c r="N858" s="702"/>
    </row>
    <row r="859" spans="1:14" s="13" customFormat="1" ht="39" customHeight="1" x14ac:dyDescent="0.25">
      <c r="A859" s="636"/>
      <c r="B859" s="150" t="s">
        <v>18</v>
      </c>
      <c r="C859" s="150"/>
      <c r="D859" s="24"/>
      <c r="E859" s="24"/>
      <c r="F859" s="24"/>
      <c r="G859" s="96"/>
      <c r="H859" s="24"/>
      <c r="I859" s="77" t="e">
        <f t="shared" si="443"/>
        <v>#DIV/0!</v>
      </c>
      <c r="J859" s="77"/>
      <c r="K859" s="24">
        <f t="shared" si="481"/>
        <v>0</v>
      </c>
      <c r="L859" s="24">
        <f t="shared" si="470"/>
        <v>0</v>
      </c>
      <c r="M859" s="115" t="e">
        <f t="shared" si="492"/>
        <v>#DIV/0!</v>
      </c>
      <c r="N859" s="702"/>
    </row>
    <row r="860" spans="1:14" s="13" customFormat="1" ht="39" customHeight="1" x14ac:dyDescent="0.25">
      <c r="A860" s="636"/>
      <c r="B860" s="150" t="s">
        <v>38</v>
      </c>
      <c r="C860" s="150"/>
      <c r="D860" s="24">
        <v>21671.27</v>
      </c>
      <c r="E860" s="24">
        <v>21671.27</v>
      </c>
      <c r="F860" s="24">
        <v>5872.34</v>
      </c>
      <c r="G860" s="96">
        <f>F860/E860</f>
        <v>0.27100000000000002</v>
      </c>
      <c r="H860" s="24">
        <f>F860</f>
        <v>5872.34</v>
      </c>
      <c r="I860" s="96">
        <f t="shared" si="443"/>
        <v>0.27100000000000002</v>
      </c>
      <c r="J860" s="96">
        <f>H860/F860</f>
        <v>1</v>
      </c>
      <c r="K860" s="24">
        <v>21671.27</v>
      </c>
      <c r="L860" s="24">
        <f t="shared" si="470"/>
        <v>0</v>
      </c>
      <c r="M860" s="47">
        <f t="shared" si="492"/>
        <v>1</v>
      </c>
      <c r="N860" s="702"/>
    </row>
    <row r="861" spans="1:14" s="13" customFormat="1" ht="39" customHeight="1" x14ac:dyDescent="0.25">
      <c r="A861" s="636"/>
      <c r="B861" s="150" t="s">
        <v>20</v>
      </c>
      <c r="C861" s="150"/>
      <c r="D861" s="24"/>
      <c r="E861" s="24"/>
      <c r="F861" s="24"/>
      <c r="G861" s="96"/>
      <c r="H861" s="24"/>
      <c r="I861" s="77" t="e">
        <f t="shared" ref="I861:I889" si="493">H861/E861</f>
        <v>#DIV/0!</v>
      </c>
      <c r="J861" s="77"/>
      <c r="K861" s="24">
        <f t="shared" si="481"/>
        <v>0</v>
      </c>
      <c r="L861" s="24">
        <f t="shared" si="470"/>
        <v>0</v>
      </c>
      <c r="M861" s="115" t="e">
        <f t="shared" si="492"/>
        <v>#DIV/0!</v>
      </c>
      <c r="N861" s="702"/>
    </row>
    <row r="862" spans="1:14" s="545" customFormat="1" ht="37.5" customHeight="1" x14ac:dyDescent="0.25">
      <c r="A862" s="636" t="s">
        <v>163</v>
      </c>
      <c r="B862" s="49" t="s">
        <v>714</v>
      </c>
      <c r="C862" s="149" t="s">
        <v>139</v>
      </c>
      <c r="D862" s="50">
        <f>SUM(D863:D866)</f>
        <v>67750.11</v>
      </c>
      <c r="E862" s="50">
        <f>SUM(E863:E866)</f>
        <v>67750.11</v>
      </c>
      <c r="F862" s="50">
        <f>SUM(F863:F866)</f>
        <v>11506.57</v>
      </c>
      <c r="G862" s="101">
        <f>F862/E862</f>
        <v>0.17</v>
      </c>
      <c r="H862" s="50">
        <f>SUM(H863:H866)</f>
        <v>11506.57</v>
      </c>
      <c r="I862" s="96">
        <f t="shared" si="493"/>
        <v>0.17</v>
      </c>
      <c r="J862" s="101">
        <f>H862/F862</f>
        <v>1</v>
      </c>
      <c r="K862" s="50">
        <f>SUM(K863:K866)</f>
        <v>66858.240000000005</v>
      </c>
      <c r="L862" s="24">
        <f t="shared" si="470"/>
        <v>891.87</v>
      </c>
      <c r="M862" s="47">
        <f t="shared" si="492"/>
        <v>0.99</v>
      </c>
      <c r="N862" s="701" t="s">
        <v>836</v>
      </c>
    </row>
    <row r="863" spans="1:14" s="13" customFormat="1" x14ac:dyDescent="0.25">
      <c r="A863" s="636"/>
      <c r="B863" s="150" t="s">
        <v>19</v>
      </c>
      <c r="C863" s="150"/>
      <c r="D863" s="24"/>
      <c r="E863" s="24"/>
      <c r="F863" s="24"/>
      <c r="G863" s="96"/>
      <c r="H863" s="24"/>
      <c r="I863" s="77" t="e">
        <f t="shared" si="493"/>
        <v>#DIV/0!</v>
      </c>
      <c r="J863" s="77"/>
      <c r="K863" s="24">
        <f t="shared" si="481"/>
        <v>0</v>
      </c>
      <c r="L863" s="24">
        <f t="shared" si="470"/>
        <v>0</v>
      </c>
      <c r="M863" s="115" t="e">
        <f t="shared" si="492"/>
        <v>#DIV/0!</v>
      </c>
      <c r="N863" s="701"/>
    </row>
    <row r="864" spans="1:14" s="13" customFormat="1" x14ac:dyDescent="0.25">
      <c r="A864" s="636"/>
      <c r="B864" s="150" t="s">
        <v>18</v>
      </c>
      <c r="C864" s="150"/>
      <c r="D864" s="24"/>
      <c r="E864" s="24"/>
      <c r="F864" s="24"/>
      <c r="G864" s="96"/>
      <c r="H864" s="24"/>
      <c r="I864" s="77" t="e">
        <f t="shared" si="493"/>
        <v>#DIV/0!</v>
      </c>
      <c r="J864" s="77"/>
      <c r="K864" s="24">
        <f t="shared" si="481"/>
        <v>0</v>
      </c>
      <c r="L864" s="24">
        <f t="shared" si="470"/>
        <v>0</v>
      </c>
      <c r="M864" s="115" t="e">
        <f t="shared" si="492"/>
        <v>#DIV/0!</v>
      </c>
      <c r="N864" s="701"/>
    </row>
    <row r="865" spans="1:14" s="13" customFormat="1" x14ac:dyDescent="0.25">
      <c r="A865" s="636"/>
      <c r="B865" s="150" t="s">
        <v>38</v>
      </c>
      <c r="C865" s="150"/>
      <c r="D865" s="24">
        <v>67750.11</v>
      </c>
      <c r="E865" s="24">
        <v>67750.11</v>
      </c>
      <c r="F865" s="24">
        <v>11506.57</v>
      </c>
      <c r="G865" s="96">
        <f>F865/E865</f>
        <v>0.17</v>
      </c>
      <c r="H865" s="24">
        <f>F865</f>
        <v>11506.57</v>
      </c>
      <c r="I865" s="96">
        <f t="shared" si="493"/>
        <v>0.17</v>
      </c>
      <c r="J865" s="96">
        <f>H865/F865</f>
        <v>1</v>
      </c>
      <c r="K865" s="24">
        <v>66858.240000000005</v>
      </c>
      <c r="L865" s="24">
        <f t="shared" si="470"/>
        <v>891.87</v>
      </c>
      <c r="M865" s="47">
        <f t="shared" si="492"/>
        <v>0.99</v>
      </c>
      <c r="N865" s="701"/>
    </row>
    <row r="866" spans="1:14" s="13" customFormat="1" x14ac:dyDescent="0.25">
      <c r="A866" s="636"/>
      <c r="B866" s="150" t="s">
        <v>20</v>
      </c>
      <c r="C866" s="150"/>
      <c r="D866" s="24"/>
      <c r="E866" s="24"/>
      <c r="F866" s="24"/>
      <c r="G866" s="96"/>
      <c r="H866" s="24"/>
      <c r="I866" s="77" t="e">
        <f t="shared" si="493"/>
        <v>#DIV/0!</v>
      </c>
      <c r="J866" s="77"/>
      <c r="K866" s="24">
        <f t="shared" si="481"/>
        <v>0</v>
      </c>
      <c r="L866" s="24">
        <f t="shared" si="470"/>
        <v>0</v>
      </c>
      <c r="M866" s="115" t="e">
        <f t="shared" si="492"/>
        <v>#DIV/0!</v>
      </c>
      <c r="N866" s="701"/>
    </row>
    <row r="867" spans="1:14" s="64" customFormat="1" ht="71.25" customHeight="1" x14ac:dyDescent="0.25">
      <c r="A867" s="649" t="s">
        <v>41</v>
      </c>
      <c r="B867" s="154" t="s">
        <v>239</v>
      </c>
      <c r="C867" s="152" t="s">
        <v>95</v>
      </c>
      <c r="D867" s="31">
        <f>SUM(D868:D871)</f>
        <v>96250.23</v>
      </c>
      <c r="E867" s="31">
        <f t="shared" ref="E867:F867" si="494">SUM(E868:E871)</f>
        <v>96250.23</v>
      </c>
      <c r="F867" s="31">
        <f t="shared" si="494"/>
        <v>0</v>
      </c>
      <c r="G867" s="97">
        <f>F867/E867</f>
        <v>0</v>
      </c>
      <c r="H867" s="31">
        <f>SUM(H868:H871)</f>
        <v>0</v>
      </c>
      <c r="I867" s="97">
        <f t="shared" si="493"/>
        <v>0</v>
      </c>
      <c r="J867" s="98" t="e">
        <f>H867/F867</f>
        <v>#DIV/0!</v>
      </c>
      <c r="K867" s="31">
        <f>SUM(K868:K871)</f>
        <v>91298.38</v>
      </c>
      <c r="L867" s="31">
        <f>SUM(L868:L871)</f>
        <v>4951.8500000000004</v>
      </c>
      <c r="M867" s="32">
        <f t="shared" si="492"/>
        <v>0.95</v>
      </c>
      <c r="N867" s="692"/>
    </row>
    <row r="868" spans="1:14" s="63" customFormat="1" x14ac:dyDescent="0.25">
      <c r="A868" s="650"/>
      <c r="B868" s="153" t="s">
        <v>19</v>
      </c>
      <c r="C868" s="153"/>
      <c r="D868" s="33">
        <f>D873+D893</f>
        <v>0</v>
      </c>
      <c r="E868" s="33">
        <f t="shared" ref="E868:F868" si="495">E873+E893</f>
        <v>0</v>
      </c>
      <c r="F868" s="33">
        <f t="shared" si="495"/>
        <v>0</v>
      </c>
      <c r="G868" s="99" t="e">
        <f t="shared" ref="G868:G875" si="496">F868/E868</f>
        <v>#DIV/0!</v>
      </c>
      <c r="H868" s="33">
        <f>H873+H893</f>
        <v>0</v>
      </c>
      <c r="I868" s="99" t="e">
        <f t="shared" si="493"/>
        <v>#DIV/0!</v>
      </c>
      <c r="J868" s="99" t="e">
        <f t="shared" ref="J868:J874" si="497">H868/F868</f>
        <v>#DIV/0!</v>
      </c>
      <c r="K868" s="33">
        <f t="shared" ref="K868:L869" si="498">K873+K893</f>
        <v>0</v>
      </c>
      <c r="L868" s="33">
        <f t="shared" si="498"/>
        <v>0</v>
      </c>
      <c r="M868" s="112" t="e">
        <f t="shared" si="492"/>
        <v>#DIV/0!</v>
      </c>
      <c r="N868" s="693"/>
    </row>
    <row r="869" spans="1:14" s="63" customFormat="1" x14ac:dyDescent="0.25">
      <c r="A869" s="650"/>
      <c r="B869" s="153" t="s">
        <v>18</v>
      </c>
      <c r="C869" s="153"/>
      <c r="D869" s="33">
        <f t="shared" ref="D869:F869" si="499">D874+D894</f>
        <v>0</v>
      </c>
      <c r="E869" s="33">
        <f t="shared" si="499"/>
        <v>0</v>
      </c>
      <c r="F869" s="33">
        <f t="shared" si="499"/>
        <v>0</v>
      </c>
      <c r="G869" s="99" t="e">
        <f t="shared" si="496"/>
        <v>#DIV/0!</v>
      </c>
      <c r="H869" s="33">
        <f t="shared" ref="H869:H871" si="500">H874+H894</f>
        <v>0</v>
      </c>
      <c r="I869" s="99" t="e">
        <f t="shared" si="493"/>
        <v>#DIV/0!</v>
      </c>
      <c r="J869" s="99" t="e">
        <f t="shared" si="497"/>
        <v>#DIV/0!</v>
      </c>
      <c r="K869" s="33">
        <f t="shared" si="498"/>
        <v>0</v>
      </c>
      <c r="L869" s="33">
        <f t="shared" si="498"/>
        <v>0</v>
      </c>
      <c r="M869" s="112" t="e">
        <f t="shared" ref="M869:M941" si="501">K869/E869</f>
        <v>#DIV/0!</v>
      </c>
      <c r="N869" s="693"/>
    </row>
    <row r="870" spans="1:14" s="63" customFormat="1" x14ac:dyDescent="0.25">
      <c r="A870" s="650"/>
      <c r="B870" s="153" t="s">
        <v>38</v>
      </c>
      <c r="C870" s="153"/>
      <c r="D870" s="33">
        <f>D875+D895+D925</f>
        <v>37359.230000000003</v>
      </c>
      <c r="E870" s="33">
        <f>E875+E895+E925</f>
        <v>37359.230000000003</v>
      </c>
      <c r="F870" s="33">
        <f>F875+F895+F925</f>
        <v>0</v>
      </c>
      <c r="G870" s="100">
        <f t="shared" si="496"/>
        <v>0</v>
      </c>
      <c r="H870" s="33">
        <f>H875+H895+H925</f>
        <v>0</v>
      </c>
      <c r="I870" s="100">
        <f t="shared" si="493"/>
        <v>0</v>
      </c>
      <c r="J870" s="99" t="e">
        <f t="shared" si="497"/>
        <v>#DIV/0!</v>
      </c>
      <c r="K870" s="33">
        <f>K875+K895+K925</f>
        <v>32407.38</v>
      </c>
      <c r="L870" s="33">
        <f>L875+L895+L925</f>
        <v>4951.8500000000004</v>
      </c>
      <c r="M870" s="111">
        <f t="shared" si="501"/>
        <v>0.87</v>
      </c>
      <c r="N870" s="693"/>
    </row>
    <row r="871" spans="1:14" s="63" customFormat="1" x14ac:dyDescent="0.25">
      <c r="A871" s="651"/>
      <c r="B871" s="153" t="s">
        <v>20</v>
      </c>
      <c r="C871" s="153"/>
      <c r="D871" s="33">
        <f>D876+D896</f>
        <v>58891</v>
      </c>
      <c r="E871" s="33">
        <f t="shared" ref="E871" si="502">E876+E896</f>
        <v>58891</v>
      </c>
      <c r="F871" s="33">
        <f>F876+F896</f>
        <v>0</v>
      </c>
      <c r="G871" s="100">
        <f t="shared" si="496"/>
        <v>0</v>
      </c>
      <c r="H871" s="33">
        <f t="shared" si="500"/>
        <v>0</v>
      </c>
      <c r="I871" s="100">
        <f t="shared" si="493"/>
        <v>0</v>
      </c>
      <c r="J871" s="99" t="e">
        <f t="shared" si="497"/>
        <v>#DIV/0!</v>
      </c>
      <c r="K871" s="33">
        <f>K876+K896+K926</f>
        <v>58891</v>
      </c>
      <c r="L871" s="33">
        <f>L876+L896+L926</f>
        <v>0</v>
      </c>
      <c r="M871" s="111">
        <f t="shared" si="501"/>
        <v>1</v>
      </c>
      <c r="N871" s="694"/>
    </row>
    <row r="872" spans="1:14" s="11" customFormat="1" ht="37.5" x14ac:dyDescent="0.25">
      <c r="A872" s="636" t="s">
        <v>164</v>
      </c>
      <c r="B872" s="567" t="s">
        <v>165</v>
      </c>
      <c r="C872" s="551" t="s">
        <v>238</v>
      </c>
      <c r="D872" s="24">
        <f>SUM(D873:D876)</f>
        <v>37084.089999999997</v>
      </c>
      <c r="E872" s="24">
        <f>SUM(E873:E876)</f>
        <v>37084.089999999997</v>
      </c>
      <c r="F872" s="24">
        <f>SUM(F873:F876)</f>
        <v>0</v>
      </c>
      <c r="G872" s="96">
        <f t="shared" si="496"/>
        <v>0</v>
      </c>
      <c r="H872" s="24">
        <f>SUM(H873:H876)</f>
        <v>0</v>
      </c>
      <c r="I872" s="96">
        <f t="shared" si="493"/>
        <v>0</v>
      </c>
      <c r="J872" s="77" t="e">
        <f>H872/F872</f>
        <v>#DIV/0!</v>
      </c>
      <c r="K872" s="24">
        <f>SUM(K873:K876)</f>
        <v>32132.240000000002</v>
      </c>
      <c r="L872" s="24">
        <f>SUM(L873:L876)</f>
        <v>4951.8500000000004</v>
      </c>
      <c r="M872" s="47">
        <f t="shared" si="501"/>
        <v>0.87</v>
      </c>
      <c r="N872" s="687"/>
    </row>
    <row r="873" spans="1:14" s="13" customFormat="1" x14ac:dyDescent="0.25">
      <c r="A873" s="636"/>
      <c r="B873" s="664" t="s">
        <v>19</v>
      </c>
      <c r="C873" s="664"/>
      <c r="D873" s="24">
        <f>D878+D883+D888</f>
        <v>0</v>
      </c>
      <c r="E873" s="24">
        <f t="shared" ref="E873:F873" si="503">E878+E883+E888</f>
        <v>0</v>
      </c>
      <c r="F873" s="24">
        <f t="shared" si="503"/>
        <v>0</v>
      </c>
      <c r="G873" s="77" t="e">
        <f t="shared" si="496"/>
        <v>#DIV/0!</v>
      </c>
      <c r="H873" s="24">
        <f t="shared" ref="H873" si="504">H878+H883+H888</f>
        <v>0</v>
      </c>
      <c r="I873" s="77" t="e">
        <f t="shared" si="493"/>
        <v>#DIV/0!</v>
      </c>
      <c r="J873" s="77" t="e">
        <f t="shared" si="497"/>
        <v>#DIV/0!</v>
      </c>
      <c r="K873" s="24">
        <f t="shared" ref="K873:L873" si="505">K878+K883+K888</f>
        <v>0</v>
      </c>
      <c r="L873" s="24">
        <f t="shared" si="505"/>
        <v>0</v>
      </c>
      <c r="M873" s="115" t="e">
        <f t="shared" si="501"/>
        <v>#DIV/0!</v>
      </c>
      <c r="N873" s="687"/>
    </row>
    <row r="874" spans="1:14" s="13" customFormat="1" x14ac:dyDescent="0.25">
      <c r="A874" s="636"/>
      <c r="B874" s="664" t="s">
        <v>18</v>
      </c>
      <c r="C874" s="664"/>
      <c r="D874" s="24">
        <f t="shared" ref="D874:F876" si="506">D879+D884+D889</f>
        <v>0</v>
      </c>
      <c r="E874" s="24">
        <f t="shared" si="506"/>
        <v>0</v>
      </c>
      <c r="F874" s="24">
        <f t="shared" si="506"/>
        <v>0</v>
      </c>
      <c r="G874" s="77" t="e">
        <f t="shared" si="496"/>
        <v>#DIV/0!</v>
      </c>
      <c r="H874" s="24">
        <f t="shared" ref="H874" si="507">H879+H884+H889</f>
        <v>0</v>
      </c>
      <c r="I874" s="77" t="e">
        <f t="shared" si="493"/>
        <v>#DIV/0!</v>
      </c>
      <c r="J874" s="77" t="e">
        <f t="shared" si="497"/>
        <v>#DIV/0!</v>
      </c>
      <c r="K874" s="24">
        <f t="shared" ref="K874:L874" si="508">K879+K884+K889</f>
        <v>0</v>
      </c>
      <c r="L874" s="24">
        <f t="shared" si="508"/>
        <v>0</v>
      </c>
      <c r="M874" s="115" t="e">
        <f t="shared" si="501"/>
        <v>#DIV/0!</v>
      </c>
      <c r="N874" s="687"/>
    </row>
    <row r="875" spans="1:14" s="13" customFormat="1" x14ac:dyDescent="0.25">
      <c r="A875" s="636"/>
      <c r="B875" s="664" t="s">
        <v>38</v>
      </c>
      <c r="C875" s="664"/>
      <c r="D875" s="24">
        <f t="shared" si="506"/>
        <v>37084.089999999997</v>
      </c>
      <c r="E875" s="24">
        <f t="shared" si="506"/>
        <v>37084.089999999997</v>
      </c>
      <c r="F875" s="24">
        <f t="shared" si="506"/>
        <v>0</v>
      </c>
      <c r="G875" s="96">
        <f t="shared" si="496"/>
        <v>0</v>
      </c>
      <c r="H875" s="24">
        <f t="shared" ref="H875" si="509">H880+H885+H890</f>
        <v>0</v>
      </c>
      <c r="I875" s="96">
        <f t="shared" si="493"/>
        <v>0</v>
      </c>
      <c r="J875" s="77" t="e">
        <f>H875/F875</f>
        <v>#DIV/0!</v>
      </c>
      <c r="K875" s="24">
        <f t="shared" ref="K875:L875" si="510">K880+K885+K890</f>
        <v>32132.240000000002</v>
      </c>
      <c r="L875" s="24">
        <f t="shared" si="510"/>
        <v>4951.8500000000004</v>
      </c>
      <c r="M875" s="47">
        <f t="shared" si="501"/>
        <v>0.87</v>
      </c>
      <c r="N875" s="687"/>
    </row>
    <row r="876" spans="1:14" s="13" customFormat="1" x14ac:dyDescent="0.25">
      <c r="A876" s="636"/>
      <c r="B876" s="664" t="s">
        <v>20</v>
      </c>
      <c r="C876" s="664"/>
      <c r="D876" s="24">
        <f t="shared" si="506"/>
        <v>0</v>
      </c>
      <c r="E876" s="24">
        <f t="shared" si="506"/>
        <v>0</v>
      </c>
      <c r="F876" s="24">
        <f t="shared" si="506"/>
        <v>0</v>
      </c>
      <c r="G876" s="96"/>
      <c r="H876" s="24">
        <f t="shared" ref="H876" si="511">H881+H886+H891</f>
        <v>0</v>
      </c>
      <c r="I876" s="77" t="e">
        <f t="shared" si="493"/>
        <v>#DIV/0!</v>
      </c>
      <c r="J876" s="77"/>
      <c r="K876" s="24">
        <f t="shared" ref="K876:L876" si="512">K881+K886+K891</f>
        <v>0</v>
      </c>
      <c r="L876" s="24">
        <f t="shared" si="512"/>
        <v>0</v>
      </c>
      <c r="M876" s="115" t="e">
        <f t="shared" si="501"/>
        <v>#DIV/0!</v>
      </c>
      <c r="N876" s="687"/>
    </row>
    <row r="877" spans="1:14" s="545" customFormat="1" ht="93.75" x14ac:dyDescent="0.25">
      <c r="A877" s="636" t="s">
        <v>166</v>
      </c>
      <c r="B877" s="151" t="s">
        <v>717</v>
      </c>
      <c r="C877" s="149" t="s">
        <v>238</v>
      </c>
      <c r="D877" s="50">
        <f>SUM(D878:D881)</f>
        <v>2238.1799999999998</v>
      </c>
      <c r="E877" s="50">
        <f>SUM(E878:E881)</f>
        <v>2238.1799999999998</v>
      </c>
      <c r="F877" s="24">
        <f>SUM(F878:F881)</f>
        <v>0</v>
      </c>
      <c r="G877" s="96">
        <f>F877/E877</f>
        <v>0</v>
      </c>
      <c r="H877" s="24">
        <f>SUM(H878:H881)</f>
        <v>0</v>
      </c>
      <c r="I877" s="96">
        <f t="shared" si="493"/>
        <v>0</v>
      </c>
      <c r="J877" s="77" t="e">
        <f>H877/F877</f>
        <v>#DIV/0!</v>
      </c>
      <c r="K877" s="24">
        <f>SUM(K878:K881)</f>
        <v>2238.1799999999998</v>
      </c>
      <c r="L877" s="24">
        <f>SUM(L878:L881)</f>
        <v>0</v>
      </c>
      <c r="M877" s="47">
        <f t="shared" si="501"/>
        <v>1</v>
      </c>
      <c r="N877" s="991" t="s">
        <v>716</v>
      </c>
    </row>
    <row r="878" spans="1:14" s="13" customFormat="1" x14ac:dyDescent="0.25">
      <c r="A878" s="636"/>
      <c r="B878" s="664" t="s">
        <v>19</v>
      </c>
      <c r="C878" s="664"/>
      <c r="D878" s="24"/>
      <c r="E878" s="24"/>
      <c r="F878" s="24"/>
      <c r="G878" s="96"/>
      <c r="H878" s="24"/>
      <c r="I878" s="77" t="e">
        <f t="shared" si="493"/>
        <v>#DIV/0!</v>
      </c>
      <c r="J878" s="77"/>
      <c r="K878" s="24">
        <f t="shared" ref="K878:K920" si="513">E878</f>
        <v>0</v>
      </c>
      <c r="L878" s="24">
        <f t="shared" ref="L878:L920" si="514">E878-K878</f>
        <v>0</v>
      </c>
      <c r="M878" s="115" t="e">
        <f t="shared" si="501"/>
        <v>#DIV/0!</v>
      </c>
      <c r="N878" s="991"/>
    </row>
    <row r="879" spans="1:14" s="13" customFormat="1" x14ac:dyDescent="0.25">
      <c r="A879" s="636"/>
      <c r="B879" s="664" t="s">
        <v>18</v>
      </c>
      <c r="C879" s="664"/>
      <c r="D879" s="24"/>
      <c r="E879" s="24"/>
      <c r="F879" s="24"/>
      <c r="G879" s="96"/>
      <c r="H879" s="24"/>
      <c r="I879" s="77" t="e">
        <f t="shared" si="493"/>
        <v>#DIV/0!</v>
      </c>
      <c r="J879" s="77"/>
      <c r="K879" s="24">
        <f t="shared" si="513"/>
        <v>0</v>
      </c>
      <c r="L879" s="24">
        <f t="shared" si="514"/>
        <v>0</v>
      </c>
      <c r="M879" s="115" t="e">
        <f t="shared" si="501"/>
        <v>#DIV/0!</v>
      </c>
      <c r="N879" s="991"/>
    </row>
    <row r="880" spans="1:14" s="13" customFormat="1" x14ac:dyDescent="0.25">
      <c r="A880" s="636"/>
      <c r="B880" s="664" t="s">
        <v>38</v>
      </c>
      <c r="C880" s="664"/>
      <c r="D880" s="24">
        <v>2238.1799999999998</v>
      </c>
      <c r="E880" s="24">
        <v>2238.1799999999998</v>
      </c>
      <c r="F880" s="24"/>
      <c r="G880" s="96">
        <f>F880/E880</f>
        <v>0</v>
      </c>
      <c r="H880" s="24">
        <f>F880</f>
        <v>0</v>
      </c>
      <c r="I880" s="96">
        <f t="shared" si="493"/>
        <v>0</v>
      </c>
      <c r="J880" s="77" t="e">
        <f>H880/F880</f>
        <v>#DIV/0!</v>
      </c>
      <c r="K880" s="24">
        <f>E880</f>
        <v>2238.1799999999998</v>
      </c>
      <c r="L880" s="24">
        <f t="shared" si="514"/>
        <v>0</v>
      </c>
      <c r="M880" s="47">
        <f t="shared" si="501"/>
        <v>1</v>
      </c>
      <c r="N880" s="991"/>
    </row>
    <row r="881" spans="1:14" s="13" customFormat="1" x14ac:dyDescent="0.25">
      <c r="A881" s="636"/>
      <c r="B881" s="664" t="s">
        <v>20</v>
      </c>
      <c r="C881" s="664"/>
      <c r="D881" s="24"/>
      <c r="E881" s="24"/>
      <c r="F881" s="24"/>
      <c r="G881" s="96"/>
      <c r="H881" s="24"/>
      <c r="I881" s="77" t="e">
        <f t="shared" si="493"/>
        <v>#DIV/0!</v>
      </c>
      <c r="J881" s="77"/>
      <c r="K881" s="24">
        <f t="shared" si="513"/>
        <v>0</v>
      </c>
      <c r="L881" s="24">
        <f t="shared" si="514"/>
        <v>0</v>
      </c>
      <c r="M881" s="115" t="e">
        <f t="shared" si="501"/>
        <v>#DIV/0!</v>
      </c>
      <c r="N881" s="991"/>
    </row>
    <row r="882" spans="1:14" s="13" customFormat="1" ht="186" customHeight="1" x14ac:dyDescent="0.25">
      <c r="A882" s="636" t="s">
        <v>167</v>
      </c>
      <c r="B882" s="151" t="s">
        <v>718</v>
      </c>
      <c r="C882" s="149" t="s">
        <v>238</v>
      </c>
      <c r="D882" s="50">
        <f>SUM(D883:D886)</f>
        <v>33026.129999999997</v>
      </c>
      <c r="E882" s="50">
        <f t="shared" ref="E882:F882" si="515">SUM(E883:E886)</f>
        <v>33026.129999999997</v>
      </c>
      <c r="F882" s="50">
        <f t="shared" si="515"/>
        <v>0</v>
      </c>
      <c r="G882" s="101">
        <f>F882/E882</f>
        <v>0</v>
      </c>
      <c r="H882" s="50">
        <f>F882</f>
        <v>0</v>
      </c>
      <c r="I882" s="96">
        <f t="shared" si="493"/>
        <v>0</v>
      </c>
      <c r="J882" s="77" t="e">
        <f>H882/F882</f>
        <v>#DIV/0!</v>
      </c>
      <c r="K882" s="50">
        <f>SUM(K883:K886)</f>
        <v>29894.06</v>
      </c>
      <c r="L882" s="50">
        <f>SUM(L883:L886)</f>
        <v>3132.07</v>
      </c>
      <c r="M882" s="134">
        <f t="shared" si="501"/>
        <v>0.91</v>
      </c>
      <c r="N882" s="687" t="s">
        <v>719</v>
      </c>
    </row>
    <row r="883" spans="1:14" s="13" customFormat="1" x14ac:dyDescent="0.25">
      <c r="A883" s="636"/>
      <c r="B883" s="522" t="s">
        <v>19</v>
      </c>
      <c r="C883" s="522"/>
      <c r="D883" s="24"/>
      <c r="E883" s="24"/>
      <c r="F883" s="24"/>
      <c r="G883" s="96"/>
      <c r="H883" s="24"/>
      <c r="I883" s="77" t="e">
        <f t="shared" si="493"/>
        <v>#DIV/0!</v>
      </c>
      <c r="J883" s="96"/>
      <c r="K883" s="24">
        <f t="shared" si="513"/>
        <v>0</v>
      </c>
      <c r="L883" s="24">
        <f t="shared" si="514"/>
        <v>0</v>
      </c>
      <c r="M883" s="115" t="e">
        <f t="shared" si="501"/>
        <v>#DIV/0!</v>
      </c>
      <c r="N883" s="687"/>
    </row>
    <row r="884" spans="1:14" s="13" customFormat="1" x14ac:dyDescent="0.25">
      <c r="A884" s="636"/>
      <c r="B884" s="522" t="s">
        <v>18</v>
      </c>
      <c r="C884" s="522"/>
      <c r="D884" s="24"/>
      <c r="E884" s="24"/>
      <c r="F884" s="24"/>
      <c r="G884" s="96"/>
      <c r="H884" s="24"/>
      <c r="I884" s="77" t="e">
        <f t="shared" si="493"/>
        <v>#DIV/0!</v>
      </c>
      <c r="J884" s="96"/>
      <c r="K884" s="24">
        <f t="shared" si="513"/>
        <v>0</v>
      </c>
      <c r="L884" s="24">
        <f t="shared" si="514"/>
        <v>0</v>
      </c>
      <c r="M884" s="115" t="e">
        <f t="shared" si="501"/>
        <v>#DIV/0!</v>
      </c>
      <c r="N884" s="687"/>
    </row>
    <row r="885" spans="1:14" s="13" customFormat="1" x14ac:dyDescent="0.25">
      <c r="A885" s="636"/>
      <c r="B885" s="522" t="s">
        <v>38</v>
      </c>
      <c r="C885" s="522"/>
      <c r="D885" s="24">
        <v>33026.129999999997</v>
      </c>
      <c r="E885" s="24">
        <v>33026.129999999997</v>
      </c>
      <c r="F885" s="24"/>
      <c r="G885" s="96">
        <f>F885/E885</f>
        <v>0</v>
      </c>
      <c r="H885" s="24">
        <f>F885</f>
        <v>0</v>
      </c>
      <c r="I885" s="96">
        <f t="shared" si="493"/>
        <v>0</v>
      </c>
      <c r="J885" s="77" t="e">
        <f>H885/F885</f>
        <v>#DIV/0!</v>
      </c>
      <c r="K885" s="24">
        <v>29894.06</v>
      </c>
      <c r="L885" s="24">
        <f t="shared" si="514"/>
        <v>3132.07</v>
      </c>
      <c r="M885" s="47">
        <f t="shared" si="501"/>
        <v>0.91</v>
      </c>
      <c r="N885" s="687"/>
    </row>
    <row r="886" spans="1:14" s="13" customFormat="1" x14ac:dyDescent="0.25">
      <c r="A886" s="636"/>
      <c r="B886" s="522" t="s">
        <v>20</v>
      </c>
      <c r="C886" s="522"/>
      <c r="D886" s="24"/>
      <c r="E886" s="24"/>
      <c r="F886" s="24"/>
      <c r="G886" s="77" t="e">
        <f t="shared" ref="G886:G891" si="516">F886/E886</f>
        <v>#DIV/0!</v>
      </c>
      <c r="H886" s="24"/>
      <c r="I886" s="77" t="e">
        <f t="shared" si="493"/>
        <v>#DIV/0!</v>
      </c>
      <c r="J886" s="77" t="e">
        <f t="shared" ref="J886:J891" si="517">H886/F886</f>
        <v>#DIV/0!</v>
      </c>
      <c r="K886" s="24">
        <f t="shared" si="513"/>
        <v>0</v>
      </c>
      <c r="L886" s="24">
        <f t="shared" si="514"/>
        <v>0</v>
      </c>
      <c r="M886" s="115" t="e">
        <f t="shared" si="501"/>
        <v>#DIV/0!</v>
      </c>
      <c r="N886" s="687"/>
    </row>
    <row r="887" spans="1:14" s="13" customFormat="1" ht="63.75" customHeight="1" x14ac:dyDescent="0.25">
      <c r="A887" s="636" t="s">
        <v>168</v>
      </c>
      <c r="B887" s="151" t="s">
        <v>720</v>
      </c>
      <c r="C887" s="149" t="s">
        <v>238</v>
      </c>
      <c r="D887" s="50">
        <f>SUM(D888:D891)</f>
        <v>1819.78</v>
      </c>
      <c r="E887" s="50">
        <f>SUM(E888:E891)</f>
        <v>1819.78</v>
      </c>
      <c r="F887" s="24">
        <f>SUM(F888:F891)</f>
        <v>0</v>
      </c>
      <c r="G887" s="96">
        <f t="shared" si="516"/>
        <v>0</v>
      </c>
      <c r="H887" s="24">
        <f>SUM(H888:H891)</f>
        <v>0</v>
      </c>
      <c r="I887" s="96">
        <f t="shared" si="493"/>
        <v>0</v>
      </c>
      <c r="J887" s="77" t="e">
        <f>H887/F887</f>
        <v>#DIV/0!</v>
      </c>
      <c r="K887" s="24">
        <f>SUM(K888:K891)</f>
        <v>0</v>
      </c>
      <c r="L887" s="24">
        <f t="shared" si="514"/>
        <v>1819.78</v>
      </c>
      <c r="M887" s="47">
        <f t="shared" si="501"/>
        <v>0</v>
      </c>
      <c r="N887" s="687" t="s">
        <v>1338</v>
      </c>
    </row>
    <row r="888" spans="1:14" s="13" customFormat="1" x14ac:dyDescent="0.25">
      <c r="A888" s="636"/>
      <c r="B888" s="522" t="s">
        <v>19</v>
      </c>
      <c r="C888" s="522"/>
      <c r="D888" s="24"/>
      <c r="E888" s="156"/>
      <c r="F888" s="24"/>
      <c r="G888" s="77" t="e">
        <f t="shared" si="516"/>
        <v>#DIV/0!</v>
      </c>
      <c r="H888" s="24"/>
      <c r="I888" s="77" t="e">
        <f t="shared" si="493"/>
        <v>#DIV/0!</v>
      </c>
      <c r="J888" s="77" t="e">
        <f t="shared" si="517"/>
        <v>#DIV/0!</v>
      </c>
      <c r="K888" s="24">
        <f t="shared" si="513"/>
        <v>0</v>
      </c>
      <c r="L888" s="24">
        <f t="shared" si="514"/>
        <v>0</v>
      </c>
      <c r="M888" s="115" t="e">
        <f t="shared" si="501"/>
        <v>#DIV/0!</v>
      </c>
      <c r="N888" s="687"/>
    </row>
    <row r="889" spans="1:14" s="13" customFormat="1" x14ac:dyDescent="0.25">
      <c r="A889" s="636"/>
      <c r="B889" s="522" t="s">
        <v>18</v>
      </c>
      <c r="C889" s="522"/>
      <c r="D889" s="24"/>
      <c r="E889" s="24"/>
      <c r="F889" s="24"/>
      <c r="G889" s="77" t="e">
        <f t="shared" si="516"/>
        <v>#DIV/0!</v>
      </c>
      <c r="H889" s="24"/>
      <c r="I889" s="77" t="e">
        <f t="shared" si="493"/>
        <v>#DIV/0!</v>
      </c>
      <c r="J889" s="77" t="e">
        <f t="shared" si="517"/>
        <v>#DIV/0!</v>
      </c>
      <c r="K889" s="24"/>
      <c r="L889" s="24">
        <f t="shared" si="514"/>
        <v>0</v>
      </c>
      <c r="M889" s="115" t="e">
        <f t="shared" si="501"/>
        <v>#DIV/0!</v>
      </c>
      <c r="N889" s="687"/>
    </row>
    <row r="890" spans="1:14" s="13" customFormat="1" x14ac:dyDescent="0.25">
      <c r="A890" s="636"/>
      <c r="B890" s="522" t="s">
        <v>38</v>
      </c>
      <c r="C890" s="522"/>
      <c r="D890" s="24">
        <v>1819.78</v>
      </c>
      <c r="E890" s="24">
        <v>1819.78</v>
      </c>
      <c r="F890" s="24"/>
      <c r="G890" s="96">
        <f>F890/E890</f>
        <v>0</v>
      </c>
      <c r="H890" s="24"/>
      <c r="I890" s="96">
        <f t="shared" ref="I890:I971" si="518">H890/E890</f>
        <v>0</v>
      </c>
      <c r="J890" s="77" t="e">
        <f>H890/F890</f>
        <v>#DIV/0!</v>
      </c>
      <c r="K890" s="24"/>
      <c r="L890" s="24">
        <f t="shared" si="514"/>
        <v>1819.78</v>
      </c>
      <c r="M890" s="47">
        <f t="shared" si="501"/>
        <v>0</v>
      </c>
      <c r="N890" s="687"/>
    </row>
    <row r="891" spans="1:14" s="13" customFormat="1" x14ac:dyDescent="0.25">
      <c r="A891" s="636"/>
      <c r="B891" s="522" t="s">
        <v>20</v>
      </c>
      <c r="C891" s="522"/>
      <c r="D891" s="24"/>
      <c r="E891" s="24"/>
      <c r="F891" s="24"/>
      <c r="G891" s="77" t="e">
        <f t="shared" si="516"/>
        <v>#DIV/0!</v>
      </c>
      <c r="H891" s="24"/>
      <c r="I891" s="77" t="e">
        <f t="shared" si="518"/>
        <v>#DIV/0!</v>
      </c>
      <c r="J891" s="77" t="e">
        <f t="shared" si="517"/>
        <v>#DIV/0!</v>
      </c>
      <c r="K891" s="24">
        <f t="shared" si="513"/>
        <v>0</v>
      </c>
      <c r="L891" s="24">
        <f t="shared" si="514"/>
        <v>0</v>
      </c>
      <c r="M891" s="115" t="e">
        <f t="shared" si="501"/>
        <v>#DIV/0!</v>
      </c>
      <c r="N891" s="687"/>
    </row>
    <row r="892" spans="1:14" s="13" customFormat="1" ht="37.5" x14ac:dyDescent="0.25">
      <c r="A892" s="659" t="s">
        <v>169</v>
      </c>
      <c r="B892" s="567" t="s">
        <v>170</v>
      </c>
      <c r="C892" s="149" t="s">
        <v>238</v>
      </c>
      <c r="D892" s="50">
        <f>SUM(D893:D896)</f>
        <v>58891</v>
      </c>
      <c r="E892" s="50">
        <f t="shared" ref="E892:F892" si="519">SUM(E893:E896)</f>
        <v>58891</v>
      </c>
      <c r="F892" s="50">
        <f t="shared" si="519"/>
        <v>0</v>
      </c>
      <c r="G892" s="101">
        <f>F892/E892</f>
        <v>0</v>
      </c>
      <c r="H892" s="50">
        <f>SUM(H893:H896)</f>
        <v>0</v>
      </c>
      <c r="I892" s="96">
        <f t="shared" si="518"/>
        <v>0</v>
      </c>
      <c r="J892" s="77" t="e">
        <f>H892/F892</f>
        <v>#DIV/0!</v>
      </c>
      <c r="K892" s="24">
        <f>SUM(K893:K896)</f>
        <v>58891</v>
      </c>
      <c r="L892" s="24">
        <f>SUM(L893:L896)</f>
        <v>0</v>
      </c>
      <c r="M892" s="47">
        <f t="shared" si="501"/>
        <v>1</v>
      </c>
      <c r="N892" s="687"/>
    </row>
    <row r="893" spans="1:14" s="13" customFormat="1" x14ac:dyDescent="0.25">
      <c r="A893" s="659"/>
      <c r="B893" s="664" t="s">
        <v>19</v>
      </c>
      <c r="C893" s="664"/>
      <c r="D893" s="24">
        <f>D898+D903+D908+D913+D918</f>
        <v>0</v>
      </c>
      <c r="E893" s="24">
        <f t="shared" ref="E893:F893" si="520">E898+E903+E908+E913+E918</f>
        <v>0</v>
      </c>
      <c r="F893" s="24">
        <f t="shared" si="520"/>
        <v>0</v>
      </c>
      <c r="G893" s="96"/>
      <c r="H893" s="24">
        <f t="shared" ref="H893" si="521">H898+H903+H908+H913+H918</f>
        <v>0</v>
      </c>
      <c r="I893" s="77" t="e">
        <f t="shared" si="518"/>
        <v>#DIV/0!</v>
      </c>
      <c r="J893" s="77"/>
      <c r="K893" s="24">
        <f t="shared" ref="K893:L893" si="522">K898+K903+K908+K913+K918</f>
        <v>0</v>
      </c>
      <c r="L893" s="24">
        <f t="shared" si="522"/>
        <v>0</v>
      </c>
      <c r="M893" s="115" t="e">
        <f t="shared" si="501"/>
        <v>#DIV/0!</v>
      </c>
      <c r="N893" s="687"/>
    </row>
    <row r="894" spans="1:14" s="13" customFormat="1" x14ac:dyDescent="0.25">
      <c r="A894" s="659"/>
      <c r="B894" s="664" t="s">
        <v>18</v>
      </c>
      <c r="C894" s="664"/>
      <c r="D894" s="24">
        <f t="shared" ref="D894:F896" si="523">D899+D904+D909+D914+D919</f>
        <v>0</v>
      </c>
      <c r="E894" s="24">
        <f t="shared" si="523"/>
        <v>0</v>
      </c>
      <c r="F894" s="24">
        <f t="shared" si="523"/>
        <v>0</v>
      </c>
      <c r="G894" s="96"/>
      <c r="H894" s="24">
        <f t="shared" ref="H894" si="524">H899+H904+H909+H914+H919</f>
        <v>0</v>
      </c>
      <c r="I894" s="77" t="e">
        <f t="shared" si="518"/>
        <v>#DIV/0!</v>
      </c>
      <c r="J894" s="77"/>
      <c r="K894" s="24">
        <f t="shared" ref="K894:L894" si="525">K899+K904+K909+K914+K919</f>
        <v>0</v>
      </c>
      <c r="L894" s="24">
        <f t="shared" si="525"/>
        <v>0</v>
      </c>
      <c r="M894" s="115" t="e">
        <f t="shared" si="501"/>
        <v>#DIV/0!</v>
      </c>
      <c r="N894" s="687"/>
    </row>
    <row r="895" spans="1:14" s="13" customFormat="1" x14ac:dyDescent="0.25">
      <c r="A895" s="659"/>
      <c r="B895" s="664" t="s">
        <v>38</v>
      </c>
      <c r="C895" s="664"/>
      <c r="D895" s="24">
        <f t="shared" si="523"/>
        <v>0</v>
      </c>
      <c r="E895" s="24">
        <f t="shared" si="523"/>
        <v>0</v>
      </c>
      <c r="F895" s="24">
        <f t="shared" si="523"/>
        <v>0</v>
      </c>
      <c r="G895" s="96"/>
      <c r="H895" s="24">
        <f t="shared" ref="H895" si="526">H900+H905+H910+H915+H920</f>
        <v>0</v>
      </c>
      <c r="I895" s="77" t="e">
        <f t="shared" si="518"/>
        <v>#DIV/0!</v>
      </c>
      <c r="J895" s="77"/>
      <c r="K895" s="24">
        <f t="shared" ref="K895:L895" si="527">K900+K905+K910+K915+K920</f>
        <v>0</v>
      </c>
      <c r="L895" s="24">
        <f t="shared" si="527"/>
        <v>0</v>
      </c>
      <c r="M895" s="115" t="e">
        <f t="shared" si="501"/>
        <v>#DIV/0!</v>
      </c>
      <c r="N895" s="687"/>
    </row>
    <row r="896" spans="1:14" s="13" customFormat="1" x14ac:dyDescent="0.25">
      <c r="A896" s="659"/>
      <c r="B896" s="664" t="s">
        <v>20</v>
      </c>
      <c r="C896" s="664"/>
      <c r="D896" s="24">
        <f t="shared" si="523"/>
        <v>58891</v>
      </c>
      <c r="E896" s="24">
        <f t="shared" si="523"/>
        <v>58891</v>
      </c>
      <c r="F896" s="24">
        <f t="shared" si="523"/>
        <v>0</v>
      </c>
      <c r="G896" s="96">
        <f>F896/E896</f>
        <v>0</v>
      </c>
      <c r="H896" s="24">
        <f t="shared" ref="H896" si="528">H901+H906+H911+H916+H921</f>
        <v>0</v>
      </c>
      <c r="I896" s="96">
        <f t="shared" si="518"/>
        <v>0</v>
      </c>
      <c r="J896" s="77" t="e">
        <f>H896/F896</f>
        <v>#DIV/0!</v>
      </c>
      <c r="K896" s="24">
        <f t="shared" ref="K896:L896" si="529">K901+K906+K911+K916+K921</f>
        <v>58891</v>
      </c>
      <c r="L896" s="24">
        <f t="shared" si="529"/>
        <v>0</v>
      </c>
      <c r="M896" s="47">
        <f t="shared" si="501"/>
        <v>1</v>
      </c>
      <c r="N896" s="687"/>
    </row>
    <row r="897" spans="1:14" s="545" customFormat="1" ht="93.75" x14ac:dyDescent="0.25">
      <c r="A897" s="521" t="s">
        <v>171</v>
      </c>
      <c r="B897" s="151" t="s">
        <v>728</v>
      </c>
      <c r="C897" s="149" t="s">
        <v>238</v>
      </c>
      <c r="D897" s="50">
        <f>SUM(D898:D901)</f>
        <v>3037</v>
      </c>
      <c r="E897" s="50">
        <f>SUM(E898:E901)</f>
        <v>3037</v>
      </c>
      <c r="F897" s="24">
        <f>SUM(F898:F901)</f>
        <v>0</v>
      </c>
      <c r="G897" s="96">
        <f>F897/E897</f>
        <v>0</v>
      </c>
      <c r="H897" s="24">
        <f>SUM(H898:H901)</f>
        <v>0</v>
      </c>
      <c r="I897" s="96">
        <f t="shared" si="518"/>
        <v>0</v>
      </c>
      <c r="J897" s="77" t="e">
        <f>H897/F897</f>
        <v>#DIV/0!</v>
      </c>
      <c r="K897" s="24">
        <f>SUM(K898:K901)</f>
        <v>3037</v>
      </c>
      <c r="L897" s="24">
        <f>SUM(L898:L901)</f>
        <v>0</v>
      </c>
      <c r="M897" s="47">
        <f t="shared" ref="M897:M901" si="530">K897/E897</f>
        <v>1</v>
      </c>
      <c r="N897" s="568" t="s">
        <v>716</v>
      </c>
    </row>
    <row r="898" spans="1:14" s="13" customFormat="1" x14ac:dyDescent="0.25">
      <c r="A898" s="569"/>
      <c r="B898" s="522" t="s">
        <v>19</v>
      </c>
      <c r="C898" s="522"/>
      <c r="D898" s="24"/>
      <c r="E898" s="24"/>
      <c r="F898" s="24"/>
      <c r="G898" s="96"/>
      <c r="H898" s="24"/>
      <c r="I898" s="77" t="e">
        <f t="shared" si="518"/>
        <v>#DIV/0!</v>
      </c>
      <c r="J898" s="77"/>
      <c r="K898" s="24">
        <f t="shared" ref="K898:K899" si="531">E898</f>
        <v>0</v>
      </c>
      <c r="L898" s="24">
        <f t="shared" ref="L898:L901" si="532">E898-K898</f>
        <v>0</v>
      </c>
      <c r="M898" s="115" t="e">
        <f t="shared" si="530"/>
        <v>#DIV/0!</v>
      </c>
      <c r="N898" s="527"/>
    </row>
    <row r="899" spans="1:14" s="13" customFormat="1" x14ac:dyDescent="0.25">
      <c r="A899" s="569"/>
      <c r="B899" s="522" t="s">
        <v>18</v>
      </c>
      <c r="C899" s="522"/>
      <c r="D899" s="24"/>
      <c r="E899" s="24"/>
      <c r="F899" s="24"/>
      <c r="G899" s="96"/>
      <c r="H899" s="24"/>
      <c r="I899" s="77" t="e">
        <f t="shared" si="518"/>
        <v>#DIV/0!</v>
      </c>
      <c r="J899" s="77"/>
      <c r="K899" s="24">
        <f t="shared" si="531"/>
        <v>0</v>
      </c>
      <c r="L899" s="24">
        <f t="shared" si="532"/>
        <v>0</v>
      </c>
      <c r="M899" s="115" t="e">
        <f t="shared" si="530"/>
        <v>#DIV/0!</v>
      </c>
      <c r="N899" s="527"/>
    </row>
    <row r="900" spans="1:14" s="13" customFormat="1" x14ac:dyDescent="0.25">
      <c r="A900" s="569"/>
      <c r="B900" s="522" t="s">
        <v>38</v>
      </c>
      <c r="C900" s="522"/>
      <c r="D900" s="24"/>
      <c r="E900" s="24"/>
      <c r="F900" s="24"/>
      <c r="G900" s="77" t="e">
        <f>F900/E900</f>
        <v>#DIV/0!</v>
      </c>
      <c r="H900" s="36">
        <f>F900</f>
        <v>0</v>
      </c>
      <c r="I900" s="77" t="e">
        <f t="shared" si="518"/>
        <v>#DIV/0!</v>
      </c>
      <c r="J900" s="77" t="e">
        <f>H900/F900</f>
        <v>#DIV/0!</v>
      </c>
      <c r="K900" s="24">
        <f>E900</f>
        <v>0</v>
      </c>
      <c r="L900" s="24">
        <f t="shared" si="532"/>
        <v>0</v>
      </c>
      <c r="M900" s="115" t="e">
        <f t="shared" si="530"/>
        <v>#DIV/0!</v>
      </c>
      <c r="N900" s="527"/>
    </row>
    <row r="901" spans="1:14" s="13" customFormat="1" x14ac:dyDescent="0.25">
      <c r="A901" s="569"/>
      <c r="B901" s="522" t="s">
        <v>20</v>
      </c>
      <c r="C901" s="522"/>
      <c r="D901" s="24">
        <v>3037</v>
      </c>
      <c r="E901" s="24">
        <v>3037</v>
      </c>
      <c r="F901" s="24"/>
      <c r="G901" s="96"/>
      <c r="H901" s="24"/>
      <c r="I901" s="77">
        <f t="shared" si="518"/>
        <v>0</v>
      </c>
      <c r="J901" s="77"/>
      <c r="K901" s="24">
        <f t="shared" ref="K901" si="533">E901</f>
        <v>3037</v>
      </c>
      <c r="L901" s="24">
        <f t="shared" si="532"/>
        <v>0</v>
      </c>
      <c r="M901" s="47">
        <f t="shared" si="530"/>
        <v>1</v>
      </c>
      <c r="N901" s="528"/>
    </row>
    <row r="902" spans="1:14" s="545" customFormat="1" ht="55.5" customHeight="1" x14ac:dyDescent="0.25">
      <c r="A902" s="636" t="s">
        <v>172</v>
      </c>
      <c r="B902" s="151" t="s">
        <v>726</v>
      </c>
      <c r="C902" s="149" t="s">
        <v>238</v>
      </c>
      <c r="D902" s="50">
        <f>SUM(D903:D906)</f>
        <v>11520</v>
      </c>
      <c r="E902" s="50">
        <f>SUM(E903:E906)</f>
        <v>11520</v>
      </c>
      <c r="F902" s="24">
        <f>SUM(F903:F906)</f>
        <v>0</v>
      </c>
      <c r="G902" s="96">
        <f>F902/E902</f>
        <v>0</v>
      </c>
      <c r="H902" s="24">
        <f>SUM(H903:H906)</f>
        <v>0</v>
      </c>
      <c r="I902" s="96">
        <f t="shared" si="518"/>
        <v>0</v>
      </c>
      <c r="J902" s="77" t="e">
        <f>H902/F902</f>
        <v>#DIV/0!</v>
      </c>
      <c r="K902" s="24">
        <f t="shared" si="513"/>
        <v>11520</v>
      </c>
      <c r="L902" s="24">
        <f t="shared" si="514"/>
        <v>0</v>
      </c>
      <c r="M902" s="47">
        <f t="shared" si="501"/>
        <v>1</v>
      </c>
      <c r="N902" s="687" t="s">
        <v>727</v>
      </c>
    </row>
    <row r="903" spans="1:14" s="13" customFormat="1" x14ac:dyDescent="0.25">
      <c r="A903" s="636"/>
      <c r="B903" s="664" t="s">
        <v>19</v>
      </c>
      <c r="C903" s="664"/>
      <c r="D903" s="24"/>
      <c r="E903" s="24"/>
      <c r="F903" s="24"/>
      <c r="G903" s="96"/>
      <c r="H903" s="24"/>
      <c r="I903" s="77" t="e">
        <f t="shared" si="518"/>
        <v>#DIV/0!</v>
      </c>
      <c r="J903" s="77"/>
      <c r="K903" s="24">
        <f t="shared" si="513"/>
        <v>0</v>
      </c>
      <c r="L903" s="24">
        <f t="shared" si="514"/>
        <v>0</v>
      </c>
      <c r="M903" s="115" t="e">
        <f t="shared" si="501"/>
        <v>#DIV/0!</v>
      </c>
      <c r="N903" s="687"/>
    </row>
    <row r="904" spans="1:14" s="13" customFormat="1" x14ac:dyDescent="0.25">
      <c r="A904" s="636"/>
      <c r="B904" s="664" t="s">
        <v>18</v>
      </c>
      <c r="C904" s="664"/>
      <c r="D904" s="24"/>
      <c r="E904" s="24"/>
      <c r="F904" s="24"/>
      <c r="G904" s="96"/>
      <c r="H904" s="24"/>
      <c r="I904" s="77" t="e">
        <f t="shared" si="518"/>
        <v>#DIV/0!</v>
      </c>
      <c r="J904" s="77"/>
      <c r="K904" s="24">
        <f t="shared" si="513"/>
        <v>0</v>
      </c>
      <c r="L904" s="24">
        <f t="shared" si="514"/>
        <v>0</v>
      </c>
      <c r="M904" s="115" t="e">
        <f t="shared" si="501"/>
        <v>#DIV/0!</v>
      </c>
      <c r="N904" s="687"/>
    </row>
    <row r="905" spans="1:14" s="13" customFormat="1" x14ac:dyDescent="0.25">
      <c r="A905" s="636"/>
      <c r="B905" s="664" t="s">
        <v>38</v>
      </c>
      <c r="C905" s="664"/>
      <c r="D905" s="24"/>
      <c r="E905" s="24"/>
      <c r="F905" s="24"/>
      <c r="G905" s="96"/>
      <c r="H905" s="24"/>
      <c r="I905" s="77" t="e">
        <f t="shared" si="518"/>
        <v>#DIV/0!</v>
      </c>
      <c r="J905" s="77"/>
      <c r="K905" s="24">
        <f t="shared" si="513"/>
        <v>0</v>
      </c>
      <c r="L905" s="24">
        <f t="shared" si="514"/>
        <v>0</v>
      </c>
      <c r="M905" s="115" t="e">
        <f t="shared" si="501"/>
        <v>#DIV/0!</v>
      </c>
      <c r="N905" s="687"/>
    </row>
    <row r="906" spans="1:14" s="13" customFormat="1" x14ac:dyDescent="0.25">
      <c r="A906" s="636"/>
      <c r="B906" s="664" t="s">
        <v>20</v>
      </c>
      <c r="C906" s="664"/>
      <c r="D906" s="24">
        <v>11520</v>
      </c>
      <c r="E906" s="24">
        <v>11520</v>
      </c>
      <c r="F906" s="24"/>
      <c r="G906" s="96">
        <f>F906/E906</f>
        <v>0</v>
      </c>
      <c r="H906" s="24">
        <f>F906</f>
        <v>0</v>
      </c>
      <c r="I906" s="96">
        <f t="shared" si="518"/>
        <v>0</v>
      </c>
      <c r="J906" s="77" t="e">
        <f>H906/F906</f>
        <v>#DIV/0!</v>
      </c>
      <c r="K906" s="24">
        <f>E906</f>
        <v>11520</v>
      </c>
      <c r="L906" s="24">
        <f t="shared" si="514"/>
        <v>0</v>
      </c>
      <c r="M906" s="47">
        <f t="shared" si="501"/>
        <v>1</v>
      </c>
      <c r="N906" s="687"/>
    </row>
    <row r="907" spans="1:14" s="13" customFormat="1" ht="37.5" x14ac:dyDescent="0.25">
      <c r="A907" s="636" t="s">
        <v>173</v>
      </c>
      <c r="B907" s="151" t="s">
        <v>724</v>
      </c>
      <c r="C907" s="149" t="s">
        <v>238</v>
      </c>
      <c r="D907" s="50">
        <f>SUM(D908:D911)</f>
        <v>2452</v>
      </c>
      <c r="E907" s="50">
        <f>SUM(E908:E911)</f>
        <v>2452</v>
      </c>
      <c r="F907" s="24">
        <f>SUM(F908:F911)</f>
        <v>0</v>
      </c>
      <c r="G907" s="96">
        <f>F907/E907</f>
        <v>0</v>
      </c>
      <c r="H907" s="24">
        <f>SUM(H908:H911)</f>
        <v>0</v>
      </c>
      <c r="I907" s="96">
        <f t="shared" si="518"/>
        <v>0</v>
      </c>
      <c r="J907" s="77" t="e">
        <f>H907/F907</f>
        <v>#DIV/0!</v>
      </c>
      <c r="K907" s="24">
        <f>SUM(K908:K911)</f>
        <v>2452</v>
      </c>
      <c r="L907" s="24">
        <f t="shared" si="514"/>
        <v>0</v>
      </c>
      <c r="M907" s="47">
        <f t="shared" si="501"/>
        <v>1</v>
      </c>
      <c r="N907" s="687" t="s">
        <v>725</v>
      </c>
    </row>
    <row r="908" spans="1:14" s="13" customFormat="1" x14ac:dyDescent="0.25">
      <c r="A908" s="636"/>
      <c r="B908" s="664" t="s">
        <v>19</v>
      </c>
      <c r="C908" s="664"/>
      <c r="D908" s="24"/>
      <c r="E908" s="24"/>
      <c r="F908" s="24"/>
      <c r="G908" s="96"/>
      <c r="H908" s="24"/>
      <c r="I908" s="77" t="e">
        <f t="shared" si="518"/>
        <v>#DIV/0!</v>
      </c>
      <c r="J908" s="77"/>
      <c r="K908" s="24">
        <f t="shared" si="513"/>
        <v>0</v>
      </c>
      <c r="L908" s="24">
        <f t="shared" si="514"/>
        <v>0</v>
      </c>
      <c r="M908" s="115" t="e">
        <f t="shared" si="501"/>
        <v>#DIV/0!</v>
      </c>
      <c r="N908" s="687"/>
    </row>
    <row r="909" spans="1:14" s="13" customFormat="1" x14ac:dyDescent="0.25">
      <c r="A909" s="636"/>
      <c r="B909" s="664" t="s">
        <v>18</v>
      </c>
      <c r="C909" s="664"/>
      <c r="D909" s="24"/>
      <c r="E909" s="24"/>
      <c r="F909" s="24"/>
      <c r="G909" s="96"/>
      <c r="H909" s="24"/>
      <c r="I909" s="77" t="e">
        <f t="shared" si="518"/>
        <v>#DIV/0!</v>
      </c>
      <c r="J909" s="77"/>
      <c r="K909" s="24">
        <f t="shared" si="513"/>
        <v>0</v>
      </c>
      <c r="L909" s="24">
        <f t="shared" si="514"/>
        <v>0</v>
      </c>
      <c r="M909" s="115" t="e">
        <f t="shared" si="501"/>
        <v>#DIV/0!</v>
      </c>
      <c r="N909" s="687"/>
    </row>
    <row r="910" spans="1:14" s="13" customFormat="1" x14ac:dyDescent="0.25">
      <c r="A910" s="636"/>
      <c r="B910" s="664" t="s">
        <v>38</v>
      </c>
      <c r="C910" s="664"/>
      <c r="D910" s="24"/>
      <c r="E910" s="24"/>
      <c r="F910" s="24"/>
      <c r="G910" s="96"/>
      <c r="H910" s="24"/>
      <c r="I910" s="77" t="e">
        <f t="shared" si="518"/>
        <v>#DIV/0!</v>
      </c>
      <c r="J910" s="77"/>
      <c r="K910" s="24">
        <f t="shared" si="513"/>
        <v>0</v>
      </c>
      <c r="L910" s="24">
        <f t="shared" si="514"/>
        <v>0</v>
      </c>
      <c r="M910" s="115" t="e">
        <f t="shared" si="501"/>
        <v>#DIV/0!</v>
      </c>
      <c r="N910" s="687"/>
    </row>
    <row r="911" spans="1:14" s="13" customFormat="1" x14ac:dyDescent="0.25">
      <c r="A911" s="636"/>
      <c r="B911" s="664" t="s">
        <v>20</v>
      </c>
      <c r="C911" s="664"/>
      <c r="D911" s="24">
        <v>2452</v>
      </c>
      <c r="E911" s="24">
        <v>2452</v>
      </c>
      <c r="F911" s="24"/>
      <c r="G911" s="96">
        <f>F911/E911</f>
        <v>0</v>
      </c>
      <c r="H911" s="24">
        <f>F911</f>
        <v>0</v>
      </c>
      <c r="I911" s="96">
        <f t="shared" si="518"/>
        <v>0</v>
      </c>
      <c r="J911" s="77" t="e">
        <f>H911/F911</f>
        <v>#DIV/0!</v>
      </c>
      <c r="K911" s="24">
        <f>E911</f>
        <v>2452</v>
      </c>
      <c r="L911" s="24">
        <f t="shared" si="514"/>
        <v>0</v>
      </c>
      <c r="M911" s="47">
        <f t="shared" si="501"/>
        <v>1</v>
      </c>
      <c r="N911" s="687"/>
    </row>
    <row r="912" spans="1:14" s="13" customFormat="1" ht="54" customHeight="1" x14ac:dyDescent="0.25">
      <c r="A912" s="636" t="s">
        <v>174</v>
      </c>
      <c r="B912" s="151" t="s">
        <v>723</v>
      </c>
      <c r="C912" s="149" t="s">
        <v>238</v>
      </c>
      <c r="D912" s="50">
        <f>SUM(D913:D916)</f>
        <v>41132</v>
      </c>
      <c r="E912" s="50">
        <f>SUM(E913:E916)</f>
        <v>41132</v>
      </c>
      <c r="F912" s="24">
        <f>SUM(F913:F916)</f>
        <v>0</v>
      </c>
      <c r="G912" s="96">
        <f>F912/E912</f>
        <v>0</v>
      </c>
      <c r="H912" s="24">
        <f>SUM(H913:H916)</f>
        <v>0</v>
      </c>
      <c r="I912" s="96">
        <f t="shared" si="518"/>
        <v>0</v>
      </c>
      <c r="J912" s="77" t="e">
        <f>H912/F912</f>
        <v>#DIV/0!</v>
      </c>
      <c r="K912" s="24">
        <f>SUM(K913:K916)</f>
        <v>41132</v>
      </c>
      <c r="L912" s="24">
        <f t="shared" si="514"/>
        <v>0</v>
      </c>
      <c r="M912" s="47">
        <f t="shared" si="501"/>
        <v>1</v>
      </c>
      <c r="N912" s="687" t="s">
        <v>835</v>
      </c>
    </row>
    <row r="913" spans="1:14" s="13" customFormat="1" x14ac:dyDescent="0.25">
      <c r="A913" s="636"/>
      <c r="B913" s="664" t="s">
        <v>19</v>
      </c>
      <c r="C913" s="664"/>
      <c r="D913" s="24"/>
      <c r="E913" s="24"/>
      <c r="F913" s="24"/>
      <c r="G913" s="96"/>
      <c r="H913" s="24"/>
      <c r="I913" s="77" t="e">
        <f t="shared" si="518"/>
        <v>#DIV/0!</v>
      </c>
      <c r="J913" s="77"/>
      <c r="K913" s="24">
        <f t="shared" si="513"/>
        <v>0</v>
      </c>
      <c r="L913" s="24">
        <f t="shared" si="514"/>
        <v>0</v>
      </c>
      <c r="M913" s="115" t="e">
        <f t="shared" si="501"/>
        <v>#DIV/0!</v>
      </c>
      <c r="N913" s="687"/>
    </row>
    <row r="914" spans="1:14" s="13" customFormat="1" x14ac:dyDescent="0.25">
      <c r="A914" s="636"/>
      <c r="B914" s="664" t="s">
        <v>18</v>
      </c>
      <c r="C914" s="664"/>
      <c r="D914" s="24"/>
      <c r="E914" s="24"/>
      <c r="F914" s="24"/>
      <c r="G914" s="96"/>
      <c r="H914" s="24"/>
      <c r="I914" s="77" t="e">
        <f t="shared" si="518"/>
        <v>#DIV/0!</v>
      </c>
      <c r="J914" s="77"/>
      <c r="K914" s="24">
        <f t="shared" si="513"/>
        <v>0</v>
      </c>
      <c r="L914" s="24">
        <f t="shared" si="514"/>
        <v>0</v>
      </c>
      <c r="M914" s="115" t="e">
        <f t="shared" si="501"/>
        <v>#DIV/0!</v>
      </c>
      <c r="N914" s="687"/>
    </row>
    <row r="915" spans="1:14" s="13" customFormat="1" x14ac:dyDescent="0.25">
      <c r="A915" s="636"/>
      <c r="B915" s="664" t="s">
        <v>38</v>
      </c>
      <c r="C915" s="664"/>
      <c r="D915" s="24"/>
      <c r="E915" s="24"/>
      <c r="F915" s="24"/>
      <c r="G915" s="96"/>
      <c r="H915" s="24"/>
      <c r="I915" s="77" t="e">
        <f t="shared" si="518"/>
        <v>#DIV/0!</v>
      </c>
      <c r="J915" s="77"/>
      <c r="K915" s="24">
        <f t="shared" si="513"/>
        <v>0</v>
      </c>
      <c r="L915" s="24">
        <f t="shared" si="514"/>
        <v>0</v>
      </c>
      <c r="M915" s="115" t="e">
        <f t="shared" si="501"/>
        <v>#DIV/0!</v>
      </c>
      <c r="N915" s="687"/>
    </row>
    <row r="916" spans="1:14" s="13" customFormat="1" x14ac:dyDescent="0.25">
      <c r="A916" s="636"/>
      <c r="B916" s="664" t="s">
        <v>20</v>
      </c>
      <c r="C916" s="664"/>
      <c r="D916" s="24">
        <v>41132</v>
      </c>
      <c r="E916" s="24">
        <v>41132</v>
      </c>
      <c r="F916" s="24"/>
      <c r="G916" s="96">
        <f>F916/E916</f>
        <v>0</v>
      </c>
      <c r="H916" s="24">
        <f>F916</f>
        <v>0</v>
      </c>
      <c r="I916" s="96">
        <f t="shared" si="518"/>
        <v>0</v>
      </c>
      <c r="J916" s="77" t="e">
        <f>H916/F916</f>
        <v>#DIV/0!</v>
      </c>
      <c r="K916" s="24">
        <f>E916</f>
        <v>41132</v>
      </c>
      <c r="L916" s="24">
        <f t="shared" si="514"/>
        <v>0</v>
      </c>
      <c r="M916" s="47">
        <f t="shared" si="501"/>
        <v>1</v>
      </c>
      <c r="N916" s="687"/>
    </row>
    <row r="917" spans="1:14" s="13" customFormat="1" ht="93.75" x14ac:dyDescent="0.25">
      <c r="A917" s="711" t="s">
        <v>528</v>
      </c>
      <c r="B917" s="151" t="s">
        <v>722</v>
      </c>
      <c r="C917" s="149" t="s">
        <v>238</v>
      </c>
      <c r="D917" s="50">
        <f>SUM(D918:D921)</f>
        <v>750</v>
      </c>
      <c r="E917" s="50">
        <f>SUM(E918:E921)</f>
        <v>750</v>
      </c>
      <c r="F917" s="50">
        <f>SUM(F918:F921)</f>
        <v>0</v>
      </c>
      <c r="G917" s="101">
        <f>F917/E917</f>
        <v>0</v>
      </c>
      <c r="H917" s="50">
        <f>SUM(H918:H921)</f>
        <v>0</v>
      </c>
      <c r="I917" s="96">
        <f t="shared" si="518"/>
        <v>0</v>
      </c>
      <c r="J917" s="95" t="e">
        <f>H917/F917</f>
        <v>#DIV/0!</v>
      </c>
      <c r="K917" s="50">
        <f>SUM(K918:K921)</f>
        <v>750</v>
      </c>
      <c r="L917" s="50">
        <f t="shared" si="514"/>
        <v>0</v>
      </c>
      <c r="M917" s="134">
        <f t="shared" si="501"/>
        <v>1</v>
      </c>
      <c r="N917" s="687" t="s">
        <v>834</v>
      </c>
    </row>
    <row r="918" spans="1:14" s="13" customFormat="1" x14ac:dyDescent="0.25">
      <c r="A918" s="711"/>
      <c r="B918" s="664" t="s">
        <v>19</v>
      </c>
      <c r="C918" s="664"/>
      <c r="D918" s="24"/>
      <c r="E918" s="24"/>
      <c r="F918" s="24"/>
      <c r="G918" s="96"/>
      <c r="H918" s="24"/>
      <c r="I918" s="77" t="e">
        <f t="shared" si="518"/>
        <v>#DIV/0!</v>
      </c>
      <c r="J918" s="77"/>
      <c r="K918" s="24">
        <f t="shared" si="513"/>
        <v>0</v>
      </c>
      <c r="L918" s="24">
        <f t="shared" si="514"/>
        <v>0</v>
      </c>
      <c r="M918" s="115" t="e">
        <f t="shared" si="501"/>
        <v>#DIV/0!</v>
      </c>
      <c r="N918" s="687"/>
    </row>
    <row r="919" spans="1:14" s="13" customFormat="1" x14ac:dyDescent="0.25">
      <c r="A919" s="711"/>
      <c r="B919" s="664" t="s">
        <v>18</v>
      </c>
      <c r="C919" s="664"/>
      <c r="D919" s="24"/>
      <c r="E919" s="24"/>
      <c r="F919" s="24"/>
      <c r="G919" s="96"/>
      <c r="H919" s="24"/>
      <c r="I919" s="77" t="e">
        <f t="shared" si="518"/>
        <v>#DIV/0!</v>
      </c>
      <c r="J919" s="77"/>
      <c r="K919" s="24">
        <f t="shared" si="513"/>
        <v>0</v>
      </c>
      <c r="L919" s="24">
        <f t="shared" si="514"/>
        <v>0</v>
      </c>
      <c r="M919" s="115" t="e">
        <f t="shared" si="501"/>
        <v>#DIV/0!</v>
      </c>
      <c r="N919" s="687"/>
    </row>
    <row r="920" spans="1:14" s="13" customFormat="1" x14ac:dyDescent="0.25">
      <c r="A920" s="711"/>
      <c r="B920" s="664" t="s">
        <v>38</v>
      </c>
      <c r="C920" s="664"/>
      <c r="D920" s="24"/>
      <c r="E920" s="24"/>
      <c r="F920" s="24"/>
      <c r="G920" s="96"/>
      <c r="H920" s="24"/>
      <c r="I920" s="77" t="e">
        <f t="shared" si="518"/>
        <v>#DIV/0!</v>
      </c>
      <c r="J920" s="77"/>
      <c r="K920" s="24">
        <f t="shared" si="513"/>
        <v>0</v>
      </c>
      <c r="L920" s="24">
        <f t="shared" si="514"/>
        <v>0</v>
      </c>
      <c r="M920" s="115" t="e">
        <f t="shared" si="501"/>
        <v>#DIV/0!</v>
      </c>
      <c r="N920" s="687"/>
    </row>
    <row r="921" spans="1:14" s="13" customFormat="1" x14ac:dyDescent="0.25">
      <c r="A921" s="711"/>
      <c r="B921" s="664" t="s">
        <v>20</v>
      </c>
      <c r="C921" s="664"/>
      <c r="D921" s="24">
        <v>750</v>
      </c>
      <c r="E921" s="24">
        <v>750</v>
      </c>
      <c r="F921" s="24"/>
      <c r="G921" s="96">
        <f>F921/E921</f>
        <v>0</v>
      </c>
      <c r="H921" s="24">
        <f>F921</f>
        <v>0</v>
      </c>
      <c r="I921" s="96">
        <f t="shared" si="518"/>
        <v>0</v>
      </c>
      <c r="J921" s="77" t="e">
        <f>H921/F921</f>
        <v>#DIV/0!</v>
      </c>
      <c r="K921" s="24">
        <f>E921</f>
        <v>750</v>
      </c>
      <c r="L921" s="24">
        <f>E921-K921</f>
        <v>0</v>
      </c>
      <c r="M921" s="47">
        <f>K921/E921</f>
        <v>1</v>
      </c>
      <c r="N921" s="687"/>
    </row>
    <row r="922" spans="1:14" s="13" customFormat="1" ht="37.5" x14ac:dyDescent="0.25">
      <c r="A922" s="711" t="s">
        <v>530</v>
      </c>
      <c r="B922" s="567" t="s">
        <v>529</v>
      </c>
      <c r="C922" s="149" t="s">
        <v>139</v>
      </c>
      <c r="D922" s="50">
        <f>SUM(D923:D926)</f>
        <v>275.14</v>
      </c>
      <c r="E922" s="50">
        <f>SUM(E923:E926)</f>
        <v>275.14</v>
      </c>
      <c r="F922" s="50">
        <f>SUM(F923:F926)</f>
        <v>0</v>
      </c>
      <c r="G922" s="101">
        <f>F922/E922</f>
        <v>0</v>
      </c>
      <c r="H922" s="50">
        <f>SUM(H923:H926)</f>
        <v>0</v>
      </c>
      <c r="I922" s="96">
        <f t="shared" si="518"/>
        <v>0</v>
      </c>
      <c r="J922" s="96">
        <f>I922/E922</f>
        <v>0</v>
      </c>
      <c r="K922" s="50">
        <f>SUM(K923:K926)</f>
        <v>275.14</v>
      </c>
      <c r="L922" s="50"/>
      <c r="M922" s="134">
        <f>K922/E922</f>
        <v>1</v>
      </c>
      <c r="N922" s="687"/>
    </row>
    <row r="923" spans="1:14" s="13" customFormat="1" x14ac:dyDescent="0.25">
      <c r="A923" s="711"/>
      <c r="B923" s="664" t="s">
        <v>19</v>
      </c>
      <c r="C923" s="664"/>
      <c r="D923" s="24">
        <f>D928</f>
        <v>0</v>
      </c>
      <c r="E923" s="24">
        <f t="shared" ref="E923:F923" si="534">E928</f>
        <v>0</v>
      </c>
      <c r="F923" s="24">
        <f t="shared" si="534"/>
        <v>0</v>
      </c>
      <c r="G923" s="96"/>
      <c r="H923" s="24">
        <f t="shared" ref="H923" si="535">H928</f>
        <v>0</v>
      </c>
      <c r="I923" s="77"/>
      <c r="J923" s="77"/>
      <c r="K923" s="24">
        <f t="shared" ref="K923:L923" si="536">K928</f>
        <v>0</v>
      </c>
      <c r="L923" s="24">
        <f t="shared" si="536"/>
        <v>0</v>
      </c>
      <c r="M923" s="115"/>
      <c r="N923" s="687"/>
    </row>
    <row r="924" spans="1:14" s="13" customFormat="1" x14ac:dyDescent="0.25">
      <c r="A924" s="711"/>
      <c r="B924" s="664" t="s">
        <v>18</v>
      </c>
      <c r="C924" s="664"/>
      <c r="D924" s="24">
        <f t="shared" ref="D924:F926" si="537">D929</f>
        <v>0</v>
      </c>
      <c r="E924" s="24">
        <f t="shared" si="537"/>
        <v>0</v>
      </c>
      <c r="F924" s="24">
        <f t="shared" si="537"/>
        <v>0</v>
      </c>
      <c r="G924" s="96"/>
      <c r="H924" s="24">
        <f t="shared" ref="H924" si="538">H929</f>
        <v>0</v>
      </c>
      <c r="I924" s="77"/>
      <c r="J924" s="77"/>
      <c r="K924" s="24">
        <f t="shared" ref="K924:L924" si="539">K929</f>
        <v>0</v>
      </c>
      <c r="L924" s="24">
        <f t="shared" si="539"/>
        <v>0</v>
      </c>
      <c r="M924" s="136" t="e">
        <f t="shared" ref="M924:M925" si="540">K924/E924</f>
        <v>#DIV/0!</v>
      </c>
      <c r="N924" s="687"/>
    </row>
    <row r="925" spans="1:14" s="13" customFormat="1" x14ac:dyDescent="0.25">
      <c r="A925" s="711"/>
      <c r="B925" s="664" t="s">
        <v>38</v>
      </c>
      <c r="C925" s="664"/>
      <c r="D925" s="24">
        <f t="shared" si="537"/>
        <v>275.14</v>
      </c>
      <c r="E925" s="24">
        <f t="shared" si="537"/>
        <v>275.14</v>
      </c>
      <c r="F925" s="24">
        <f t="shared" si="537"/>
        <v>0</v>
      </c>
      <c r="G925" s="96">
        <f t="shared" ref="G925:I925" si="541">G930</f>
        <v>0</v>
      </c>
      <c r="H925" s="24">
        <f t="shared" si="541"/>
        <v>0</v>
      </c>
      <c r="I925" s="96">
        <f t="shared" si="541"/>
        <v>0</v>
      </c>
      <c r="J925" s="96">
        <f>I925/E925</f>
        <v>0</v>
      </c>
      <c r="K925" s="24">
        <f t="shared" ref="K925:L925" si="542">K930</f>
        <v>275.14</v>
      </c>
      <c r="L925" s="24">
        <f t="shared" si="542"/>
        <v>0</v>
      </c>
      <c r="M925" s="134">
        <f t="shared" si="540"/>
        <v>1</v>
      </c>
      <c r="N925" s="687"/>
    </row>
    <row r="926" spans="1:14" s="13" customFormat="1" x14ac:dyDescent="0.25">
      <c r="A926" s="711"/>
      <c r="B926" s="664" t="s">
        <v>20</v>
      </c>
      <c r="C926" s="664"/>
      <c r="D926" s="24">
        <f t="shared" si="537"/>
        <v>0</v>
      </c>
      <c r="E926" s="24">
        <f t="shared" si="537"/>
        <v>0</v>
      </c>
      <c r="F926" s="24">
        <f t="shared" si="537"/>
        <v>0</v>
      </c>
      <c r="G926" s="96"/>
      <c r="H926" s="24">
        <f t="shared" ref="H926" si="543">H931</f>
        <v>0</v>
      </c>
      <c r="I926" s="96"/>
      <c r="J926" s="96"/>
      <c r="K926" s="24">
        <f t="shared" ref="K926:L926" si="544">K931</f>
        <v>0</v>
      </c>
      <c r="L926" s="24">
        <f t="shared" si="544"/>
        <v>0</v>
      </c>
      <c r="M926" s="47"/>
      <c r="N926" s="687"/>
    </row>
    <row r="927" spans="1:14" s="13" customFormat="1" ht="56.25" x14ac:dyDescent="0.25">
      <c r="A927" s="711" t="s">
        <v>531</v>
      </c>
      <c r="B927" s="151" t="s">
        <v>721</v>
      </c>
      <c r="C927" s="149" t="s">
        <v>139</v>
      </c>
      <c r="D927" s="50">
        <f>SUM(D928:D931)</f>
        <v>275.14</v>
      </c>
      <c r="E927" s="50">
        <f>SUM(E928:E931)</f>
        <v>275.14</v>
      </c>
      <c r="F927" s="50">
        <f>SUM(F928:F931)</f>
        <v>0</v>
      </c>
      <c r="G927" s="101">
        <f>F927/E927</f>
        <v>0</v>
      </c>
      <c r="H927" s="50">
        <f>SUM(H928:H931)</f>
        <v>0</v>
      </c>
      <c r="I927" s="96">
        <f t="shared" ref="I927" si="545">H927/E927</f>
        <v>0</v>
      </c>
      <c r="J927" s="95" t="e">
        <f>H927/F927</f>
        <v>#DIV/0!</v>
      </c>
      <c r="K927" s="50">
        <f>SUM(K928:K931)</f>
        <v>275.14</v>
      </c>
      <c r="L927" s="50"/>
      <c r="M927" s="134">
        <f>K927/E927</f>
        <v>1</v>
      </c>
      <c r="N927" s="687" t="s">
        <v>1339</v>
      </c>
    </row>
    <row r="928" spans="1:14" s="13" customFormat="1" x14ac:dyDescent="0.25">
      <c r="A928" s="711"/>
      <c r="B928" s="664" t="s">
        <v>19</v>
      </c>
      <c r="C928" s="664"/>
      <c r="D928" s="24"/>
      <c r="E928" s="24"/>
      <c r="F928" s="24"/>
      <c r="G928" s="96"/>
      <c r="H928" s="24"/>
      <c r="I928" s="77"/>
      <c r="J928" s="77"/>
      <c r="K928" s="24"/>
      <c r="L928" s="24"/>
      <c r="M928" s="115"/>
      <c r="N928" s="687"/>
    </row>
    <row r="929" spans="1:14" s="13" customFormat="1" x14ac:dyDescent="0.25">
      <c r="A929" s="711"/>
      <c r="B929" s="664" t="s">
        <v>18</v>
      </c>
      <c r="C929" s="664"/>
      <c r="D929" s="24"/>
      <c r="E929" s="24"/>
      <c r="F929" s="24"/>
      <c r="G929" s="96"/>
      <c r="H929" s="24"/>
      <c r="I929" s="77"/>
      <c r="J929" s="77"/>
      <c r="K929" s="24"/>
      <c r="L929" s="24"/>
      <c r="M929" s="115"/>
      <c r="N929" s="687"/>
    </row>
    <row r="930" spans="1:14" s="13" customFormat="1" x14ac:dyDescent="0.25">
      <c r="A930" s="711"/>
      <c r="B930" s="664" t="s">
        <v>38</v>
      </c>
      <c r="C930" s="664"/>
      <c r="D930" s="24">
        <v>275.14</v>
      </c>
      <c r="E930" s="24">
        <v>275.14</v>
      </c>
      <c r="F930" s="24"/>
      <c r="G930" s="96">
        <f>F930/E930</f>
        <v>0</v>
      </c>
      <c r="H930" s="24">
        <f>F930</f>
        <v>0</v>
      </c>
      <c r="I930" s="96">
        <f t="shared" si="518"/>
        <v>0</v>
      </c>
      <c r="J930" s="77" t="e">
        <f>H930/F930</f>
        <v>#DIV/0!</v>
      </c>
      <c r="K930" s="24">
        <f>E930</f>
        <v>275.14</v>
      </c>
      <c r="L930" s="24"/>
      <c r="M930" s="134">
        <f>K930/E930</f>
        <v>1</v>
      </c>
      <c r="N930" s="687"/>
    </row>
    <row r="931" spans="1:14" s="13" customFormat="1" x14ac:dyDescent="0.25">
      <c r="A931" s="711"/>
      <c r="B931" s="664" t="s">
        <v>20</v>
      </c>
      <c r="C931" s="664"/>
      <c r="D931" s="24"/>
      <c r="E931" s="24"/>
      <c r="F931" s="24"/>
      <c r="G931" s="96"/>
      <c r="H931" s="24"/>
      <c r="I931" s="96"/>
      <c r="J931" s="96"/>
      <c r="K931" s="24"/>
      <c r="L931" s="24"/>
      <c r="M931" s="47"/>
      <c r="N931" s="687"/>
    </row>
    <row r="932" spans="1:14" s="44" customFormat="1" ht="101.25" customHeight="1" x14ac:dyDescent="0.25">
      <c r="A932" s="649" t="s">
        <v>371</v>
      </c>
      <c r="B932" s="34" t="s">
        <v>1279</v>
      </c>
      <c r="C932" s="34" t="s">
        <v>95</v>
      </c>
      <c r="D932" s="31">
        <f>SUM(D933:D936)</f>
        <v>2842545.72</v>
      </c>
      <c r="E932" s="31">
        <f>SUM(E933:E936)</f>
        <v>2842753.87</v>
      </c>
      <c r="F932" s="31">
        <f>SUM(F933:F936)</f>
        <v>459728.94</v>
      </c>
      <c r="G932" s="198">
        <f t="shared" ref="G932:G1010" si="546">F932/E932</f>
        <v>0.16170000000000001</v>
      </c>
      <c r="H932" s="31">
        <f>SUM(H933:H935)</f>
        <v>459728.94</v>
      </c>
      <c r="I932" s="313">
        <f t="shared" si="518"/>
        <v>0.16170000000000001</v>
      </c>
      <c r="J932" s="313">
        <f>H932/F932</f>
        <v>1</v>
      </c>
      <c r="K932" s="31">
        <f>SUM(K933:K936)</f>
        <v>2842753.87</v>
      </c>
      <c r="L932" s="31">
        <f>SUM(L933:L936)</f>
        <v>0</v>
      </c>
      <c r="M932" s="32">
        <f t="shared" si="501"/>
        <v>1</v>
      </c>
      <c r="N932" s="687"/>
    </row>
    <row r="933" spans="1:14" s="44" customFormat="1" ht="30" customHeight="1" x14ac:dyDescent="0.25">
      <c r="A933" s="650"/>
      <c r="B933" s="35" t="s">
        <v>19</v>
      </c>
      <c r="C933" s="35"/>
      <c r="D933" s="33">
        <f t="shared" ref="D933:F936" si="547">D938+D993</f>
        <v>0</v>
      </c>
      <c r="E933" s="33">
        <f t="shared" si="547"/>
        <v>0</v>
      </c>
      <c r="F933" s="33">
        <f t="shared" si="547"/>
        <v>0</v>
      </c>
      <c r="G933" s="99" t="e">
        <f t="shared" si="546"/>
        <v>#DIV/0!</v>
      </c>
      <c r="H933" s="33">
        <f>H938+H993</f>
        <v>0</v>
      </c>
      <c r="I933" s="99" t="e">
        <f t="shared" si="518"/>
        <v>#DIV/0!</v>
      </c>
      <c r="J933" s="100"/>
      <c r="K933" s="33">
        <f t="shared" ref="K933:L936" si="548">K938+K993</f>
        <v>0</v>
      </c>
      <c r="L933" s="118">
        <f t="shared" si="548"/>
        <v>0</v>
      </c>
      <c r="M933" s="112" t="e">
        <f t="shared" si="501"/>
        <v>#DIV/0!</v>
      </c>
      <c r="N933" s="687"/>
    </row>
    <row r="934" spans="1:14" s="44" customFormat="1" ht="28.5" customHeight="1" x14ac:dyDescent="0.25">
      <c r="A934" s="650"/>
      <c r="B934" s="35" t="s">
        <v>18</v>
      </c>
      <c r="C934" s="35"/>
      <c r="D934" s="33">
        <f t="shared" si="547"/>
        <v>506592.5</v>
      </c>
      <c r="E934" s="33">
        <f t="shared" si="547"/>
        <v>506592.5</v>
      </c>
      <c r="F934" s="33">
        <f t="shared" si="547"/>
        <v>15737.26</v>
      </c>
      <c r="G934" s="100">
        <f t="shared" si="546"/>
        <v>3.1E-2</v>
      </c>
      <c r="H934" s="33">
        <f>F934</f>
        <v>15737.26</v>
      </c>
      <c r="I934" s="100">
        <f t="shared" si="518"/>
        <v>3.1E-2</v>
      </c>
      <c r="J934" s="100">
        <f t="shared" ref="J934:J1010" si="549">H934/F934</f>
        <v>1</v>
      </c>
      <c r="K934" s="33">
        <f t="shared" si="548"/>
        <v>506592.5</v>
      </c>
      <c r="L934" s="118">
        <f t="shared" si="548"/>
        <v>0</v>
      </c>
      <c r="M934" s="111">
        <f t="shared" si="501"/>
        <v>1</v>
      </c>
      <c r="N934" s="687"/>
    </row>
    <row r="935" spans="1:14" s="44" customFormat="1" ht="24" customHeight="1" x14ac:dyDescent="0.25">
      <c r="A935" s="650"/>
      <c r="B935" s="35" t="s">
        <v>38</v>
      </c>
      <c r="C935" s="35"/>
      <c r="D935" s="33">
        <f t="shared" si="547"/>
        <v>2335953.2200000002</v>
      </c>
      <c r="E935" s="33">
        <f t="shared" si="547"/>
        <v>2336161.37</v>
      </c>
      <c r="F935" s="33">
        <f t="shared" si="547"/>
        <v>443991.68</v>
      </c>
      <c r="G935" s="312">
        <f t="shared" si="546"/>
        <v>0.19009999999999999</v>
      </c>
      <c r="H935" s="33">
        <f>H940+H995</f>
        <v>443991.68</v>
      </c>
      <c r="I935" s="312">
        <f t="shared" si="518"/>
        <v>0.19009999999999999</v>
      </c>
      <c r="J935" s="312">
        <f>H935/F935</f>
        <v>1</v>
      </c>
      <c r="K935" s="33">
        <f t="shared" si="548"/>
        <v>2336161.37</v>
      </c>
      <c r="L935" s="118">
        <f t="shared" si="548"/>
        <v>0</v>
      </c>
      <c r="M935" s="191">
        <f t="shared" si="501"/>
        <v>1</v>
      </c>
      <c r="N935" s="687"/>
    </row>
    <row r="936" spans="1:14" s="44" customFormat="1" ht="25.5" customHeight="1" x14ac:dyDescent="0.25">
      <c r="A936" s="651"/>
      <c r="B936" s="35" t="s">
        <v>20</v>
      </c>
      <c r="C936" s="35"/>
      <c r="D936" s="33">
        <f t="shared" si="547"/>
        <v>0</v>
      </c>
      <c r="E936" s="33">
        <f t="shared" si="547"/>
        <v>0</v>
      </c>
      <c r="F936" s="33">
        <f t="shared" si="547"/>
        <v>0</v>
      </c>
      <c r="G936" s="99" t="e">
        <f t="shared" si="546"/>
        <v>#DIV/0!</v>
      </c>
      <c r="H936" s="108"/>
      <c r="I936" s="99" t="e">
        <f t="shared" si="518"/>
        <v>#DIV/0!</v>
      </c>
      <c r="J936" s="99" t="e">
        <f t="shared" si="549"/>
        <v>#DIV/0!</v>
      </c>
      <c r="K936" s="33">
        <f t="shared" si="548"/>
        <v>0</v>
      </c>
      <c r="L936" s="118">
        <f t="shared" si="548"/>
        <v>0</v>
      </c>
      <c r="M936" s="112" t="e">
        <f t="shared" si="501"/>
        <v>#DIV/0!</v>
      </c>
      <c r="N936" s="687"/>
    </row>
    <row r="937" spans="1:14" s="13" customFormat="1" ht="39" x14ac:dyDescent="0.25">
      <c r="A937" s="738" t="s">
        <v>127</v>
      </c>
      <c r="B937" s="549" t="s">
        <v>240</v>
      </c>
      <c r="C937" s="557" t="s">
        <v>237</v>
      </c>
      <c r="D937" s="58">
        <f>SUM(D938:D941)</f>
        <v>2123344.25</v>
      </c>
      <c r="E937" s="58">
        <f>SUM(E938:E941)</f>
        <v>2123552.4</v>
      </c>
      <c r="F937" s="58">
        <f>SUM(F938:F941)</f>
        <v>345919.59</v>
      </c>
      <c r="G937" s="558">
        <f t="shared" si="546"/>
        <v>0.16289999999999999</v>
      </c>
      <c r="H937" s="58">
        <f>SUM(H938:H940)</f>
        <v>345919.59</v>
      </c>
      <c r="I937" s="558">
        <f t="shared" si="518"/>
        <v>0.16289999999999999</v>
      </c>
      <c r="J937" s="92">
        <f t="shared" si="549"/>
        <v>1</v>
      </c>
      <c r="K937" s="58">
        <f>SUM(K938:K941)</f>
        <v>2123552.4</v>
      </c>
      <c r="L937" s="58">
        <f>SUM(L938:L941)</f>
        <v>0</v>
      </c>
      <c r="M937" s="56">
        <f t="shared" si="501"/>
        <v>1</v>
      </c>
      <c r="N937" s="994"/>
    </row>
    <row r="938" spans="1:14" s="13" customFormat="1" ht="19.5" x14ac:dyDescent="0.25">
      <c r="A938" s="738"/>
      <c r="B938" s="551" t="s">
        <v>19</v>
      </c>
      <c r="C938" s="551"/>
      <c r="D938" s="24">
        <f>D943+D958+D978+D988</f>
        <v>0</v>
      </c>
      <c r="E938" s="24">
        <f t="shared" ref="E938:F938" si="550">E943+E958+E978+E988</f>
        <v>0</v>
      </c>
      <c r="F938" s="24">
        <f t="shared" si="550"/>
        <v>0</v>
      </c>
      <c r="G938" s="102" t="e">
        <f t="shared" si="546"/>
        <v>#DIV/0!</v>
      </c>
      <c r="H938" s="24">
        <f t="shared" ref="H938" si="551">H943+H958+H978+H988</f>
        <v>0</v>
      </c>
      <c r="I938" s="77" t="e">
        <f t="shared" si="518"/>
        <v>#DIV/0!</v>
      </c>
      <c r="J938" s="77" t="e">
        <f t="shared" si="549"/>
        <v>#DIV/0!</v>
      </c>
      <c r="K938" s="24">
        <f t="shared" ref="K938:L938" si="552">K943+K958+K978+K988</f>
        <v>0</v>
      </c>
      <c r="L938" s="24">
        <f t="shared" si="552"/>
        <v>0</v>
      </c>
      <c r="M938" s="115" t="e">
        <f t="shared" si="501"/>
        <v>#DIV/0!</v>
      </c>
      <c r="N938" s="992"/>
    </row>
    <row r="939" spans="1:14" s="13" customFormat="1" ht="19.5" x14ac:dyDescent="0.25">
      <c r="A939" s="738"/>
      <c r="B939" s="551" t="s">
        <v>18</v>
      </c>
      <c r="C939" s="551"/>
      <c r="D939" s="24">
        <f t="shared" ref="D939:F941" si="553">D944+D959+D979+D989</f>
        <v>506592.5</v>
      </c>
      <c r="E939" s="24">
        <f t="shared" si="553"/>
        <v>506592.5</v>
      </c>
      <c r="F939" s="24">
        <f t="shared" si="553"/>
        <v>15737.26</v>
      </c>
      <c r="G939" s="92">
        <f t="shared" si="546"/>
        <v>3.1E-2</v>
      </c>
      <c r="H939" s="24">
        <f t="shared" ref="H939" si="554">H944+H959+H979+H989</f>
        <v>15737.26</v>
      </c>
      <c r="I939" s="96">
        <f t="shared" si="518"/>
        <v>3.1E-2</v>
      </c>
      <c r="J939" s="96">
        <f t="shared" si="549"/>
        <v>1</v>
      </c>
      <c r="K939" s="24">
        <f t="shared" ref="K939:L939" si="555">K944+K959+K979+K989</f>
        <v>506592.5</v>
      </c>
      <c r="L939" s="24">
        <f t="shared" si="555"/>
        <v>0</v>
      </c>
      <c r="M939" s="47">
        <f t="shared" si="501"/>
        <v>1</v>
      </c>
      <c r="N939" s="992"/>
    </row>
    <row r="940" spans="1:14" s="13" customFormat="1" x14ac:dyDescent="0.25">
      <c r="A940" s="738"/>
      <c r="B940" s="551" t="s">
        <v>38</v>
      </c>
      <c r="C940" s="551"/>
      <c r="D940" s="24">
        <f t="shared" si="553"/>
        <v>1616751.75</v>
      </c>
      <c r="E940" s="24">
        <f t="shared" si="553"/>
        <v>1616959.9</v>
      </c>
      <c r="F940" s="24">
        <f t="shared" si="553"/>
        <v>330182.33</v>
      </c>
      <c r="G940" s="214">
        <f t="shared" si="546"/>
        <v>0.20419999999999999</v>
      </c>
      <c r="H940" s="24">
        <f t="shared" ref="H940" si="556">H945+H960+H980+H990</f>
        <v>330182.33</v>
      </c>
      <c r="I940" s="214">
        <f t="shared" si="518"/>
        <v>0.20419999999999999</v>
      </c>
      <c r="J940" s="96">
        <f t="shared" si="549"/>
        <v>1</v>
      </c>
      <c r="K940" s="24">
        <f t="shared" ref="K940:L940" si="557">K945+K960+K980+K990</f>
        <v>1616959.9</v>
      </c>
      <c r="L940" s="24">
        <f t="shared" si="557"/>
        <v>0</v>
      </c>
      <c r="M940" s="47">
        <f t="shared" si="501"/>
        <v>1</v>
      </c>
      <c r="N940" s="992"/>
    </row>
    <row r="941" spans="1:14" s="13" customFormat="1" ht="19.5" x14ac:dyDescent="0.25">
      <c r="A941" s="738"/>
      <c r="B941" s="551" t="s">
        <v>20</v>
      </c>
      <c r="C941" s="551"/>
      <c r="D941" s="24">
        <f t="shared" si="553"/>
        <v>0</v>
      </c>
      <c r="E941" s="24">
        <f t="shared" si="553"/>
        <v>0</v>
      </c>
      <c r="F941" s="24">
        <f t="shared" si="553"/>
        <v>0</v>
      </c>
      <c r="G941" s="77" t="e">
        <f t="shared" si="546"/>
        <v>#DIV/0!</v>
      </c>
      <c r="H941" s="24">
        <f t="shared" ref="H941" si="558">H946+H961+H981+H991</f>
        <v>0</v>
      </c>
      <c r="I941" s="77" t="e">
        <f t="shared" si="518"/>
        <v>#DIV/0!</v>
      </c>
      <c r="J941" s="102" t="e">
        <f t="shared" si="549"/>
        <v>#DIV/0!</v>
      </c>
      <c r="K941" s="24">
        <f t="shared" ref="K941:L941" si="559">K946+K961+K981+K991</f>
        <v>0</v>
      </c>
      <c r="L941" s="24">
        <f t="shared" si="559"/>
        <v>0</v>
      </c>
      <c r="M941" s="115" t="e">
        <f t="shared" si="501"/>
        <v>#DIV/0!</v>
      </c>
      <c r="N941" s="992"/>
    </row>
    <row r="942" spans="1:14" s="13" customFormat="1" ht="37.5" x14ac:dyDescent="0.25">
      <c r="A942" s="683" t="s">
        <v>128</v>
      </c>
      <c r="B942" s="149" t="s">
        <v>881</v>
      </c>
      <c r="C942" s="551" t="s">
        <v>139</v>
      </c>
      <c r="D942" s="24">
        <f>SUM(D943:D946)</f>
        <v>477888.37</v>
      </c>
      <c r="E942" s="24">
        <f>SUM(E943:E946)</f>
        <v>477888.37</v>
      </c>
      <c r="F942" s="24">
        <f>F947+F952</f>
        <v>33849.279999999999</v>
      </c>
      <c r="G942" s="96">
        <f t="shared" si="546"/>
        <v>7.0999999999999994E-2</v>
      </c>
      <c r="H942" s="24">
        <f>H947+H952</f>
        <v>33849.279999999999</v>
      </c>
      <c r="I942" s="96">
        <f t="shared" si="518"/>
        <v>7.0999999999999994E-2</v>
      </c>
      <c r="J942" s="96">
        <f t="shared" si="549"/>
        <v>1</v>
      </c>
      <c r="K942" s="24">
        <f>SUM(K943:K946)</f>
        <v>477888.37</v>
      </c>
      <c r="L942" s="24">
        <f>L947+L952</f>
        <v>0</v>
      </c>
      <c r="M942" s="47">
        <f>K942/E942</f>
        <v>1</v>
      </c>
      <c r="N942" s="712"/>
    </row>
    <row r="943" spans="1:14" s="13" customFormat="1" x14ac:dyDescent="0.25">
      <c r="A943" s="684"/>
      <c r="B943" s="149" t="s">
        <v>19</v>
      </c>
      <c r="C943" s="551"/>
      <c r="D943" s="24">
        <f>D948+D953</f>
        <v>0</v>
      </c>
      <c r="E943" s="24">
        <f t="shared" ref="E943:F943" si="560">E948+E953</f>
        <v>0</v>
      </c>
      <c r="F943" s="24">
        <f t="shared" si="560"/>
        <v>0</v>
      </c>
      <c r="G943" s="77" t="e">
        <f t="shared" si="546"/>
        <v>#DIV/0!</v>
      </c>
      <c r="H943" s="24">
        <f t="shared" ref="H943" si="561">H948+H953</f>
        <v>0</v>
      </c>
      <c r="I943" s="77" t="e">
        <f t="shared" si="518"/>
        <v>#DIV/0!</v>
      </c>
      <c r="J943" s="77" t="e">
        <f t="shared" si="549"/>
        <v>#DIV/0!</v>
      </c>
      <c r="K943" s="24">
        <f t="shared" ref="K943:L943" si="562">K948+K953</f>
        <v>0</v>
      </c>
      <c r="L943" s="24">
        <f t="shared" si="562"/>
        <v>0</v>
      </c>
      <c r="M943" s="115"/>
      <c r="N943" s="713"/>
    </row>
    <row r="944" spans="1:14" s="13" customFormat="1" x14ac:dyDescent="0.25">
      <c r="A944" s="684"/>
      <c r="B944" s="149" t="s">
        <v>18</v>
      </c>
      <c r="C944" s="551"/>
      <c r="D944" s="24">
        <f t="shared" ref="D944:F946" si="563">D949+D954</f>
        <v>263200</v>
      </c>
      <c r="E944" s="24">
        <f t="shared" si="563"/>
        <v>263200</v>
      </c>
      <c r="F944" s="24">
        <f t="shared" si="563"/>
        <v>15737.26</v>
      </c>
      <c r="G944" s="96">
        <f t="shared" si="546"/>
        <v>0.06</v>
      </c>
      <c r="H944" s="24">
        <f t="shared" ref="H944" si="564">H949+H954</f>
        <v>15737.26</v>
      </c>
      <c r="I944" s="96">
        <f t="shared" si="518"/>
        <v>0.06</v>
      </c>
      <c r="J944" s="96">
        <f t="shared" si="549"/>
        <v>1</v>
      </c>
      <c r="K944" s="24">
        <f t="shared" ref="K944:L944" si="565">K949+K954</f>
        <v>263200</v>
      </c>
      <c r="L944" s="24">
        <f t="shared" si="565"/>
        <v>0</v>
      </c>
      <c r="M944" s="115"/>
      <c r="N944" s="713"/>
    </row>
    <row r="945" spans="1:14" s="13" customFormat="1" x14ac:dyDescent="0.25">
      <c r="A945" s="684"/>
      <c r="B945" s="149" t="s">
        <v>38</v>
      </c>
      <c r="C945" s="551"/>
      <c r="D945" s="24">
        <f t="shared" si="563"/>
        <v>214688.37</v>
      </c>
      <c r="E945" s="24">
        <f t="shared" si="563"/>
        <v>214688.37</v>
      </c>
      <c r="F945" s="24">
        <f t="shared" si="563"/>
        <v>18112.02</v>
      </c>
      <c r="G945" s="96">
        <f t="shared" si="546"/>
        <v>8.4000000000000005E-2</v>
      </c>
      <c r="H945" s="24">
        <f t="shared" ref="H945" si="566">H950+H955</f>
        <v>18112.02</v>
      </c>
      <c r="I945" s="96">
        <f t="shared" si="518"/>
        <v>8.4000000000000005E-2</v>
      </c>
      <c r="J945" s="96">
        <f t="shared" si="549"/>
        <v>1</v>
      </c>
      <c r="K945" s="24">
        <f t="shared" ref="K945:L945" si="567">K950+K955</f>
        <v>214688.37</v>
      </c>
      <c r="L945" s="24">
        <f t="shared" si="567"/>
        <v>0</v>
      </c>
      <c r="M945" s="47">
        <f>K945/E945</f>
        <v>1</v>
      </c>
      <c r="N945" s="713"/>
    </row>
    <row r="946" spans="1:14" s="13" customFormat="1" x14ac:dyDescent="0.25">
      <c r="A946" s="685"/>
      <c r="B946" s="149" t="s">
        <v>20</v>
      </c>
      <c r="C946" s="551"/>
      <c r="D946" s="24">
        <f t="shared" si="563"/>
        <v>0</v>
      </c>
      <c r="E946" s="24">
        <f t="shared" si="563"/>
        <v>0</v>
      </c>
      <c r="F946" s="24">
        <f t="shared" si="563"/>
        <v>0</v>
      </c>
      <c r="G946" s="77" t="e">
        <f t="shared" si="546"/>
        <v>#DIV/0!</v>
      </c>
      <c r="H946" s="24">
        <f t="shared" ref="H946" si="568">H951+H956</f>
        <v>0</v>
      </c>
      <c r="I946" s="77" t="e">
        <f t="shared" si="518"/>
        <v>#DIV/0!</v>
      </c>
      <c r="J946" s="77" t="e">
        <f t="shared" si="549"/>
        <v>#DIV/0!</v>
      </c>
      <c r="K946" s="24">
        <f t="shared" ref="K946:L946" si="569">K951+K956</f>
        <v>0</v>
      </c>
      <c r="L946" s="24">
        <f t="shared" si="569"/>
        <v>0</v>
      </c>
      <c r="M946" s="115"/>
      <c r="N946" s="714"/>
    </row>
    <row r="947" spans="1:14" s="13" customFormat="1" ht="112.5" x14ac:dyDescent="0.25">
      <c r="A947" s="683" t="s">
        <v>454</v>
      </c>
      <c r="B947" s="551" t="s">
        <v>532</v>
      </c>
      <c r="C947" s="551" t="s">
        <v>139</v>
      </c>
      <c r="D947" s="24">
        <f>SUM(D948:D951)</f>
        <v>281102.28000000003</v>
      </c>
      <c r="E947" s="24">
        <f>SUM(E948:E951)</f>
        <v>281102.28000000003</v>
      </c>
      <c r="F947" s="24">
        <f>SUM(F948:F951)</f>
        <v>16565.54</v>
      </c>
      <c r="G947" s="96">
        <f t="shared" si="546"/>
        <v>5.8999999999999997E-2</v>
      </c>
      <c r="H947" s="24">
        <f>SUM(H948:H951)</f>
        <v>16565.54</v>
      </c>
      <c r="I947" s="96">
        <f t="shared" si="518"/>
        <v>5.8999999999999997E-2</v>
      </c>
      <c r="J947" s="96">
        <f t="shared" si="549"/>
        <v>1</v>
      </c>
      <c r="K947" s="24">
        <f>SUM(K948:K951)</f>
        <v>281102.28000000003</v>
      </c>
      <c r="L947" s="24">
        <f>E947-K947</f>
        <v>0</v>
      </c>
      <c r="M947" s="47">
        <f>K947/E947</f>
        <v>1</v>
      </c>
      <c r="N947" s="686" t="s">
        <v>895</v>
      </c>
    </row>
    <row r="948" spans="1:14" s="13" customFormat="1" x14ac:dyDescent="0.25">
      <c r="A948" s="684"/>
      <c r="B948" s="551" t="s">
        <v>19</v>
      </c>
      <c r="C948" s="551"/>
      <c r="D948" s="24"/>
      <c r="E948" s="24"/>
      <c r="F948" s="24"/>
      <c r="G948" s="77" t="e">
        <f t="shared" si="546"/>
        <v>#DIV/0!</v>
      </c>
      <c r="H948" s="24"/>
      <c r="I948" s="77" t="e">
        <f t="shared" si="518"/>
        <v>#DIV/0!</v>
      </c>
      <c r="J948" s="77" t="e">
        <f t="shared" si="549"/>
        <v>#DIV/0!</v>
      </c>
      <c r="K948" s="24"/>
      <c r="L948" s="24"/>
      <c r="M948" s="115"/>
      <c r="N948" s="686"/>
    </row>
    <row r="949" spans="1:14" s="13" customFormat="1" x14ac:dyDescent="0.25">
      <c r="A949" s="684"/>
      <c r="B949" s="551" t="s">
        <v>18</v>
      </c>
      <c r="C949" s="551"/>
      <c r="D949" s="24">
        <v>263200</v>
      </c>
      <c r="E949" s="24">
        <v>263200</v>
      </c>
      <c r="F949" s="24">
        <v>15737.26</v>
      </c>
      <c r="G949" s="96">
        <f t="shared" si="546"/>
        <v>0.06</v>
      </c>
      <c r="H949" s="24">
        <v>15737.26</v>
      </c>
      <c r="I949" s="96">
        <f t="shared" ref="I949" si="570">H949/E949</f>
        <v>0.06</v>
      </c>
      <c r="J949" s="96">
        <f t="shared" ref="J949" si="571">H949/F949</f>
        <v>1</v>
      </c>
      <c r="K949" s="24">
        <f>E949</f>
        <v>263200</v>
      </c>
      <c r="L949" s="24">
        <f>E949-K949</f>
        <v>0</v>
      </c>
      <c r="M949" s="47">
        <f>K949/E949</f>
        <v>1</v>
      </c>
      <c r="N949" s="686"/>
    </row>
    <row r="950" spans="1:14" s="13" customFormat="1" x14ac:dyDescent="0.25">
      <c r="A950" s="684"/>
      <c r="B950" s="551" t="s">
        <v>38</v>
      </c>
      <c r="C950" s="551"/>
      <c r="D950" s="24">
        <v>17902.28</v>
      </c>
      <c r="E950" s="24">
        <v>17902.28</v>
      </c>
      <c r="F950" s="24">
        <v>828.28</v>
      </c>
      <c r="G950" s="96">
        <f t="shared" si="546"/>
        <v>4.5999999999999999E-2</v>
      </c>
      <c r="H950" s="24">
        <v>828.28</v>
      </c>
      <c r="I950" s="96">
        <f t="shared" si="518"/>
        <v>4.5999999999999999E-2</v>
      </c>
      <c r="J950" s="96">
        <f t="shared" si="549"/>
        <v>1</v>
      </c>
      <c r="K950" s="24">
        <f>E950</f>
        <v>17902.28</v>
      </c>
      <c r="L950" s="24">
        <f>E950-K950</f>
        <v>0</v>
      </c>
      <c r="M950" s="47">
        <f>K950/E950</f>
        <v>1</v>
      </c>
      <c r="N950" s="686"/>
    </row>
    <row r="951" spans="1:14" s="13" customFormat="1" x14ac:dyDescent="0.25">
      <c r="A951" s="685"/>
      <c r="B951" s="551" t="s">
        <v>20</v>
      </c>
      <c r="C951" s="551"/>
      <c r="D951" s="24"/>
      <c r="E951" s="24"/>
      <c r="F951" s="24"/>
      <c r="G951" s="77" t="e">
        <f t="shared" si="546"/>
        <v>#DIV/0!</v>
      </c>
      <c r="H951" s="522"/>
      <c r="I951" s="77" t="e">
        <f t="shared" si="518"/>
        <v>#DIV/0!</v>
      </c>
      <c r="J951" s="77" t="e">
        <f t="shared" si="549"/>
        <v>#DIV/0!</v>
      </c>
      <c r="K951" s="24"/>
      <c r="L951" s="24"/>
      <c r="M951" s="115"/>
      <c r="N951" s="686"/>
    </row>
    <row r="952" spans="1:14" s="13" customFormat="1" ht="44.25" customHeight="1" x14ac:dyDescent="0.25">
      <c r="A952" s="683" t="s">
        <v>526</v>
      </c>
      <c r="B952" s="551" t="s">
        <v>1340</v>
      </c>
      <c r="C952" s="551" t="s">
        <v>139</v>
      </c>
      <c r="D952" s="24">
        <f>SUM(D953:D956)</f>
        <v>196786.09</v>
      </c>
      <c r="E952" s="24">
        <f>SUM(E953:E956)</f>
        <v>196786.09</v>
      </c>
      <c r="F952" s="24">
        <f>SUM(F953:F956)</f>
        <v>17283.740000000002</v>
      </c>
      <c r="G952" s="96">
        <f t="shared" si="546"/>
        <v>8.7999999999999995E-2</v>
      </c>
      <c r="H952" s="24">
        <f>SUM(H953:H956)</f>
        <v>17283.740000000002</v>
      </c>
      <c r="I952" s="96">
        <f t="shared" si="518"/>
        <v>8.7999999999999995E-2</v>
      </c>
      <c r="J952" s="96">
        <f t="shared" si="549"/>
        <v>1</v>
      </c>
      <c r="K952" s="24">
        <f>SUM(K953:K956)</f>
        <v>196786.09</v>
      </c>
      <c r="L952" s="24">
        <f>E952-K952</f>
        <v>0</v>
      </c>
      <c r="M952" s="47">
        <f>K952/E952</f>
        <v>1</v>
      </c>
      <c r="N952" s="686" t="s">
        <v>1087</v>
      </c>
    </row>
    <row r="953" spans="1:14" s="13" customFormat="1" x14ac:dyDescent="0.25">
      <c r="A953" s="684"/>
      <c r="B953" s="149" t="s">
        <v>19</v>
      </c>
      <c r="C953" s="551"/>
      <c r="D953" s="24"/>
      <c r="E953" s="24"/>
      <c r="F953" s="24"/>
      <c r="G953" s="77" t="e">
        <f t="shared" si="546"/>
        <v>#DIV/0!</v>
      </c>
      <c r="H953" s="24"/>
      <c r="I953" s="77" t="e">
        <f t="shared" si="518"/>
        <v>#DIV/0!</v>
      </c>
      <c r="J953" s="77" t="e">
        <f t="shared" si="549"/>
        <v>#DIV/0!</v>
      </c>
      <c r="K953" s="24"/>
      <c r="L953" s="24"/>
      <c r="M953" s="115"/>
      <c r="N953" s="686"/>
    </row>
    <row r="954" spans="1:14" s="13" customFormat="1" x14ac:dyDescent="0.25">
      <c r="A954" s="684"/>
      <c r="B954" s="149" t="s">
        <v>18</v>
      </c>
      <c r="C954" s="551"/>
      <c r="D954" s="24"/>
      <c r="E954" s="24"/>
      <c r="F954" s="24"/>
      <c r="G954" s="77" t="e">
        <f t="shared" si="546"/>
        <v>#DIV/0!</v>
      </c>
      <c r="H954" s="24"/>
      <c r="I954" s="77" t="e">
        <f t="shared" si="518"/>
        <v>#DIV/0!</v>
      </c>
      <c r="J954" s="77" t="e">
        <f t="shared" si="549"/>
        <v>#DIV/0!</v>
      </c>
      <c r="K954" s="24"/>
      <c r="L954" s="24"/>
      <c r="M954" s="115"/>
      <c r="N954" s="686"/>
    </row>
    <row r="955" spans="1:14" s="13" customFormat="1" x14ac:dyDescent="0.25">
      <c r="A955" s="684"/>
      <c r="B955" s="149" t="s">
        <v>38</v>
      </c>
      <c r="C955" s="551"/>
      <c r="D955" s="24">
        <v>196786.09</v>
      </c>
      <c r="E955" s="24">
        <v>196786.09</v>
      </c>
      <c r="F955" s="24">
        <v>17283.740000000002</v>
      </c>
      <c r="G955" s="96">
        <f t="shared" si="546"/>
        <v>8.7999999999999995E-2</v>
      </c>
      <c r="H955" s="24">
        <f>F955</f>
        <v>17283.740000000002</v>
      </c>
      <c r="I955" s="96">
        <f t="shared" si="518"/>
        <v>8.7999999999999995E-2</v>
      </c>
      <c r="J955" s="96">
        <f t="shared" si="549"/>
        <v>1</v>
      </c>
      <c r="K955" s="24">
        <f>E955</f>
        <v>196786.09</v>
      </c>
      <c r="L955" s="24">
        <f>E955-K955</f>
        <v>0</v>
      </c>
      <c r="M955" s="47">
        <f>K955/E955</f>
        <v>1</v>
      </c>
      <c r="N955" s="686"/>
    </row>
    <row r="956" spans="1:14" s="13" customFormat="1" x14ac:dyDescent="0.25">
      <c r="A956" s="685"/>
      <c r="B956" s="149" t="s">
        <v>20</v>
      </c>
      <c r="C956" s="551"/>
      <c r="D956" s="24"/>
      <c r="E956" s="24"/>
      <c r="F956" s="24"/>
      <c r="G956" s="77" t="e">
        <f t="shared" si="546"/>
        <v>#DIV/0!</v>
      </c>
      <c r="H956" s="522"/>
      <c r="I956" s="77" t="e">
        <f t="shared" si="518"/>
        <v>#DIV/0!</v>
      </c>
      <c r="J956" s="77" t="e">
        <f t="shared" si="549"/>
        <v>#DIV/0!</v>
      </c>
      <c r="K956" s="24"/>
      <c r="L956" s="24"/>
      <c r="M956" s="115" t="e">
        <f t="shared" ref="M956:M970" si="572">K956/E956</f>
        <v>#DIV/0!</v>
      </c>
      <c r="N956" s="686"/>
    </row>
    <row r="957" spans="1:14" s="13" customFormat="1" ht="56.25" x14ac:dyDescent="0.25">
      <c r="A957" s="683" t="s">
        <v>129</v>
      </c>
      <c r="B957" s="149" t="s">
        <v>882</v>
      </c>
      <c r="C957" s="551" t="s">
        <v>139</v>
      </c>
      <c r="D957" s="24">
        <f t="shared" ref="D957:I957" si="573">SUM(D958:D961)</f>
        <v>94463.89</v>
      </c>
      <c r="E957" s="24">
        <f t="shared" si="573"/>
        <v>94463.89</v>
      </c>
      <c r="F957" s="24">
        <f t="shared" si="573"/>
        <v>0</v>
      </c>
      <c r="G957" s="96">
        <f t="shared" si="573"/>
        <v>0</v>
      </c>
      <c r="H957" s="24">
        <f t="shared" si="573"/>
        <v>0</v>
      </c>
      <c r="I957" s="96">
        <f t="shared" si="573"/>
        <v>0</v>
      </c>
      <c r="J957" s="96">
        <f>I957/E957</f>
        <v>0</v>
      </c>
      <c r="K957" s="24">
        <f t="shared" ref="K957:L957" si="574">SUM(K958:K961)</f>
        <v>94463.89</v>
      </c>
      <c r="L957" s="24">
        <f t="shared" si="574"/>
        <v>0</v>
      </c>
      <c r="M957" s="47">
        <f>K957/E957</f>
        <v>1</v>
      </c>
      <c r="N957" s="686"/>
    </row>
    <row r="958" spans="1:14" s="13" customFormat="1" x14ac:dyDescent="0.25">
      <c r="A958" s="684"/>
      <c r="B958" s="149" t="s">
        <v>19</v>
      </c>
      <c r="C958" s="551"/>
      <c r="D958" s="24">
        <f>D963+D968+D973</f>
        <v>0</v>
      </c>
      <c r="E958" s="24">
        <f t="shared" ref="E958:F958" si="575">E963+E968+E973</f>
        <v>0</v>
      </c>
      <c r="F958" s="24">
        <f t="shared" si="575"/>
        <v>0</v>
      </c>
      <c r="G958" s="96"/>
      <c r="H958" s="24">
        <f t="shared" ref="H958" si="576">H963+H968+H973</f>
        <v>0</v>
      </c>
      <c r="I958" s="96"/>
      <c r="J958" s="96"/>
      <c r="K958" s="24">
        <f t="shared" ref="K958:L958" si="577">K963+K968+K973</f>
        <v>0</v>
      </c>
      <c r="L958" s="24">
        <f t="shared" si="577"/>
        <v>0</v>
      </c>
      <c r="M958" s="115"/>
      <c r="N958" s="686"/>
    </row>
    <row r="959" spans="1:14" s="13" customFormat="1" x14ac:dyDescent="0.25">
      <c r="A959" s="684"/>
      <c r="B959" s="149" t="s">
        <v>18</v>
      </c>
      <c r="C959" s="551"/>
      <c r="D959" s="24">
        <f t="shared" ref="D959:F961" si="578">D964+D969+D974</f>
        <v>0</v>
      </c>
      <c r="E959" s="24">
        <f t="shared" si="578"/>
        <v>0</v>
      </c>
      <c r="F959" s="24">
        <f t="shared" si="578"/>
        <v>0</v>
      </c>
      <c r="G959" s="96"/>
      <c r="H959" s="24">
        <f t="shared" ref="H959" si="579">H964+H969+H974</f>
        <v>0</v>
      </c>
      <c r="I959" s="96"/>
      <c r="J959" s="96"/>
      <c r="K959" s="24">
        <f t="shared" ref="K959:L959" si="580">K964+K969+K974</f>
        <v>0</v>
      </c>
      <c r="L959" s="24">
        <f t="shared" si="580"/>
        <v>0</v>
      </c>
      <c r="M959" s="115"/>
      <c r="N959" s="686"/>
    </row>
    <row r="960" spans="1:14" s="13" customFormat="1" x14ac:dyDescent="0.25">
      <c r="A960" s="684"/>
      <c r="B960" s="149" t="s">
        <v>38</v>
      </c>
      <c r="C960" s="551"/>
      <c r="D960" s="24">
        <f t="shared" si="578"/>
        <v>94463.89</v>
      </c>
      <c r="E960" s="24">
        <f t="shared" si="578"/>
        <v>94463.89</v>
      </c>
      <c r="F960" s="24">
        <f t="shared" si="578"/>
        <v>0</v>
      </c>
      <c r="G960" s="96">
        <f>I960</f>
        <v>0</v>
      </c>
      <c r="H960" s="24">
        <f t="shared" ref="H960" si="581">H965+H970+H975</f>
        <v>0</v>
      </c>
      <c r="I960" s="96">
        <v>0</v>
      </c>
      <c r="J960" s="96">
        <f>I960/E960</f>
        <v>0</v>
      </c>
      <c r="K960" s="24">
        <f t="shared" ref="K960:L960" si="582">K965+K970+K975</f>
        <v>94463.89</v>
      </c>
      <c r="L960" s="24">
        <f t="shared" si="582"/>
        <v>0</v>
      </c>
      <c r="M960" s="47">
        <f>K960/E960</f>
        <v>1</v>
      </c>
      <c r="N960" s="686"/>
    </row>
    <row r="961" spans="1:27" s="13" customFormat="1" x14ac:dyDescent="0.25">
      <c r="A961" s="685"/>
      <c r="B961" s="149" t="s">
        <v>20</v>
      </c>
      <c r="C961" s="551"/>
      <c r="D961" s="24">
        <f t="shared" si="578"/>
        <v>0</v>
      </c>
      <c r="E961" s="24">
        <f t="shared" si="578"/>
        <v>0</v>
      </c>
      <c r="F961" s="24">
        <f t="shared" si="578"/>
        <v>0</v>
      </c>
      <c r="G961" s="96"/>
      <c r="H961" s="24">
        <f t="shared" ref="H961" si="583">H966+H971+H976</f>
        <v>0</v>
      </c>
      <c r="I961" s="96"/>
      <c r="J961" s="96"/>
      <c r="K961" s="24">
        <f t="shared" ref="K961:L961" si="584">K966+K971+K976</f>
        <v>0</v>
      </c>
      <c r="L961" s="24">
        <f t="shared" si="584"/>
        <v>0</v>
      </c>
      <c r="M961" s="115"/>
      <c r="N961" s="686"/>
    </row>
    <row r="962" spans="1:27" s="13" customFormat="1" ht="37.5" x14ac:dyDescent="0.25">
      <c r="A962" s="672" t="s">
        <v>455</v>
      </c>
      <c r="B962" s="551" t="s">
        <v>1278</v>
      </c>
      <c r="C962" s="551" t="s">
        <v>238</v>
      </c>
      <c r="D962" s="24">
        <f>SUM(D963:D966)</f>
        <v>39225.879999999997</v>
      </c>
      <c r="E962" s="24">
        <f>SUM(E963:E966)</f>
        <v>39225.879999999997</v>
      </c>
      <c r="F962" s="24">
        <f>SUM(F963:F966)</f>
        <v>0</v>
      </c>
      <c r="G962" s="96">
        <f t="shared" si="546"/>
        <v>0</v>
      </c>
      <c r="H962" s="24">
        <f>SUM(H963:H966)</f>
        <v>0</v>
      </c>
      <c r="I962" s="96">
        <f t="shared" ref="I962:I966" si="585">H962/E962</f>
        <v>0</v>
      </c>
      <c r="J962" s="77" t="e">
        <f t="shared" ref="J962:J966" si="586">H962/F962</f>
        <v>#DIV/0!</v>
      </c>
      <c r="K962" s="24">
        <f t="shared" ref="K962:K975" si="587">E962</f>
        <v>39225.879999999997</v>
      </c>
      <c r="L962" s="24">
        <f t="shared" ref="L962:L975" si="588">E962-K962</f>
        <v>0</v>
      </c>
      <c r="M962" s="47">
        <f t="shared" si="572"/>
        <v>1</v>
      </c>
      <c r="N962" s="698" t="s">
        <v>894</v>
      </c>
    </row>
    <row r="963" spans="1:27" s="13" customFormat="1" x14ac:dyDescent="0.25">
      <c r="A963" s="673"/>
      <c r="B963" s="551" t="s">
        <v>19</v>
      </c>
      <c r="C963" s="551"/>
      <c r="D963" s="24"/>
      <c r="E963" s="24"/>
      <c r="F963" s="24"/>
      <c r="G963" s="77" t="e">
        <f t="shared" si="546"/>
        <v>#DIV/0!</v>
      </c>
      <c r="H963" s="24"/>
      <c r="I963" s="77" t="e">
        <f t="shared" si="585"/>
        <v>#DIV/0!</v>
      </c>
      <c r="J963" s="77" t="e">
        <f t="shared" si="586"/>
        <v>#DIV/0!</v>
      </c>
      <c r="K963" s="24"/>
      <c r="L963" s="24"/>
      <c r="M963" s="47"/>
      <c r="N963" s="699"/>
    </row>
    <row r="964" spans="1:27" s="13" customFormat="1" x14ac:dyDescent="0.25">
      <c r="A964" s="673"/>
      <c r="B964" s="149" t="s">
        <v>18</v>
      </c>
      <c r="C964" s="551"/>
      <c r="D964" s="24"/>
      <c r="E964" s="24"/>
      <c r="F964" s="24"/>
      <c r="G964" s="77" t="e">
        <f t="shared" si="546"/>
        <v>#DIV/0!</v>
      </c>
      <c r="H964" s="24"/>
      <c r="I964" s="77" t="e">
        <f t="shared" si="585"/>
        <v>#DIV/0!</v>
      </c>
      <c r="J964" s="77" t="e">
        <f t="shared" si="586"/>
        <v>#DIV/0!</v>
      </c>
      <c r="K964" s="24"/>
      <c r="L964" s="24"/>
      <c r="M964" s="115"/>
      <c r="N964" s="699"/>
    </row>
    <row r="965" spans="1:27" s="13" customFormat="1" x14ac:dyDescent="0.25">
      <c r="A965" s="673"/>
      <c r="B965" s="149" t="s">
        <v>38</v>
      </c>
      <c r="C965" s="551"/>
      <c r="D965" s="24">
        <v>39225.879999999997</v>
      </c>
      <c r="E965" s="24">
        <v>39225.879999999997</v>
      </c>
      <c r="F965" s="24"/>
      <c r="G965" s="96">
        <f t="shared" si="546"/>
        <v>0</v>
      </c>
      <c r="H965" s="24">
        <f>F965</f>
        <v>0</v>
      </c>
      <c r="I965" s="96">
        <f t="shared" si="585"/>
        <v>0</v>
      </c>
      <c r="J965" s="77" t="e">
        <f t="shared" si="586"/>
        <v>#DIV/0!</v>
      </c>
      <c r="K965" s="24">
        <f t="shared" si="587"/>
        <v>39225.879999999997</v>
      </c>
      <c r="L965" s="24">
        <f t="shared" si="588"/>
        <v>0</v>
      </c>
      <c r="M965" s="47">
        <f t="shared" si="572"/>
        <v>1</v>
      </c>
      <c r="N965" s="699"/>
    </row>
    <row r="966" spans="1:27" s="13" customFormat="1" x14ac:dyDescent="0.25">
      <c r="A966" s="674"/>
      <c r="B966" s="149" t="s">
        <v>20</v>
      </c>
      <c r="C966" s="551"/>
      <c r="D966" s="24"/>
      <c r="E966" s="24"/>
      <c r="F966" s="24"/>
      <c r="G966" s="77" t="e">
        <f t="shared" si="546"/>
        <v>#DIV/0!</v>
      </c>
      <c r="H966" s="24"/>
      <c r="I966" s="77" t="e">
        <f t="shared" si="585"/>
        <v>#DIV/0!</v>
      </c>
      <c r="J966" s="77" t="e">
        <f t="shared" si="586"/>
        <v>#DIV/0!</v>
      </c>
      <c r="K966" s="24"/>
      <c r="L966" s="24"/>
      <c r="M966" s="115"/>
      <c r="N966" s="700"/>
    </row>
    <row r="967" spans="1:27" s="11" customFormat="1" ht="37.5" x14ac:dyDescent="0.25">
      <c r="A967" s="559" t="s">
        <v>883</v>
      </c>
      <c r="B967" s="37" t="s">
        <v>885</v>
      </c>
      <c r="C967" s="149" t="s">
        <v>238</v>
      </c>
      <c r="D967" s="50">
        <f>SUM(D968:D971)</f>
        <v>7642.85</v>
      </c>
      <c r="E967" s="50">
        <f>SUM(E968:E971)</f>
        <v>7642.85</v>
      </c>
      <c r="F967" s="50">
        <f>SUM(F968:F971)</f>
        <v>0</v>
      </c>
      <c r="G967" s="101">
        <f t="shared" si="546"/>
        <v>0</v>
      </c>
      <c r="H967" s="50">
        <f>SUM(H968:H971)</f>
        <v>0</v>
      </c>
      <c r="I967" s="101">
        <f t="shared" si="518"/>
        <v>0</v>
      </c>
      <c r="J967" s="95" t="e">
        <f t="shared" si="549"/>
        <v>#DIV/0!</v>
      </c>
      <c r="K967" s="50">
        <f t="shared" si="587"/>
        <v>7642.85</v>
      </c>
      <c r="L967" s="50">
        <f t="shared" si="588"/>
        <v>0</v>
      </c>
      <c r="M967" s="134">
        <f t="shared" si="572"/>
        <v>1</v>
      </c>
      <c r="N967" s="686" t="s">
        <v>893</v>
      </c>
    </row>
    <row r="968" spans="1:27" s="13" customFormat="1" ht="19.5" x14ac:dyDescent="0.25">
      <c r="A968" s="560"/>
      <c r="B968" s="525" t="s">
        <v>19</v>
      </c>
      <c r="C968" s="525"/>
      <c r="D968" s="24"/>
      <c r="E968" s="24"/>
      <c r="F968" s="24"/>
      <c r="G968" s="77" t="e">
        <f t="shared" si="546"/>
        <v>#DIV/0!</v>
      </c>
      <c r="H968" s="24"/>
      <c r="I968" s="77" t="e">
        <f t="shared" si="518"/>
        <v>#DIV/0!</v>
      </c>
      <c r="J968" s="77" t="e">
        <f t="shared" si="549"/>
        <v>#DIV/0!</v>
      </c>
      <c r="K968" s="24"/>
      <c r="L968" s="24"/>
      <c r="M968" s="47"/>
      <c r="N968" s="686"/>
    </row>
    <row r="969" spans="1:27" s="13" customFormat="1" ht="19.5" x14ac:dyDescent="0.25">
      <c r="A969" s="560"/>
      <c r="B969" s="525" t="s">
        <v>18</v>
      </c>
      <c r="C969" s="525"/>
      <c r="D969" s="24"/>
      <c r="E969" s="24"/>
      <c r="F969" s="24"/>
      <c r="G969" s="77" t="e">
        <f t="shared" si="546"/>
        <v>#DIV/0!</v>
      </c>
      <c r="H969" s="24"/>
      <c r="I969" s="77" t="e">
        <f t="shared" si="518"/>
        <v>#DIV/0!</v>
      </c>
      <c r="J969" s="77" t="e">
        <f t="shared" si="549"/>
        <v>#DIV/0!</v>
      </c>
      <c r="K969" s="24"/>
      <c r="L969" s="24"/>
      <c r="M969" s="115"/>
      <c r="N969" s="686"/>
    </row>
    <row r="970" spans="1:27" s="13" customFormat="1" ht="19.5" x14ac:dyDescent="0.25">
      <c r="A970" s="560"/>
      <c r="B970" s="525" t="s">
        <v>38</v>
      </c>
      <c r="C970" s="525"/>
      <c r="D970" s="24">
        <v>7642.85</v>
      </c>
      <c r="E970" s="24">
        <v>7642.85</v>
      </c>
      <c r="F970" s="24"/>
      <c r="G970" s="96">
        <f t="shared" si="546"/>
        <v>0</v>
      </c>
      <c r="H970" s="24">
        <f>F970</f>
        <v>0</v>
      </c>
      <c r="I970" s="96">
        <f t="shared" si="518"/>
        <v>0</v>
      </c>
      <c r="J970" s="77" t="e">
        <f t="shared" si="549"/>
        <v>#DIV/0!</v>
      </c>
      <c r="K970" s="24">
        <f t="shared" si="587"/>
        <v>7642.85</v>
      </c>
      <c r="L970" s="24">
        <f t="shared" si="588"/>
        <v>0</v>
      </c>
      <c r="M970" s="47">
        <f t="shared" si="572"/>
        <v>1</v>
      </c>
      <c r="N970" s="686"/>
    </row>
    <row r="971" spans="1:27" s="13" customFormat="1" ht="19.5" x14ac:dyDescent="0.25">
      <c r="A971" s="561"/>
      <c r="B971" s="525" t="s">
        <v>20</v>
      </c>
      <c r="C971" s="525"/>
      <c r="D971" s="24"/>
      <c r="E971" s="24"/>
      <c r="F971" s="24"/>
      <c r="G971" s="77" t="e">
        <f t="shared" si="546"/>
        <v>#DIV/0!</v>
      </c>
      <c r="H971" s="24"/>
      <c r="I971" s="77" t="e">
        <f t="shared" si="518"/>
        <v>#DIV/0!</v>
      </c>
      <c r="J971" s="77" t="e">
        <f t="shared" si="549"/>
        <v>#DIV/0!</v>
      </c>
      <c r="K971" s="24"/>
      <c r="L971" s="24"/>
      <c r="M971" s="115"/>
      <c r="N971" s="686"/>
    </row>
    <row r="972" spans="1:27" s="13" customFormat="1" ht="37.5" x14ac:dyDescent="0.25">
      <c r="A972" s="559" t="s">
        <v>884</v>
      </c>
      <c r="B972" s="37" t="s">
        <v>886</v>
      </c>
      <c r="C972" s="149" t="s">
        <v>139</v>
      </c>
      <c r="D972" s="50">
        <f>SUM(D973:D976)</f>
        <v>47595.16</v>
      </c>
      <c r="E972" s="50">
        <f>SUM(E973:E976)</f>
        <v>47595.16</v>
      </c>
      <c r="F972" s="50">
        <f>SUM(F973:F976)</f>
        <v>0</v>
      </c>
      <c r="G972" s="101">
        <f>F972/E972</f>
        <v>0</v>
      </c>
      <c r="H972" s="50">
        <f>SUM(H973:H976)</f>
        <v>0</v>
      </c>
      <c r="I972" s="101">
        <f>H972/E972</f>
        <v>0</v>
      </c>
      <c r="J972" s="95">
        <v>0</v>
      </c>
      <c r="K972" s="50">
        <f t="shared" si="587"/>
        <v>47595.16</v>
      </c>
      <c r="L972" s="50">
        <f t="shared" si="588"/>
        <v>0</v>
      </c>
      <c r="M972" s="134">
        <f>K972/E972</f>
        <v>1</v>
      </c>
      <c r="N972" s="686" t="s">
        <v>892</v>
      </c>
      <c r="O972" s="23"/>
      <c r="P972" s="562"/>
      <c r="Q972" s="563"/>
      <c r="R972" s="562"/>
      <c r="S972" s="562"/>
      <c r="T972" s="23"/>
      <c r="U972" s="23"/>
      <c r="V972" s="564"/>
      <c r="W972" s="565"/>
      <c r="X972" s="11"/>
      <c r="Y972" s="11"/>
      <c r="Z972" s="208"/>
      <c r="AA972" s="429"/>
    </row>
    <row r="973" spans="1:27" s="13" customFormat="1" ht="27" x14ac:dyDescent="0.25">
      <c r="A973" s="560"/>
      <c r="B973" s="525" t="s">
        <v>19</v>
      </c>
      <c r="C973" s="525"/>
      <c r="D973" s="24"/>
      <c r="E973" s="24"/>
      <c r="F973" s="24"/>
      <c r="G973" s="77"/>
      <c r="H973" s="114"/>
      <c r="I973" s="77"/>
      <c r="J973" s="77"/>
      <c r="K973" s="24"/>
      <c r="L973" s="24"/>
      <c r="M973" s="115"/>
      <c r="N973" s="686"/>
      <c r="O973" s="23"/>
      <c r="P973" s="562"/>
      <c r="Q973" s="563"/>
      <c r="R973" s="562"/>
      <c r="S973" s="562"/>
      <c r="T973" s="23"/>
      <c r="U973" s="23"/>
      <c r="V973" s="564"/>
      <c r="W973" s="565"/>
      <c r="X973" s="11"/>
      <c r="Y973" s="11"/>
      <c r="Z973" s="208"/>
      <c r="AA973" s="429"/>
    </row>
    <row r="974" spans="1:27" s="13" customFormat="1" ht="27" x14ac:dyDescent="0.25">
      <c r="A974" s="560"/>
      <c r="B974" s="525" t="s">
        <v>18</v>
      </c>
      <c r="C974" s="525"/>
      <c r="D974" s="24"/>
      <c r="E974" s="24"/>
      <c r="F974" s="24"/>
      <c r="G974" s="77"/>
      <c r="H974" s="156"/>
      <c r="I974" s="77"/>
      <c r="J974" s="77"/>
      <c r="K974" s="24"/>
      <c r="L974" s="24"/>
      <c r="M974" s="115"/>
      <c r="N974" s="686"/>
      <c r="O974" s="23"/>
      <c r="P974" s="562"/>
      <c r="Q974" s="563"/>
      <c r="R974" s="562"/>
      <c r="S974" s="562"/>
      <c r="T974" s="23"/>
      <c r="U974" s="23"/>
      <c r="V974" s="564"/>
      <c r="W974" s="565"/>
      <c r="X974" s="11"/>
      <c r="Y974" s="11"/>
      <c r="Z974" s="208"/>
      <c r="AA974" s="429"/>
    </row>
    <row r="975" spans="1:27" s="13" customFormat="1" ht="27" x14ac:dyDescent="0.25">
      <c r="A975" s="560"/>
      <c r="B975" s="525" t="s">
        <v>38</v>
      </c>
      <c r="C975" s="525"/>
      <c r="D975" s="24">
        <v>47595.16</v>
      </c>
      <c r="E975" s="24">
        <v>47595.16</v>
      </c>
      <c r="F975" s="24"/>
      <c r="G975" s="96">
        <f>F975/E975</f>
        <v>0</v>
      </c>
      <c r="H975" s="24">
        <f>F975</f>
        <v>0</v>
      </c>
      <c r="I975" s="96">
        <f>H975/E975</f>
        <v>0</v>
      </c>
      <c r="J975" s="77">
        <v>0</v>
      </c>
      <c r="K975" s="24">
        <f t="shared" si="587"/>
        <v>47595.16</v>
      </c>
      <c r="L975" s="24">
        <f t="shared" si="588"/>
        <v>0</v>
      </c>
      <c r="M975" s="47">
        <f>K975/E975</f>
        <v>1</v>
      </c>
      <c r="N975" s="686"/>
      <c r="O975" s="23"/>
      <c r="P975" s="562"/>
      <c r="Q975" s="563"/>
      <c r="R975" s="562"/>
      <c r="S975" s="562"/>
      <c r="T975" s="23"/>
      <c r="U975" s="23"/>
      <c r="V975" s="564"/>
      <c r="W975" s="565"/>
      <c r="X975" s="11"/>
      <c r="Y975" s="11"/>
      <c r="Z975" s="208"/>
      <c r="AA975" s="429"/>
    </row>
    <row r="976" spans="1:27" s="13" customFormat="1" ht="27" x14ac:dyDescent="0.25">
      <c r="A976" s="561"/>
      <c r="B976" s="525" t="s">
        <v>20</v>
      </c>
      <c r="C976" s="525"/>
      <c r="D976" s="24"/>
      <c r="E976" s="24"/>
      <c r="F976" s="24"/>
      <c r="G976" s="77"/>
      <c r="H976" s="114"/>
      <c r="I976" s="77"/>
      <c r="J976" s="77"/>
      <c r="K976" s="24"/>
      <c r="L976" s="24"/>
      <c r="M976" s="115"/>
      <c r="N976" s="686"/>
      <c r="O976" s="23"/>
      <c r="P976" s="562"/>
      <c r="Q976" s="563"/>
      <c r="R976" s="562"/>
      <c r="S976" s="562"/>
      <c r="T976" s="23"/>
      <c r="U976" s="23"/>
      <c r="V976" s="564"/>
      <c r="W976" s="565"/>
      <c r="X976" s="11"/>
      <c r="Y976" s="11"/>
      <c r="Z976" s="208"/>
      <c r="AA976" s="429"/>
    </row>
    <row r="977" spans="1:27" s="13" customFormat="1" ht="37.5" x14ac:dyDescent="0.25">
      <c r="A977" s="636" t="s">
        <v>543</v>
      </c>
      <c r="B977" s="37" t="s">
        <v>887</v>
      </c>
      <c r="C977" s="149" t="s">
        <v>139</v>
      </c>
      <c r="D977" s="50">
        <f>SUM(D978:D981)</f>
        <v>430257.91</v>
      </c>
      <c r="E977" s="50">
        <f>SUM(E978:E981)</f>
        <v>430257.91</v>
      </c>
      <c r="F977" s="50">
        <f>SUM(F978:F981)</f>
        <v>74820.740000000005</v>
      </c>
      <c r="G977" s="101">
        <f>F977/E977</f>
        <v>0.17399999999999999</v>
      </c>
      <c r="H977" s="50">
        <f>SUM(H978:H981)</f>
        <v>74820.740000000005</v>
      </c>
      <c r="I977" s="96">
        <f>H977/E977</f>
        <v>0.17399999999999999</v>
      </c>
      <c r="J977" s="96">
        <f t="shared" si="549"/>
        <v>1</v>
      </c>
      <c r="K977" s="50">
        <f>SUM(K978:K981)</f>
        <v>430257.91</v>
      </c>
      <c r="L977" s="50">
        <f>SUM(L978:L981)</f>
        <v>0</v>
      </c>
      <c r="M977" s="134">
        <f>K977/E977</f>
        <v>1</v>
      </c>
      <c r="N977" s="993" t="s">
        <v>891</v>
      </c>
      <c r="O977" s="23"/>
      <c r="P977" s="562"/>
      <c r="Q977" s="563"/>
      <c r="R977" s="562"/>
      <c r="S977" s="562"/>
      <c r="T977" s="23"/>
      <c r="U977" s="23"/>
      <c r="V977" s="564"/>
      <c r="W977" s="565"/>
      <c r="X977" s="11"/>
      <c r="Y977" s="11"/>
      <c r="Z977" s="208"/>
      <c r="AA977" s="429"/>
    </row>
    <row r="978" spans="1:27" s="13" customFormat="1" ht="46.5" customHeight="1" x14ac:dyDescent="0.25">
      <c r="A978" s="636"/>
      <c r="B978" s="525" t="s">
        <v>19</v>
      </c>
      <c r="C978" s="525"/>
      <c r="D978" s="24"/>
      <c r="E978" s="24"/>
      <c r="F978" s="24"/>
      <c r="G978" s="96"/>
      <c r="H978" s="24"/>
      <c r="I978" s="96"/>
      <c r="J978" s="96"/>
      <c r="K978" s="24"/>
      <c r="L978" s="50"/>
      <c r="M978" s="47"/>
      <c r="N978" s="686"/>
      <c r="O978" s="23"/>
      <c r="P978" s="562"/>
      <c r="Q978" s="563"/>
      <c r="R978" s="562"/>
      <c r="S978" s="562"/>
      <c r="T978" s="23"/>
      <c r="U978" s="23"/>
      <c r="V978" s="564"/>
      <c r="W978" s="565"/>
      <c r="X978" s="11"/>
      <c r="Y978" s="11"/>
      <c r="Z978" s="208"/>
      <c r="AA978" s="429"/>
    </row>
    <row r="979" spans="1:27" s="13" customFormat="1" ht="46.5" customHeight="1" x14ac:dyDescent="0.25">
      <c r="A979" s="636"/>
      <c r="B979" s="525" t="s">
        <v>18</v>
      </c>
      <c r="C979" s="525"/>
      <c r="D979" s="24">
        <v>243392.5</v>
      </c>
      <c r="E979" s="24">
        <v>243392.5</v>
      </c>
      <c r="F979" s="24"/>
      <c r="G979" s="96">
        <f>F979/E979</f>
        <v>0</v>
      </c>
      <c r="H979" s="24">
        <f>F979</f>
        <v>0</v>
      </c>
      <c r="I979" s="96">
        <f>H979/E979</f>
        <v>0</v>
      </c>
      <c r="J979" s="77" t="e">
        <f t="shared" ref="J979" si="589">H979/F979</f>
        <v>#DIV/0!</v>
      </c>
      <c r="K979" s="24">
        <f>E979</f>
        <v>243392.5</v>
      </c>
      <c r="L979" s="24">
        <f>E979-K979</f>
        <v>0</v>
      </c>
      <c r="M979" s="47">
        <f>K979/E979</f>
        <v>1</v>
      </c>
      <c r="N979" s="686"/>
      <c r="O979" s="23"/>
      <c r="P979" s="562"/>
      <c r="Q979" s="563"/>
      <c r="R979" s="562"/>
      <c r="S979" s="562"/>
      <c r="T979" s="23"/>
      <c r="U979" s="23"/>
      <c r="V979" s="564"/>
      <c r="W979" s="565"/>
      <c r="X979" s="11"/>
      <c r="Y979" s="11"/>
      <c r="Z979" s="208"/>
      <c r="AA979" s="429"/>
    </row>
    <row r="980" spans="1:27" s="13" customFormat="1" ht="46.5" customHeight="1" x14ac:dyDescent="0.25">
      <c r="A980" s="636"/>
      <c r="B980" s="525" t="s">
        <v>38</v>
      </c>
      <c r="C980" s="525"/>
      <c r="D980" s="24">
        <v>186865.41</v>
      </c>
      <c r="E980" s="24">
        <v>186865.41</v>
      </c>
      <c r="F980" s="24">
        <v>74820.740000000005</v>
      </c>
      <c r="G980" s="96">
        <f>F980/E980</f>
        <v>0.4</v>
      </c>
      <c r="H980" s="24">
        <f>F980</f>
        <v>74820.740000000005</v>
      </c>
      <c r="I980" s="96">
        <f>H980/E980</f>
        <v>0.4</v>
      </c>
      <c r="J980" s="96">
        <f t="shared" si="549"/>
        <v>1</v>
      </c>
      <c r="K980" s="24">
        <f>E980</f>
        <v>186865.41</v>
      </c>
      <c r="L980" s="24">
        <f>E980-K980</f>
        <v>0</v>
      </c>
      <c r="M980" s="47">
        <f>K980/E980</f>
        <v>1</v>
      </c>
      <c r="N980" s="686"/>
      <c r="O980" s="23"/>
      <c r="P980" s="562"/>
      <c r="Q980" s="563"/>
      <c r="R980" s="562"/>
      <c r="S980" s="562"/>
      <c r="T980" s="23"/>
      <c r="U980" s="23"/>
      <c r="V980" s="564"/>
      <c r="W980" s="565"/>
      <c r="X980" s="11"/>
      <c r="Y980" s="11"/>
      <c r="Z980" s="208"/>
      <c r="AA980" s="429"/>
    </row>
    <row r="981" spans="1:27" s="13" customFormat="1" ht="46.5" customHeight="1" x14ac:dyDescent="0.25">
      <c r="A981" s="636"/>
      <c r="B981" s="525" t="s">
        <v>20</v>
      </c>
      <c r="C981" s="525"/>
      <c r="D981" s="24"/>
      <c r="E981" s="24"/>
      <c r="F981" s="24"/>
      <c r="G981" s="77"/>
      <c r="H981" s="114"/>
      <c r="I981" s="77"/>
      <c r="J981" s="77" t="e">
        <f t="shared" si="549"/>
        <v>#DIV/0!</v>
      </c>
      <c r="K981" s="24"/>
      <c r="L981" s="24"/>
      <c r="M981" s="115"/>
      <c r="N981" s="686"/>
      <c r="O981" s="23"/>
      <c r="P981" s="562"/>
      <c r="Q981" s="563"/>
      <c r="R981" s="562"/>
      <c r="S981" s="562"/>
      <c r="T981" s="23"/>
      <c r="U981" s="23"/>
      <c r="V981" s="564"/>
      <c r="W981" s="565"/>
      <c r="X981" s="11"/>
      <c r="Y981" s="11"/>
      <c r="Z981" s="208"/>
      <c r="AA981" s="429"/>
    </row>
    <row r="982" spans="1:27" s="13" customFormat="1" ht="121.5" customHeight="1" x14ac:dyDescent="0.25">
      <c r="A982" s="636" t="s">
        <v>544</v>
      </c>
      <c r="B982" s="525" t="s">
        <v>888</v>
      </c>
      <c r="C982" s="551" t="s">
        <v>139</v>
      </c>
      <c r="D982" s="24">
        <f>SUM(D983:D986)</f>
        <v>256202.72</v>
      </c>
      <c r="E982" s="24">
        <f>SUM(E983:E986)</f>
        <v>256202.72</v>
      </c>
      <c r="F982" s="24">
        <f>SUM(F983:F986)</f>
        <v>0</v>
      </c>
      <c r="G982" s="96">
        <f>F982/E982</f>
        <v>0</v>
      </c>
      <c r="H982" s="24">
        <f>SUM(H983:H986)</f>
        <v>0</v>
      </c>
      <c r="I982" s="96">
        <f>H982/E982</f>
        <v>0</v>
      </c>
      <c r="J982" s="77" t="e">
        <f t="shared" si="549"/>
        <v>#DIV/0!</v>
      </c>
      <c r="K982" s="24">
        <f>SUM(K983:K986)</f>
        <v>256202.72</v>
      </c>
      <c r="L982" s="24">
        <f>E982-K982</f>
        <v>0</v>
      </c>
      <c r="M982" s="47">
        <f>K982/E982</f>
        <v>1</v>
      </c>
      <c r="N982" s="993" t="s">
        <v>890</v>
      </c>
      <c r="O982" s="23"/>
      <c r="P982" s="562"/>
      <c r="Q982" s="563"/>
      <c r="R982" s="562"/>
      <c r="S982" s="562"/>
      <c r="T982" s="23"/>
      <c r="U982" s="23"/>
      <c r="V982" s="564"/>
      <c r="W982" s="565"/>
      <c r="X982" s="11"/>
      <c r="Y982" s="11"/>
      <c r="Z982" s="208"/>
      <c r="AA982" s="429"/>
    </row>
    <row r="983" spans="1:27" s="13" customFormat="1" ht="43.5" customHeight="1" x14ac:dyDescent="0.25">
      <c r="A983" s="636"/>
      <c r="B983" s="525" t="s">
        <v>19</v>
      </c>
      <c r="C983" s="525"/>
      <c r="D983" s="24"/>
      <c r="E983" s="24"/>
      <c r="F983" s="24"/>
      <c r="G983" s="77"/>
      <c r="H983" s="114"/>
      <c r="I983" s="77"/>
      <c r="J983" s="77" t="e">
        <f t="shared" si="549"/>
        <v>#DIV/0!</v>
      </c>
      <c r="K983" s="24"/>
      <c r="L983" s="24"/>
      <c r="M983" s="115"/>
      <c r="N983" s="686"/>
      <c r="O983" s="23"/>
      <c r="P983" s="562"/>
      <c r="Q983" s="563"/>
      <c r="R983" s="562"/>
      <c r="S983" s="562"/>
      <c r="T983" s="23"/>
      <c r="U983" s="23"/>
      <c r="V983" s="564"/>
      <c r="W983" s="565"/>
      <c r="X983" s="11"/>
      <c r="Y983" s="11"/>
      <c r="Z983" s="208"/>
      <c r="AA983" s="429"/>
    </row>
    <row r="984" spans="1:27" s="13" customFormat="1" ht="43.5" customHeight="1" x14ac:dyDescent="0.25">
      <c r="A984" s="636"/>
      <c r="B984" s="525" t="s">
        <v>18</v>
      </c>
      <c r="C984" s="525"/>
      <c r="D984" s="24">
        <v>243392.5</v>
      </c>
      <c r="E984" s="24">
        <v>243392.5</v>
      </c>
      <c r="F984" s="24"/>
      <c r="G984" s="96">
        <f>F984/E984</f>
        <v>0</v>
      </c>
      <c r="H984" s="24">
        <f>F984</f>
        <v>0</v>
      </c>
      <c r="I984" s="96">
        <f>H984/E984</f>
        <v>0</v>
      </c>
      <c r="J984" s="77" t="e">
        <f t="shared" si="549"/>
        <v>#DIV/0!</v>
      </c>
      <c r="K984" s="24">
        <f>E984</f>
        <v>243392.5</v>
      </c>
      <c r="L984" s="24">
        <f>E984-K984</f>
        <v>0</v>
      </c>
      <c r="M984" s="47">
        <f>K984/E984</f>
        <v>1</v>
      </c>
      <c r="N984" s="686"/>
      <c r="O984" s="23"/>
      <c r="P984" s="562"/>
      <c r="Q984" s="563"/>
      <c r="R984" s="562"/>
      <c r="S984" s="562"/>
      <c r="T984" s="23"/>
      <c r="U984" s="23"/>
      <c r="V984" s="564"/>
      <c r="W984" s="565"/>
      <c r="X984" s="11"/>
      <c r="Y984" s="11"/>
      <c r="Z984" s="208"/>
      <c r="AA984" s="429"/>
    </row>
    <row r="985" spans="1:27" s="13" customFormat="1" ht="43.5" customHeight="1" x14ac:dyDescent="0.25">
      <c r="A985" s="636"/>
      <c r="B985" s="525" t="s">
        <v>38</v>
      </c>
      <c r="C985" s="525"/>
      <c r="D985" s="24">
        <v>12810.22</v>
      </c>
      <c r="E985" s="24">
        <v>12810.22</v>
      </c>
      <c r="F985" s="24"/>
      <c r="G985" s="96">
        <f>F985/E985</f>
        <v>0</v>
      </c>
      <c r="H985" s="24">
        <f>F985</f>
        <v>0</v>
      </c>
      <c r="I985" s="96">
        <f>H985/E985</f>
        <v>0</v>
      </c>
      <c r="J985" s="77" t="e">
        <f t="shared" si="549"/>
        <v>#DIV/0!</v>
      </c>
      <c r="K985" s="24">
        <f>E985</f>
        <v>12810.22</v>
      </c>
      <c r="L985" s="24">
        <f>E985-K985</f>
        <v>0</v>
      </c>
      <c r="M985" s="47">
        <f>K985/E985</f>
        <v>1</v>
      </c>
      <c r="N985" s="686"/>
      <c r="O985" s="23"/>
      <c r="P985" s="562"/>
      <c r="Q985" s="563"/>
      <c r="R985" s="562"/>
      <c r="S985" s="562"/>
      <c r="T985" s="23"/>
      <c r="U985" s="23"/>
      <c r="V985" s="564"/>
      <c r="W985" s="565"/>
      <c r="X985" s="11"/>
      <c r="Y985" s="11"/>
      <c r="Z985" s="208"/>
      <c r="AA985" s="429"/>
    </row>
    <row r="986" spans="1:27" s="13" customFormat="1" ht="43.5" customHeight="1" x14ac:dyDescent="0.25">
      <c r="A986" s="636"/>
      <c r="B986" s="525" t="s">
        <v>20</v>
      </c>
      <c r="C986" s="525"/>
      <c r="D986" s="24"/>
      <c r="E986" s="24"/>
      <c r="F986" s="24"/>
      <c r="G986" s="77"/>
      <c r="H986" s="114"/>
      <c r="I986" s="77"/>
      <c r="J986" s="77" t="e">
        <f t="shared" si="549"/>
        <v>#DIV/0!</v>
      </c>
      <c r="K986" s="24"/>
      <c r="L986" s="24"/>
      <c r="M986" s="115"/>
      <c r="N986" s="686"/>
      <c r="O986" s="23"/>
      <c r="P986" s="562"/>
      <c r="Q986" s="563"/>
      <c r="R986" s="562"/>
      <c r="S986" s="562"/>
      <c r="T986" s="23"/>
      <c r="U986" s="23"/>
      <c r="V986" s="564"/>
      <c r="W986" s="565"/>
      <c r="X986" s="11"/>
      <c r="Y986" s="11"/>
      <c r="Z986" s="208"/>
      <c r="AA986" s="429"/>
    </row>
    <row r="987" spans="1:27" s="13" customFormat="1" ht="112.5" x14ac:dyDescent="0.25">
      <c r="A987" s="636" t="s">
        <v>545</v>
      </c>
      <c r="B987" s="37" t="s">
        <v>889</v>
      </c>
      <c r="C987" s="149" t="s">
        <v>139</v>
      </c>
      <c r="D987" s="50">
        <f>SUM(D988:D991)</f>
        <v>1120734.08</v>
      </c>
      <c r="E987" s="50">
        <f>SUM(E988:E991)</f>
        <v>1120942.23</v>
      </c>
      <c r="F987" s="50">
        <f>SUM(F988:F991)</f>
        <v>237249.57</v>
      </c>
      <c r="G987" s="101">
        <f>F987/E987</f>
        <v>0.21199999999999999</v>
      </c>
      <c r="H987" s="50">
        <f>SUM(H988:H991)</f>
        <v>237249.57</v>
      </c>
      <c r="I987" s="96">
        <f>H987/E987</f>
        <v>0.21199999999999999</v>
      </c>
      <c r="J987" s="96">
        <f t="shared" si="549"/>
        <v>1</v>
      </c>
      <c r="K987" s="50">
        <f>SUM(K988:K991)</f>
        <v>1120942.23</v>
      </c>
      <c r="L987" s="50">
        <f>E987-K987</f>
        <v>0</v>
      </c>
      <c r="M987" s="134">
        <f>K987/E987</f>
        <v>1</v>
      </c>
      <c r="N987" s="686" t="s">
        <v>1088</v>
      </c>
      <c r="O987" s="23"/>
      <c r="P987" s="562"/>
      <c r="Q987" s="563"/>
      <c r="R987" s="562"/>
      <c r="S987" s="562"/>
      <c r="T987" s="23"/>
      <c r="U987" s="23"/>
      <c r="V987" s="564"/>
      <c r="W987" s="565"/>
      <c r="X987" s="11"/>
      <c r="Y987" s="11"/>
      <c r="Z987" s="208"/>
      <c r="AA987" s="429"/>
    </row>
    <row r="988" spans="1:27" s="13" customFormat="1" ht="27" x14ac:dyDescent="0.25">
      <c r="A988" s="636"/>
      <c r="B988" s="525" t="s">
        <v>19</v>
      </c>
      <c r="C988" s="525"/>
      <c r="D988" s="24"/>
      <c r="E988" s="24"/>
      <c r="F988" s="24"/>
      <c r="G988" s="77"/>
      <c r="H988" s="114"/>
      <c r="I988" s="77"/>
      <c r="J988" s="77" t="e">
        <f t="shared" si="549"/>
        <v>#DIV/0!</v>
      </c>
      <c r="K988" s="24"/>
      <c r="L988" s="24"/>
      <c r="M988" s="115"/>
      <c r="N988" s="686"/>
      <c r="O988" s="23"/>
      <c r="P988" s="562"/>
      <c r="Q988" s="563"/>
      <c r="R988" s="562"/>
      <c r="S988" s="562"/>
      <c r="T988" s="23"/>
      <c r="U988" s="23"/>
      <c r="V988" s="564"/>
      <c r="W988" s="565"/>
      <c r="X988" s="11"/>
      <c r="Y988" s="11"/>
      <c r="Z988" s="208"/>
      <c r="AA988" s="429"/>
    </row>
    <row r="989" spans="1:27" s="13" customFormat="1" ht="27" x14ac:dyDescent="0.25">
      <c r="A989" s="636"/>
      <c r="B989" s="525" t="s">
        <v>18</v>
      </c>
      <c r="C989" s="525"/>
      <c r="D989" s="24"/>
      <c r="E989" s="24"/>
      <c r="F989" s="24"/>
      <c r="G989" s="77"/>
      <c r="H989" s="24"/>
      <c r="I989" s="77"/>
      <c r="J989" s="77" t="e">
        <f t="shared" si="549"/>
        <v>#DIV/0!</v>
      </c>
      <c r="K989" s="24"/>
      <c r="L989" s="24"/>
      <c r="M989" s="115"/>
      <c r="N989" s="686"/>
      <c r="O989" s="23"/>
      <c r="P989" s="562"/>
      <c r="Q989" s="563"/>
      <c r="R989" s="562"/>
      <c r="S989" s="562"/>
      <c r="T989" s="23"/>
      <c r="U989" s="23"/>
      <c r="V989" s="564"/>
      <c r="W989" s="565"/>
      <c r="X989" s="11"/>
      <c r="Y989" s="11"/>
      <c r="Z989" s="208"/>
      <c r="AA989" s="429"/>
    </row>
    <row r="990" spans="1:27" s="13" customFormat="1" ht="27" x14ac:dyDescent="0.25">
      <c r="A990" s="636"/>
      <c r="B990" s="525" t="s">
        <v>38</v>
      </c>
      <c r="C990" s="525"/>
      <c r="D990" s="24">
        <v>1120734.08</v>
      </c>
      <c r="E990" s="24">
        <v>1120942.23</v>
      </c>
      <c r="F990" s="24">
        <v>237249.57</v>
      </c>
      <c r="G990" s="96">
        <f>F990/E990</f>
        <v>0.21199999999999999</v>
      </c>
      <c r="H990" s="24">
        <f>F990</f>
        <v>237249.57</v>
      </c>
      <c r="I990" s="96">
        <f>H990/E990</f>
        <v>0.21199999999999999</v>
      </c>
      <c r="J990" s="96">
        <f t="shared" si="549"/>
        <v>1</v>
      </c>
      <c r="K990" s="24">
        <f>E990</f>
        <v>1120942.23</v>
      </c>
      <c r="L990" s="24">
        <f>E990-K990</f>
        <v>0</v>
      </c>
      <c r="M990" s="47">
        <f>K990/E990</f>
        <v>1</v>
      </c>
      <c r="N990" s="686"/>
      <c r="O990" s="23"/>
      <c r="P990" s="562"/>
      <c r="Q990" s="563"/>
      <c r="R990" s="562"/>
      <c r="S990" s="562"/>
      <c r="T990" s="23"/>
      <c r="U990" s="23"/>
      <c r="V990" s="564"/>
      <c r="W990" s="565"/>
      <c r="X990" s="11"/>
      <c r="Y990" s="11"/>
      <c r="Z990" s="208"/>
      <c r="AA990" s="429"/>
    </row>
    <row r="991" spans="1:27" s="13" customFormat="1" ht="27" x14ac:dyDescent="0.25">
      <c r="A991" s="636"/>
      <c r="B991" s="525" t="s">
        <v>20</v>
      </c>
      <c r="C991" s="525"/>
      <c r="D991" s="24"/>
      <c r="E991" s="24"/>
      <c r="F991" s="24"/>
      <c r="G991" s="77"/>
      <c r="H991" s="114"/>
      <c r="I991" s="77"/>
      <c r="J991" s="77" t="e">
        <f t="shared" si="549"/>
        <v>#DIV/0!</v>
      </c>
      <c r="K991" s="24"/>
      <c r="L991" s="24"/>
      <c r="M991" s="115"/>
      <c r="N991" s="686"/>
      <c r="O991" s="23"/>
      <c r="P991" s="562"/>
      <c r="Q991" s="563"/>
      <c r="R991" s="562"/>
      <c r="S991" s="562"/>
      <c r="T991" s="23"/>
      <c r="U991" s="23"/>
      <c r="V991" s="564"/>
      <c r="W991" s="565"/>
      <c r="X991" s="11"/>
      <c r="Y991" s="11"/>
      <c r="Z991" s="208"/>
      <c r="AA991" s="429"/>
    </row>
    <row r="992" spans="1:27" s="545" customFormat="1" ht="39" x14ac:dyDescent="0.25">
      <c r="A992" s="635" t="s">
        <v>130</v>
      </c>
      <c r="B992" s="549" t="s">
        <v>374</v>
      </c>
      <c r="C992" s="550" t="s">
        <v>237</v>
      </c>
      <c r="D992" s="58">
        <f>SUM(D993:D996)</f>
        <v>719201.47</v>
      </c>
      <c r="E992" s="58">
        <f t="shared" ref="E992:F992" si="590">SUM(E993:E996)</f>
        <v>719201.47</v>
      </c>
      <c r="F992" s="58">
        <f t="shared" si="590"/>
        <v>113809.35</v>
      </c>
      <c r="G992" s="92">
        <f t="shared" si="546"/>
        <v>0.158</v>
      </c>
      <c r="H992" s="58">
        <f>SUM(H993:H995)</f>
        <v>113809.35</v>
      </c>
      <c r="I992" s="92">
        <f t="shared" ref="I992:I1011" si="591">H992/E992</f>
        <v>0.158</v>
      </c>
      <c r="J992" s="92">
        <f t="shared" si="549"/>
        <v>1</v>
      </c>
      <c r="K992" s="58">
        <f>SUM(K993:K996)</f>
        <v>719201.47</v>
      </c>
      <c r="L992" s="58">
        <f>SUM(L993:L996)</f>
        <v>0</v>
      </c>
      <c r="M992" s="56">
        <f t="shared" ref="M992:M1053" si="592">K992/E992</f>
        <v>1</v>
      </c>
      <c r="N992" s="992"/>
      <c r="O992" s="566"/>
      <c r="P992" s="566"/>
      <c r="Q992" s="566"/>
      <c r="R992" s="566"/>
      <c r="S992" s="566"/>
      <c r="T992" s="566"/>
      <c r="U992" s="566"/>
      <c r="V992" s="566"/>
      <c r="W992" s="566"/>
    </row>
    <row r="993" spans="1:14" s="13" customFormat="1" x14ac:dyDescent="0.25">
      <c r="A993" s="635"/>
      <c r="B993" s="551" t="s">
        <v>19</v>
      </c>
      <c r="C993" s="551"/>
      <c r="D993" s="24">
        <f>D998</f>
        <v>0</v>
      </c>
      <c r="E993" s="24">
        <f t="shared" ref="E993:F993" si="593">E998</f>
        <v>0</v>
      </c>
      <c r="F993" s="24">
        <f t="shared" si="593"/>
        <v>0</v>
      </c>
      <c r="G993" s="77" t="e">
        <f t="shared" si="546"/>
        <v>#DIV/0!</v>
      </c>
      <c r="H993" s="24">
        <f t="shared" ref="H993" si="594">H998</f>
        <v>0</v>
      </c>
      <c r="I993" s="77" t="e">
        <f t="shared" si="591"/>
        <v>#DIV/0!</v>
      </c>
      <c r="J993" s="77" t="e">
        <f t="shared" si="549"/>
        <v>#DIV/0!</v>
      </c>
      <c r="K993" s="24">
        <f t="shared" ref="K993:L993" si="595">K998</f>
        <v>0</v>
      </c>
      <c r="L993" s="24">
        <f t="shared" si="595"/>
        <v>0</v>
      </c>
      <c r="M993" s="115" t="e">
        <f t="shared" si="592"/>
        <v>#DIV/0!</v>
      </c>
      <c r="N993" s="992"/>
    </row>
    <row r="994" spans="1:14" s="13" customFormat="1" x14ac:dyDescent="0.25">
      <c r="A994" s="635"/>
      <c r="B994" s="551" t="s">
        <v>18</v>
      </c>
      <c r="C994" s="551"/>
      <c r="D994" s="24">
        <f t="shared" ref="D994:F996" si="596">D999</f>
        <v>0</v>
      </c>
      <c r="E994" s="24">
        <f t="shared" si="596"/>
        <v>0</v>
      </c>
      <c r="F994" s="24">
        <f t="shared" si="596"/>
        <v>0</v>
      </c>
      <c r="G994" s="77" t="e">
        <f t="shared" si="546"/>
        <v>#DIV/0!</v>
      </c>
      <c r="H994" s="24">
        <f t="shared" ref="H994" si="597">H999</f>
        <v>0</v>
      </c>
      <c r="I994" s="77" t="e">
        <f t="shared" si="591"/>
        <v>#DIV/0!</v>
      </c>
      <c r="J994" s="77" t="e">
        <f t="shared" si="549"/>
        <v>#DIV/0!</v>
      </c>
      <c r="K994" s="24">
        <f t="shared" ref="K994:L994" si="598">K999</f>
        <v>0</v>
      </c>
      <c r="L994" s="24">
        <f t="shared" si="598"/>
        <v>0</v>
      </c>
      <c r="M994" s="115" t="e">
        <f t="shared" si="592"/>
        <v>#DIV/0!</v>
      </c>
      <c r="N994" s="992"/>
    </row>
    <row r="995" spans="1:14" s="13" customFormat="1" x14ac:dyDescent="0.25">
      <c r="A995" s="635"/>
      <c r="B995" s="551" t="s">
        <v>38</v>
      </c>
      <c r="C995" s="551"/>
      <c r="D995" s="24">
        <f t="shared" si="596"/>
        <v>719201.47</v>
      </c>
      <c r="E995" s="24">
        <f t="shared" si="596"/>
        <v>719201.47</v>
      </c>
      <c r="F995" s="24">
        <f t="shared" si="596"/>
        <v>113809.35</v>
      </c>
      <c r="G995" s="96">
        <f t="shared" si="546"/>
        <v>0.158</v>
      </c>
      <c r="H995" s="24">
        <f t="shared" ref="H995" si="599">H1000</f>
        <v>113809.35</v>
      </c>
      <c r="I995" s="96">
        <f t="shared" si="591"/>
        <v>0.158</v>
      </c>
      <c r="J995" s="101">
        <f t="shared" si="549"/>
        <v>1</v>
      </c>
      <c r="K995" s="24">
        <f t="shared" ref="K995:L995" si="600">K1000</f>
        <v>719201.47</v>
      </c>
      <c r="L995" s="24">
        <f t="shared" si="600"/>
        <v>0</v>
      </c>
      <c r="M995" s="47">
        <f t="shared" si="592"/>
        <v>1</v>
      </c>
      <c r="N995" s="992"/>
    </row>
    <row r="996" spans="1:14" s="13" customFormat="1" x14ac:dyDescent="0.25">
      <c r="A996" s="635"/>
      <c r="B996" s="551" t="s">
        <v>20</v>
      </c>
      <c r="C996" s="551"/>
      <c r="D996" s="24">
        <f t="shared" si="596"/>
        <v>0</v>
      </c>
      <c r="E996" s="24">
        <f t="shared" si="596"/>
        <v>0</v>
      </c>
      <c r="F996" s="24">
        <f t="shared" si="596"/>
        <v>0</v>
      </c>
      <c r="G996" s="77" t="e">
        <f t="shared" si="546"/>
        <v>#DIV/0!</v>
      </c>
      <c r="H996" s="24">
        <f t="shared" ref="H996" si="601">H1001</f>
        <v>0</v>
      </c>
      <c r="I996" s="77" t="e">
        <f t="shared" si="591"/>
        <v>#DIV/0!</v>
      </c>
      <c r="J996" s="77" t="e">
        <f t="shared" si="549"/>
        <v>#DIV/0!</v>
      </c>
      <c r="K996" s="24">
        <f t="shared" ref="K996:L996" si="602">K1001</f>
        <v>0</v>
      </c>
      <c r="L996" s="24">
        <f t="shared" si="602"/>
        <v>0</v>
      </c>
      <c r="M996" s="115" t="e">
        <f t="shared" si="592"/>
        <v>#DIV/0!</v>
      </c>
      <c r="N996" s="992"/>
    </row>
    <row r="997" spans="1:14" s="545" customFormat="1" ht="56.25" x14ac:dyDescent="0.25">
      <c r="A997" s="636" t="s">
        <v>131</v>
      </c>
      <c r="B997" s="37" t="s">
        <v>874</v>
      </c>
      <c r="C997" s="149" t="s">
        <v>238</v>
      </c>
      <c r="D997" s="50">
        <f>SUM(D998:D1001)</f>
        <v>719201.47</v>
      </c>
      <c r="E997" s="50">
        <f>SUM(E998:E1001)</f>
        <v>719201.47</v>
      </c>
      <c r="F997" s="50">
        <f>SUM(F998:F1001)</f>
        <v>113809.35</v>
      </c>
      <c r="G997" s="101">
        <f t="shared" si="546"/>
        <v>0.158</v>
      </c>
      <c r="H997" s="24">
        <f>SUM(H998:H1001)</f>
        <v>113809.35</v>
      </c>
      <c r="I997" s="96">
        <f t="shared" si="591"/>
        <v>0.158</v>
      </c>
      <c r="J997" s="101">
        <f t="shared" si="549"/>
        <v>1</v>
      </c>
      <c r="K997" s="24">
        <f t="shared" ref="K997" si="603">E997</f>
        <v>719201.47</v>
      </c>
      <c r="L997" s="24">
        <f t="shared" ref="L997:L1010" si="604">E997-K997</f>
        <v>0</v>
      </c>
      <c r="M997" s="47">
        <f t="shared" si="592"/>
        <v>1</v>
      </c>
      <c r="N997" s="991"/>
    </row>
    <row r="998" spans="1:14" s="13" customFormat="1" x14ac:dyDescent="0.25">
      <c r="A998" s="636"/>
      <c r="B998" s="525" t="s">
        <v>19</v>
      </c>
      <c r="C998" s="525"/>
      <c r="D998" s="24">
        <f>D1003+D1008+D1013+D1018</f>
        <v>0</v>
      </c>
      <c r="E998" s="24">
        <f t="shared" ref="E998:F998" si="605">E1003+E1008+E1013+E1018</f>
        <v>0</v>
      </c>
      <c r="F998" s="24">
        <f t="shared" si="605"/>
        <v>0</v>
      </c>
      <c r="G998" s="77" t="e">
        <f t="shared" si="546"/>
        <v>#DIV/0!</v>
      </c>
      <c r="H998" s="24">
        <f t="shared" ref="H998" si="606">H1003+H1008+H1013+H1018</f>
        <v>0</v>
      </c>
      <c r="I998" s="77" t="e">
        <f t="shared" si="591"/>
        <v>#DIV/0!</v>
      </c>
      <c r="J998" s="77" t="e">
        <f t="shared" si="549"/>
        <v>#DIV/0!</v>
      </c>
      <c r="K998" s="24">
        <f t="shared" ref="K998:L998" si="607">K1003+K1008+K1013+K1018</f>
        <v>0</v>
      </c>
      <c r="L998" s="24">
        <f t="shared" si="607"/>
        <v>0</v>
      </c>
      <c r="M998" s="115" t="e">
        <f t="shared" si="592"/>
        <v>#DIV/0!</v>
      </c>
      <c r="N998" s="991"/>
    </row>
    <row r="999" spans="1:14" s="13" customFormat="1" x14ac:dyDescent="0.25">
      <c r="A999" s="636"/>
      <c r="B999" s="525" t="s">
        <v>18</v>
      </c>
      <c r="C999" s="525"/>
      <c r="D999" s="24">
        <f t="shared" ref="D999:F1001" si="608">D1004+D1009+D1014+D1019</f>
        <v>0</v>
      </c>
      <c r="E999" s="24">
        <f t="shared" si="608"/>
        <v>0</v>
      </c>
      <c r="F999" s="24">
        <f t="shared" si="608"/>
        <v>0</v>
      </c>
      <c r="G999" s="77" t="e">
        <f t="shared" si="546"/>
        <v>#DIV/0!</v>
      </c>
      <c r="H999" s="24">
        <f t="shared" ref="H999" si="609">H1004+H1009+H1014+H1019</f>
        <v>0</v>
      </c>
      <c r="I999" s="77" t="e">
        <f t="shared" si="591"/>
        <v>#DIV/0!</v>
      </c>
      <c r="J999" s="77" t="e">
        <f t="shared" si="549"/>
        <v>#DIV/0!</v>
      </c>
      <c r="K999" s="24">
        <f t="shared" ref="K999:L999" si="610">K1004+K1009+K1014+K1019</f>
        <v>0</v>
      </c>
      <c r="L999" s="24">
        <f t="shared" si="610"/>
        <v>0</v>
      </c>
      <c r="M999" s="115" t="e">
        <f t="shared" si="592"/>
        <v>#DIV/0!</v>
      </c>
      <c r="N999" s="991"/>
    </row>
    <row r="1000" spans="1:14" s="13" customFormat="1" x14ac:dyDescent="0.25">
      <c r="A1000" s="636"/>
      <c r="B1000" s="525" t="s">
        <v>38</v>
      </c>
      <c r="C1000" s="525"/>
      <c r="D1000" s="24">
        <f t="shared" si="608"/>
        <v>719201.47</v>
      </c>
      <c r="E1000" s="24">
        <f t="shared" si="608"/>
        <v>719201.47</v>
      </c>
      <c r="F1000" s="24">
        <f t="shared" si="608"/>
        <v>113809.35</v>
      </c>
      <c r="G1000" s="96">
        <f t="shared" si="546"/>
        <v>0.158</v>
      </c>
      <c r="H1000" s="24">
        <f t="shared" ref="H1000" si="611">H1005+H1010+H1015+H1020</f>
        <v>113809.35</v>
      </c>
      <c r="I1000" s="96">
        <f t="shared" si="591"/>
        <v>0.158</v>
      </c>
      <c r="J1000" s="96">
        <f t="shared" si="549"/>
        <v>1</v>
      </c>
      <c r="K1000" s="24">
        <f t="shared" ref="K1000:L1000" si="612">K1005+K1010+K1015+K1020</f>
        <v>719201.47</v>
      </c>
      <c r="L1000" s="24">
        <f t="shared" si="612"/>
        <v>0</v>
      </c>
      <c r="M1000" s="47">
        <f t="shared" si="592"/>
        <v>1</v>
      </c>
      <c r="N1000" s="991"/>
    </row>
    <row r="1001" spans="1:14" s="13" customFormat="1" x14ac:dyDescent="0.25">
      <c r="A1001" s="636"/>
      <c r="B1001" s="525" t="s">
        <v>20</v>
      </c>
      <c r="C1001" s="525"/>
      <c r="D1001" s="24">
        <f t="shared" si="608"/>
        <v>0</v>
      </c>
      <c r="E1001" s="24">
        <f t="shared" si="608"/>
        <v>0</v>
      </c>
      <c r="F1001" s="24">
        <f t="shared" si="608"/>
        <v>0</v>
      </c>
      <c r="G1001" s="77"/>
      <c r="H1001" s="24">
        <f t="shared" ref="H1001" si="613">H1006+H1011+H1016+H1021</f>
        <v>0</v>
      </c>
      <c r="I1001" s="77"/>
      <c r="J1001" s="77"/>
      <c r="K1001" s="24">
        <f t="shared" ref="K1001:L1001" si="614">K1006+K1011+K1016+K1021</f>
        <v>0</v>
      </c>
      <c r="L1001" s="24">
        <f t="shared" si="614"/>
        <v>0</v>
      </c>
      <c r="M1001" s="115" t="e">
        <f t="shared" si="592"/>
        <v>#DIV/0!</v>
      </c>
      <c r="N1001" s="991"/>
    </row>
    <row r="1002" spans="1:14" s="11" customFormat="1" ht="75" x14ac:dyDescent="0.25">
      <c r="A1002" s="620" t="s">
        <v>844</v>
      </c>
      <c r="B1002" s="525" t="s">
        <v>875</v>
      </c>
      <c r="C1002" s="551" t="s">
        <v>238</v>
      </c>
      <c r="D1002" s="24">
        <f>SUM(D1003:D1006)</f>
        <v>718135.82</v>
      </c>
      <c r="E1002" s="24">
        <f>SUM(E1003:E1006)</f>
        <v>718135.82</v>
      </c>
      <c r="F1002" s="24">
        <f>SUM(F1003:F1006)</f>
        <v>113809.35</v>
      </c>
      <c r="G1002" s="96">
        <f t="shared" si="546"/>
        <v>0.158</v>
      </c>
      <c r="H1002" s="490">
        <f>SUM(H1003:H1006)</f>
        <v>113809.35</v>
      </c>
      <c r="I1002" s="96">
        <f t="shared" si="591"/>
        <v>0.158</v>
      </c>
      <c r="J1002" s="96">
        <f t="shared" si="549"/>
        <v>1</v>
      </c>
      <c r="K1002" s="24">
        <f>SUM(K1003:K1006)</f>
        <v>718135.82</v>
      </c>
      <c r="L1002" s="24">
        <f t="shared" si="604"/>
        <v>0</v>
      </c>
      <c r="M1002" s="47">
        <f t="shared" si="592"/>
        <v>1</v>
      </c>
      <c r="N1002" s="692" t="s">
        <v>1089</v>
      </c>
    </row>
    <row r="1003" spans="1:14" s="13" customFormat="1" ht="55.5" customHeight="1" x14ac:dyDescent="0.25">
      <c r="A1003" s="621"/>
      <c r="B1003" s="525" t="s">
        <v>19</v>
      </c>
      <c r="C1003" s="525"/>
      <c r="D1003" s="24"/>
      <c r="E1003" s="24"/>
      <c r="F1003" s="24"/>
      <c r="G1003" s="77" t="e">
        <f t="shared" si="546"/>
        <v>#DIV/0!</v>
      </c>
      <c r="H1003" s="522"/>
      <c r="I1003" s="77" t="e">
        <f t="shared" si="591"/>
        <v>#DIV/0!</v>
      </c>
      <c r="J1003" s="77" t="e">
        <f t="shared" si="549"/>
        <v>#DIV/0!</v>
      </c>
      <c r="K1003" s="24"/>
      <c r="L1003" s="24"/>
      <c r="M1003" s="115" t="e">
        <f t="shared" si="592"/>
        <v>#DIV/0!</v>
      </c>
      <c r="N1003" s="693"/>
    </row>
    <row r="1004" spans="1:14" s="13" customFormat="1" ht="55.5" customHeight="1" x14ac:dyDescent="0.25">
      <c r="A1004" s="621"/>
      <c r="B1004" s="525" t="s">
        <v>18</v>
      </c>
      <c r="C1004" s="525"/>
      <c r="D1004" s="24"/>
      <c r="E1004" s="24"/>
      <c r="F1004" s="24"/>
      <c r="G1004" s="77" t="e">
        <f t="shared" si="546"/>
        <v>#DIV/0!</v>
      </c>
      <c r="H1004" s="522"/>
      <c r="I1004" s="77" t="e">
        <f t="shared" si="591"/>
        <v>#DIV/0!</v>
      </c>
      <c r="J1004" s="77" t="e">
        <f t="shared" si="549"/>
        <v>#DIV/0!</v>
      </c>
      <c r="K1004" s="24"/>
      <c r="L1004" s="24"/>
      <c r="M1004" s="115" t="e">
        <f t="shared" si="592"/>
        <v>#DIV/0!</v>
      </c>
      <c r="N1004" s="693"/>
    </row>
    <row r="1005" spans="1:14" s="13" customFormat="1" ht="55.5" customHeight="1" x14ac:dyDescent="0.25">
      <c r="A1005" s="621"/>
      <c r="B1005" s="525" t="s">
        <v>38</v>
      </c>
      <c r="C1005" s="525"/>
      <c r="D1005" s="24">
        <v>718135.82</v>
      </c>
      <c r="E1005" s="24">
        <v>718135.82</v>
      </c>
      <c r="F1005" s="24">
        <v>113809.35</v>
      </c>
      <c r="G1005" s="96">
        <f t="shared" si="546"/>
        <v>0.158</v>
      </c>
      <c r="H1005" s="24">
        <f>F1005</f>
        <v>113809.35</v>
      </c>
      <c r="I1005" s="96">
        <f t="shared" si="591"/>
        <v>0.158</v>
      </c>
      <c r="J1005" s="96">
        <f t="shared" si="549"/>
        <v>1</v>
      </c>
      <c r="K1005" s="24">
        <f>E1005</f>
        <v>718135.82</v>
      </c>
      <c r="L1005" s="24">
        <f t="shared" si="604"/>
        <v>0</v>
      </c>
      <c r="M1005" s="47">
        <f t="shared" si="592"/>
        <v>1</v>
      </c>
      <c r="N1005" s="693"/>
    </row>
    <row r="1006" spans="1:14" s="13" customFormat="1" ht="55.5" customHeight="1" x14ac:dyDescent="0.25">
      <c r="A1006" s="622"/>
      <c r="B1006" s="525" t="s">
        <v>20</v>
      </c>
      <c r="C1006" s="525"/>
      <c r="D1006" s="24"/>
      <c r="E1006" s="24"/>
      <c r="F1006" s="24"/>
      <c r="G1006" s="77" t="e">
        <f t="shared" si="546"/>
        <v>#DIV/0!</v>
      </c>
      <c r="H1006" s="522"/>
      <c r="I1006" s="77" t="e">
        <f t="shared" si="591"/>
        <v>#DIV/0!</v>
      </c>
      <c r="J1006" s="77" t="e">
        <f t="shared" si="549"/>
        <v>#DIV/0!</v>
      </c>
      <c r="K1006" s="24"/>
      <c r="L1006" s="24"/>
      <c r="M1006" s="115" t="e">
        <f t="shared" si="592"/>
        <v>#DIV/0!</v>
      </c>
      <c r="N1006" s="694"/>
    </row>
    <row r="1007" spans="1:14" s="13" customFormat="1" ht="37.5" x14ac:dyDescent="0.25">
      <c r="A1007" s="620" t="s">
        <v>845</v>
      </c>
      <c r="B1007" s="525" t="s">
        <v>876</v>
      </c>
      <c r="C1007" s="551" t="s">
        <v>238</v>
      </c>
      <c r="D1007" s="24">
        <f>SUM(D1008:D1011)</f>
        <v>740</v>
      </c>
      <c r="E1007" s="24">
        <f>SUM(E1008:E1011)</f>
        <v>740</v>
      </c>
      <c r="F1007" s="24">
        <f>SUM(F1008:F1011)</f>
        <v>0</v>
      </c>
      <c r="G1007" s="96">
        <f t="shared" si="546"/>
        <v>0</v>
      </c>
      <c r="H1007" s="24">
        <f>SUM(H1008:H1011)</f>
        <v>0</v>
      </c>
      <c r="I1007" s="96">
        <f t="shared" si="591"/>
        <v>0</v>
      </c>
      <c r="J1007" s="77" t="e">
        <f t="shared" si="549"/>
        <v>#DIV/0!</v>
      </c>
      <c r="K1007" s="24">
        <f>SUM(K1008:K1011)</f>
        <v>740</v>
      </c>
      <c r="L1007" s="24">
        <f t="shared" si="604"/>
        <v>0</v>
      </c>
      <c r="M1007" s="47">
        <f t="shared" si="592"/>
        <v>1</v>
      </c>
      <c r="N1007" s="692" t="s">
        <v>879</v>
      </c>
    </row>
    <row r="1008" spans="1:14" s="13" customFormat="1" x14ac:dyDescent="0.25">
      <c r="A1008" s="621"/>
      <c r="B1008" s="525" t="s">
        <v>19</v>
      </c>
      <c r="C1008" s="525"/>
      <c r="D1008" s="24"/>
      <c r="E1008" s="24"/>
      <c r="F1008" s="24"/>
      <c r="G1008" s="77" t="e">
        <f t="shared" si="546"/>
        <v>#DIV/0!</v>
      </c>
      <c r="H1008" s="206"/>
      <c r="I1008" s="77" t="e">
        <f t="shared" si="591"/>
        <v>#DIV/0!</v>
      </c>
      <c r="J1008" s="77" t="e">
        <f t="shared" si="549"/>
        <v>#DIV/0!</v>
      </c>
      <c r="K1008" s="24"/>
      <c r="L1008" s="24"/>
      <c r="M1008" s="115" t="e">
        <f t="shared" si="592"/>
        <v>#DIV/0!</v>
      </c>
      <c r="N1008" s="693"/>
    </row>
    <row r="1009" spans="1:14" s="13" customFormat="1" x14ac:dyDescent="0.25">
      <c r="A1009" s="621"/>
      <c r="B1009" s="525" t="s">
        <v>18</v>
      </c>
      <c r="C1009" s="525"/>
      <c r="D1009" s="24"/>
      <c r="E1009" s="24"/>
      <c r="F1009" s="24"/>
      <c r="G1009" s="77" t="e">
        <f t="shared" si="546"/>
        <v>#DIV/0!</v>
      </c>
      <c r="H1009" s="206"/>
      <c r="I1009" s="77" t="e">
        <f t="shared" si="591"/>
        <v>#DIV/0!</v>
      </c>
      <c r="J1009" s="77" t="e">
        <f t="shared" si="549"/>
        <v>#DIV/0!</v>
      </c>
      <c r="K1009" s="24"/>
      <c r="L1009" s="24"/>
      <c r="M1009" s="115" t="e">
        <f t="shared" si="592"/>
        <v>#DIV/0!</v>
      </c>
      <c r="N1009" s="693"/>
    </row>
    <row r="1010" spans="1:14" s="13" customFormat="1" x14ac:dyDescent="0.25">
      <c r="A1010" s="621"/>
      <c r="B1010" s="525" t="s">
        <v>38</v>
      </c>
      <c r="C1010" s="525"/>
      <c r="D1010" s="24">
        <v>740</v>
      </c>
      <c r="E1010" s="24">
        <v>740</v>
      </c>
      <c r="F1010" s="24"/>
      <c r="G1010" s="96">
        <f t="shared" si="546"/>
        <v>0</v>
      </c>
      <c r="H1010" s="24">
        <f>F1010</f>
        <v>0</v>
      </c>
      <c r="I1010" s="96">
        <f t="shared" si="591"/>
        <v>0</v>
      </c>
      <c r="J1010" s="77" t="e">
        <f t="shared" si="549"/>
        <v>#DIV/0!</v>
      </c>
      <c r="K1010" s="24">
        <f>E1010</f>
        <v>740</v>
      </c>
      <c r="L1010" s="24">
        <f t="shared" si="604"/>
        <v>0</v>
      </c>
      <c r="M1010" s="47">
        <f t="shared" si="592"/>
        <v>1</v>
      </c>
      <c r="N1010" s="693"/>
    </row>
    <row r="1011" spans="1:14" s="13" customFormat="1" x14ac:dyDescent="0.25">
      <c r="A1011" s="622"/>
      <c r="B1011" s="525" t="s">
        <v>20</v>
      </c>
      <c r="C1011" s="525"/>
      <c r="D1011" s="24"/>
      <c r="E1011" s="24"/>
      <c r="F1011" s="24"/>
      <c r="G1011" s="77" t="e">
        <f t="shared" ref="G1011:G1015" si="615">F1011/E1011</f>
        <v>#DIV/0!</v>
      </c>
      <c r="H1011" s="206"/>
      <c r="I1011" s="77" t="e">
        <f t="shared" si="591"/>
        <v>#DIV/0!</v>
      </c>
      <c r="J1011" s="77" t="e">
        <f t="shared" ref="J1011:J1015" si="616">H1011/F1011</f>
        <v>#DIV/0!</v>
      </c>
      <c r="K1011" s="24"/>
      <c r="L1011" s="24"/>
      <c r="M1011" s="115" t="e">
        <f t="shared" si="592"/>
        <v>#DIV/0!</v>
      </c>
      <c r="N1011" s="694"/>
    </row>
    <row r="1012" spans="1:14" s="13" customFormat="1" ht="37.5" x14ac:dyDescent="0.25">
      <c r="A1012" s="639" t="s">
        <v>846</v>
      </c>
      <c r="B1012" s="525" t="s">
        <v>877</v>
      </c>
      <c r="C1012" s="551" t="s">
        <v>238</v>
      </c>
      <c r="D1012" s="24">
        <f t="shared" ref="D1012:F1012" si="617">SUM(D1013:D1016)</f>
        <v>284.97000000000003</v>
      </c>
      <c r="E1012" s="24">
        <f t="shared" si="617"/>
        <v>284.97000000000003</v>
      </c>
      <c r="F1012" s="24">
        <f t="shared" si="617"/>
        <v>0</v>
      </c>
      <c r="G1012" s="96">
        <f t="shared" si="615"/>
        <v>0</v>
      </c>
      <c r="H1012" s="24">
        <f t="shared" ref="H1012" si="618">SUM(H1013:H1016)</f>
        <v>0</v>
      </c>
      <c r="I1012" s="96">
        <f t="shared" ref="I1012:I1021" si="619">H1012/E1012</f>
        <v>0</v>
      </c>
      <c r="J1012" s="77" t="e">
        <f t="shared" si="616"/>
        <v>#DIV/0!</v>
      </c>
      <c r="K1012" s="24">
        <f t="shared" ref="K1012" si="620">SUM(K1013:K1016)</f>
        <v>284.97000000000003</v>
      </c>
      <c r="L1012" s="24">
        <f t="shared" ref="L1012:L1020" si="621">E1012-K1012</f>
        <v>0</v>
      </c>
      <c r="M1012" s="47">
        <f t="shared" ref="M1012:M1021" si="622">K1012/E1012</f>
        <v>1</v>
      </c>
      <c r="N1012" s="526" t="s">
        <v>880</v>
      </c>
    </row>
    <row r="1013" spans="1:14" s="13" customFormat="1" x14ac:dyDescent="0.25">
      <c r="A1013" s="640"/>
      <c r="B1013" s="525" t="s">
        <v>19</v>
      </c>
      <c r="C1013" s="525"/>
      <c r="D1013" s="24"/>
      <c r="E1013" s="24"/>
      <c r="F1013" s="24"/>
      <c r="G1013" s="77" t="e">
        <f t="shared" si="615"/>
        <v>#DIV/0!</v>
      </c>
      <c r="H1013" s="206"/>
      <c r="I1013" s="77" t="e">
        <f t="shared" si="619"/>
        <v>#DIV/0!</v>
      </c>
      <c r="J1013" s="77" t="e">
        <f t="shared" si="616"/>
        <v>#DIV/0!</v>
      </c>
      <c r="K1013" s="24"/>
      <c r="L1013" s="24"/>
      <c r="M1013" s="115" t="e">
        <f t="shared" si="622"/>
        <v>#DIV/0!</v>
      </c>
      <c r="N1013" s="527"/>
    </row>
    <row r="1014" spans="1:14" s="13" customFormat="1" x14ac:dyDescent="0.25">
      <c r="A1014" s="640"/>
      <c r="B1014" s="525" t="s">
        <v>18</v>
      </c>
      <c r="C1014" s="525"/>
      <c r="D1014" s="24"/>
      <c r="E1014" s="24"/>
      <c r="F1014" s="24"/>
      <c r="G1014" s="77" t="e">
        <f t="shared" si="615"/>
        <v>#DIV/0!</v>
      </c>
      <c r="H1014" s="206"/>
      <c r="I1014" s="77" t="e">
        <f t="shared" si="619"/>
        <v>#DIV/0!</v>
      </c>
      <c r="J1014" s="77" t="e">
        <f t="shared" si="616"/>
        <v>#DIV/0!</v>
      </c>
      <c r="K1014" s="24"/>
      <c r="L1014" s="24"/>
      <c r="M1014" s="115" t="e">
        <f t="shared" si="622"/>
        <v>#DIV/0!</v>
      </c>
      <c r="N1014" s="527"/>
    </row>
    <row r="1015" spans="1:14" s="13" customFormat="1" x14ac:dyDescent="0.25">
      <c r="A1015" s="640"/>
      <c r="B1015" s="525" t="s">
        <v>38</v>
      </c>
      <c r="C1015" s="525"/>
      <c r="D1015" s="24">
        <v>284.97000000000003</v>
      </c>
      <c r="E1015" s="24">
        <v>284.97000000000003</v>
      </c>
      <c r="F1015" s="24"/>
      <c r="G1015" s="96">
        <f t="shared" si="615"/>
        <v>0</v>
      </c>
      <c r="H1015" s="24">
        <f>F1015</f>
        <v>0</v>
      </c>
      <c r="I1015" s="96">
        <f t="shared" si="619"/>
        <v>0</v>
      </c>
      <c r="J1015" s="77" t="e">
        <f t="shared" si="616"/>
        <v>#DIV/0!</v>
      </c>
      <c r="K1015" s="24">
        <f>E1015</f>
        <v>284.97000000000003</v>
      </c>
      <c r="L1015" s="24">
        <f t="shared" si="621"/>
        <v>0</v>
      </c>
      <c r="M1015" s="47">
        <f t="shared" si="622"/>
        <v>1</v>
      </c>
      <c r="N1015" s="527"/>
    </row>
    <row r="1016" spans="1:14" s="13" customFormat="1" x14ac:dyDescent="0.25">
      <c r="A1016" s="641"/>
      <c r="B1016" s="525" t="s">
        <v>20</v>
      </c>
      <c r="C1016" s="525"/>
      <c r="D1016" s="24"/>
      <c r="E1016" s="24"/>
      <c r="F1016" s="24"/>
      <c r="G1016" s="77" t="e">
        <f t="shared" ref="G1016:G1021" si="623">F1016/E1016</f>
        <v>#DIV/0!</v>
      </c>
      <c r="H1016" s="206"/>
      <c r="I1016" s="77" t="e">
        <f t="shared" si="619"/>
        <v>#DIV/0!</v>
      </c>
      <c r="J1016" s="77" t="e">
        <f t="shared" ref="J1016:J1021" si="624">H1016/F1016</f>
        <v>#DIV/0!</v>
      </c>
      <c r="K1016" s="24"/>
      <c r="L1016" s="24"/>
      <c r="M1016" s="115" t="e">
        <f t="shared" si="622"/>
        <v>#DIV/0!</v>
      </c>
      <c r="N1016" s="528"/>
    </row>
    <row r="1017" spans="1:14" s="13" customFormat="1" ht="75" x14ac:dyDescent="0.25">
      <c r="A1017" s="620" t="s">
        <v>873</v>
      </c>
      <c r="B1017" s="37" t="s">
        <v>878</v>
      </c>
      <c r="C1017" s="149" t="s">
        <v>238</v>
      </c>
      <c r="D1017" s="50">
        <f t="shared" ref="D1017:F1017" si="625">SUM(D1018:D1021)</f>
        <v>40.68</v>
      </c>
      <c r="E1017" s="50">
        <f t="shared" si="625"/>
        <v>40.68</v>
      </c>
      <c r="F1017" s="50">
        <f t="shared" si="625"/>
        <v>0</v>
      </c>
      <c r="G1017" s="101">
        <f t="shared" si="623"/>
        <v>0</v>
      </c>
      <c r="H1017" s="50">
        <f t="shared" ref="H1017" si="626">SUM(H1018:H1021)</f>
        <v>0</v>
      </c>
      <c r="I1017" s="101">
        <f t="shared" si="619"/>
        <v>0</v>
      </c>
      <c r="J1017" s="95" t="e">
        <f t="shared" si="624"/>
        <v>#DIV/0!</v>
      </c>
      <c r="K1017" s="50">
        <f t="shared" ref="K1017" si="627">SUM(K1018:K1021)</f>
        <v>40.68</v>
      </c>
      <c r="L1017" s="50">
        <f t="shared" si="621"/>
        <v>0</v>
      </c>
      <c r="M1017" s="134">
        <f t="shared" si="622"/>
        <v>1</v>
      </c>
      <c r="N1017" s="526" t="s">
        <v>991</v>
      </c>
    </row>
    <row r="1018" spans="1:14" s="13" customFormat="1" x14ac:dyDescent="0.25">
      <c r="A1018" s="621"/>
      <c r="B1018" s="525" t="s">
        <v>19</v>
      </c>
      <c r="C1018" s="525"/>
      <c r="D1018" s="24"/>
      <c r="E1018" s="24"/>
      <c r="F1018" s="24"/>
      <c r="G1018" s="77" t="e">
        <f t="shared" si="623"/>
        <v>#DIV/0!</v>
      </c>
      <c r="H1018" s="206"/>
      <c r="I1018" s="77" t="e">
        <f t="shared" si="619"/>
        <v>#DIV/0!</v>
      </c>
      <c r="J1018" s="77" t="e">
        <f t="shared" si="624"/>
        <v>#DIV/0!</v>
      </c>
      <c r="K1018" s="24"/>
      <c r="L1018" s="24"/>
      <c r="M1018" s="115" t="e">
        <f t="shared" si="622"/>
        <v>#DIV/0!</v>
      </c>
      <c r="N1018" s="527"/>
    </row>
    <row r="1019" spans="1:14" s="13" customFormat="1" x14ac:dyDescent="0.25">
      <c r="A1019" s="621"/>
      <c r="B1019" s="525" t="s">
        <v>18</v>
      </c>
      <c r="C1019" s="525"/>
      <c r="D1019" s="24"/>
      <c r="E1019" s="24"/>
      <c r="F1019" s="24"/>
      <c r="G1019" s="77" t="e">
        <f t="shared" si="623"/>
        <v>#DIV/0!</v>
      </c>
      <c r="H1019" s="206"/>
      <c r="I1019" s="77" t="e">
        <f t="shared" si="619"/>
        <v>#DIV/0!</v>
      </c>
      <c r="J1019" s="77" t="e">
        <f t="shared" si="624"/>
        <v>#DIV/0!</v>
      </c>
      <c r="K1019" s="24"/>
      <c r="L1019" s="24"/>
      <c r="M1019" s="115" t="e">
        <f t="shared" si="622"/>
        <v>#DIV/0!</v>
      </c>
      <c r="N1019" s="527"/>
    </row>
    <row r="1020" spans="1:14" s="13" customFormat="1" x14ac:dyDescent="0.25">
      <c r="A1020" s="621"/>
      <c r="B1020" s="525" t="s">
        <v>38</v>
      </c>
      <c r="C1020" s="525"/>
      <c r="D1020" s="24">
        <v>40.68</v>
      </c>
      <c r="E1020" s="24">
        <v>40.68</v>
      </c>
      <c r="F1020" s="24"/>
      <c r="G1020" s="96">
        <f t="shared" si="623"/>
        <v>0</v>
      </c>
      <c r="H1020" s="24">
        <f>F1020</f>
        <v>0</v>
      </c>
      <c r="I1020" s="96">
        <f t="shared" si="619"/>
        <v>0</v>
      </c>
      <c r="J1020" s="77" t="e">
        <f t="shared" si="624"/>
        <v>#DIV/0!</v>
      </c>
      <c r="K1020" s="24">
        <f>E1020</f>
        <v>40.68</v>
      </c>
      <c r="L1020" s="24">
        <f t="shared" si="621"/>
        <v>0</v>
      </c>
      <c r="M1020" s="47">
        <f t="shared" si="622"/>
        <v>1</v>
      </c>
      <c r="N1020" s="527"/>
    </row>
    <row r="1021" spans="1:14" s="13" customFormat="1" x14ac:dyDescent="0.25">
      <c r="A1021" s="622"/>
      <c r="B1021" s="525" t="s">
        <v>20</v>
      </c>
      <c r="C1021" s="525"/>
      <c r="D1021" s="24"/>
      <c r="E1021" s="24"/>
      <c r="F1021" s="24"/>
      <c r="G1021" s="77" t="e">
        <f t="shared" si="623"/>
        <v>#DIV/0!</v>
      </c>
      <c r="H1021" s="206"/>
      <c r="I1021" s="77" t="e">
        <f t="shared" si="619"/>
        <v>#DIV/0!</v>
      </c>
      <c r="J1021" s="77" t="e">
        <f t="shared" si="624"/>
        <v>#DIV/0!</v>
      </c>
      <c r="K1021" s="24"/>
      <c r="L1021" s="24"/>
      <c r="M1021" s="115" t="e">
        <f t="shared" si="622"/>
        <v>#DIV/0!</v>
      </c>
      <c r="N1021" s="528"/>
    </row>
    <row r="1022" spans="1:14" s="64" customFormat="1" ht="72.75" customHeight="1" x14ac:dyDescent="0.25">
      <c r="A1022" s="675" t="s">
        <v>42</v>
      </c>
      <c r="B1022" s="154" t="s">
        <v>1309</v>
      </c>
      <c r="C1022" s="152" t="s">
        <v>236</v>
      </c>
      <c r="D1022" s="31">
        <f>SUM(D1023:D1026)</f>
        <v>355314.81</v>
      </c>
      <c r="E1022" s="31">
        <f>SUM(E1023:E1026)</f>
        <v>1217808.1599999999</v>
      </c>
      <c r="F1022" s="31">
        <f>SUM(F1023:F1026)</f>
        <v>874653.66</v>
      </c>
      <c r="G1022" s="97">
        <f>F1022/E1022</f>
        <v>0.71799999999999997</v>
      </c>
      <c r="H1022" s="31">
        <f t="shared" ref="H1022" si="628">SUM(H1023:H1026)</f>
        <v>858331.82</v>
      </c>
      <c r="I1022" s="97">
        <f>H1022/E1022</f>
        <v>0.70499999999999996</v>
      </c>
      <c r="J1022" s="97">
        <f>H1022/F1022</f>
        <v>0.98099999999999998</v>
      </c>
      <c r="K1022" s="31">
        <f>SUM(K1023:K1026)</f>
        <v>1215039.8899999999</v>
      </c>
      <c r="L1022" s="31">
        <f>SUM(L1023:L1026)</f>
        <v>2768.27</v>
      </c>
      <c r="M1022" s="32">
        <f t="shared" si="592"/>
        <v>1</v>
      </c>
      <c r="N1022" s="876"/>
    </row>
    <row r="1023" spans="1:14" s="63" customFormat="1" x14ac:dyDescent="0.25">
      <c r="A1023" s="675"/>
      <c r="B1023" s="153" t="s">
        <v>19</v>
      </c>
      <c r="C1023" s="180"/>
      <c r="D1023" s="33">
        <f t="shared" ref="D1023:F1026" si="629">D1028+D1073+D1083</f>
        <v>0</v>
      </c>
      <c r="E1023" s="33">
        <f t="shared" si="629"/>
        <v>0</v>
      </c>
      <c r="F1023" s="33">
        <f t="shared" si="629"/>
        <v>0</v>
      </c>
      <c r="G1023" s="99" t="e">
        <f>F1023/E1023</f>
        <v>#DIV/0!</v>
      </c>
      <c r="H1023" s="33">
        <f>H1028+H1073+H1083</f>
        <v>0</v>
      </c>
      <c r="I1023" s="99" t="e">
        <f t="shared" ref="I1023:I1091" si="630">H1023/E1023</f>
        <v>#DIV/0!</v>
      </c>
      <c r="J1023" s="99" t="e">
        <f>H1023/F1023</f>
        <v>#DIV/0!</v>
      </c>
      <c r="K1023" s="33">
        <f t="shared" ref="K1023:L1026" si="631">K1028+K1073+K1083</f>
        <v>0</v>
      </c>
      <c r="L1023" s="33">
        <f t="shared" si="631"/>
        <v>0</v>
      </c>
      <c r="M1023" s="112" t="e">
        <f t="shared" si="592"/>
        <v>#DIV/0!</v>
      </c>
      <c r="N1023" s="876"/>
    </row>
    <row r="1024" spans="1:14" s="63" customFormat="1" x14ac:dyDescent="0.25">
      <c r="A1024" s="675"/>
      <c r="B1024" s="153" t="s">
        <v>18</v>
      </c>
      <c r="C1024" s="180"/>
      <c r="D1024" s="33">
        <f t="shared" si="629"/>
        <v>205863.3</v>
      </c>
      <c r="E1024" s="33">
        <f t="shared" si="629"/>
        <v>1068356.6499999999</v>
      </c>
      <c r="F1024" s="33">
        <f t="shared" si="629"/>
        <v>786048.8</v>
      </c>
      <c r="G1024" s="100">
        <f>F1024/E1024</f>
        <v>0.73599999999999999</v>
      </c>
      <c r="H1024" s="33">
        <f>H1029+H1074+H1084</f>
        <v>769726.96</v>
      </c>
      <c r="I1024" s="100">
        <f t="shared" si="630"/>
        <v>0.72</v>
      </c>
      <c r="J1024" s="100">
        <f>H1024/F1024</f>
        <v>0.97899999999999998</v>
      </c>
      <c r="K1024" s="33">
        <f t="shared" si="631"/>
        <v>1068356.6499999999</v>
      </c>
      <c r="L1024" s="33">
        <f t="shared" si="631"/>
        <v>0</v>
      </c>
      <c r="M1024" s="111">
        <f t="shared" si="592"/>
        <v>1</v>
      </c>
      <c r="N1024" s="876"/>
    </row>
    <row r="1025" spans="1:14" s="63" customFormat="1" x14ac:dyDescent="0.25">
      <c r="A1025" s="675"/>
      <c r="B1025" s="153" t="s">
        <v>38</v>
      </c>
      <c r="C1025" s="180"/>
      <c r="D1025" s="33">
        <f t="shared" si="629"/>
        <v>149451.51</v>
      </c>
      <c r="E1025" s="33">
        <f t="shared" si="629"/>
        <v>149451.51</v>
      </c>
      <c r="F1025" s="33">
        <f t="shared" si="629"/>
        <v>88604.86</v>
      </c>
      <c r="G1025" s="100">
        <f>F1025/E1025</f>
        <v>0.59299999999999997</v>
      </c>
      <c r="H1025" s="33">
        <f>H1030+H1075+H1085</f>
        <v>88604.86</v>
      </c>
      <c r="I1025" s="100">
        <f t="shared" si="630"/>
        <v>0.59299999999999997</v>
      </c>
      <c r="J1025" s="100">
        <f>H1025/F1025</f>
        <v>1</v>
      </c>
      <c r="K1025" s="33">
        <f t="shared" si="631"/>
        <v>146683.24</v>
      </c>
      <c r="L1025" s="33">
        <f t="shared" si="631"/>
        <v>2768.27</v>
      </c>
      <c r="M1025" s="111">
        <f t="shared" si="592"/>
        <v>0.98</v>
      </c>
      <c r="N1025" s="876"/>
    </row>
    <row r="1026" spans="1:14" s="63" customFormat="1" x14ac:dyDescent="0.25">
      <c r="A1026" s="675"/>
      <c r="B1026" s="153" t="s">
        <v>20</v>
      </c>
      <c r="C1026" s="180"/>
      <c r="D1026" s="33">
        <f t="shared" si="629"/>
        <v>0</v>
      </c>
      <c r="E1026" s="33">
        <f t="shared" si="629"/>
        <v>0</v>
      </c>
      <c r="F1026" s="33">
        <f t="shared" si="629"/>
        <v>0</v>
      </c>
      <c r="G1026" s="100"/>
      <c r="H1026" s="33">
        <f>H1031+H1076+H1086</f>
        <v>0</v>
      </c>
      <c r="I1026" s="99" t="e">
        <f t="shared" si="630"/>
        <v>#DIV/0!</v>
      </c>
      <c r="J1026" s="99"/>
      <c r="K1026" s="33">
        <f t="shared" si="631"/>
        <v>0</v>
      </c>
      <c r="L1026" s="33">
        <f t="shared" si="631"/>
        <v>0</v>
      </c>
      <c r="M1026" s="112" t="e">
        <f t="shared" si="592"/>
        <v>#DIV/0!</v>
      </c>
      <c r="N1026" s="876"/>
    </row>
    <row r="1027" spans="1:14" s="545" customFormat="1" ht="99.75" customHeight="1" x14ac:dyDescent="0.25">
      <c r="A1027" s="635" t="s">
        <v>175</v>
      </c>
      <c r="B1027" s="549" t="s">
        <v>176</v>
      </c>
      <c r="C1027" s="550" t="s">
        <v>237</v>
      </c>
      <c r="D1027" s="58">
        <f>SUM(D1028:D1031)</f>
        <v>299810.32</v>
      </c>
      <c r="E1027" s="58">
        <f>SUM(E1028:E1031)</f>
        <v>1129810.32</v>
      </c>
      <c r="F1027" s="58">
        <f>SUM(F1028:F1031)</f>
        <v>834392</v>
      </c>
      <c r="G1027" s="558">
        <f>F1027/E1027</f>
        <v>0.73850000000000005</v>
      </c>
      <c r="H1027" s="58">
        <f>SUM(H1028:H1031)</f>
        <v>834392</v>
      </c>
      <c r="I1027" s="558">
        <f t="shared" si="630"/>
        <v>0.73850000000000005</v>
      </c>
      <c r="J1027" s="92">
        <f>H1027/F1027</f>
        <v>1</v>
      </c>
      <c r="K1027" s="58">
        <f>SUM(K1028:K1031)</f>
        <v>1127042.05</v>
      </c>
      <c r="L1027" s="58">
        <f>SUM(L1028:L1031)</f>
        <v>2768.27</v>
      </c>
      <c r="M1027" s="56">
        <f t="shared" si="592"/>
        <v>1</v>
      </c>
      <c r="N1027" s="795"/>
    </row>
    <row r="1028" spans="1:14" s="13" customFormat="1" x14ac:dyDescent="0.25">
      <c r="A1028" s="635"/>
      <c r="B1028" s="551" t="s">
        <v>19</v>
      </c>
      <c r="C1028" s="577"/>
      <c r="D1028" s="24">
        <f t="shared" ref="D1028:F1031" si="632">D1033+D1058+D1068</f>
        <v>0</v>
      </c>
      <c r="E1028" s="24">
        <f t="shared" si="632"/>
        <v>0</v>
      </c>
      <c r="F1028" s="24">
        <f t="shared" si="632"/>
        <v>0</v>
      </c>
      <c r="G1028" s="77" t="e">
        <f>F1028/E1028</f>
        <v>#DIV/0!</v>
      </c>
      <c r="H1028" s="24">
        <f>H1033+H1058+H1068</f>
        <v>0</v>
      </c>
      <c r="I1028" s="77" t="e">
        <f t="shared" si="630"/>
        <v>#DIV/0!</v>
      </c>
      <c r="J1028" s="77" t="e">
        <f>H1028/F1028</f>
        <v>#DIV/0!</v>
      </c>
      <c r="K1028" s="24">
        <f t="shared" ref="K1028:L1031" si="633">K1033+K1058+K1068</f>
        <v>0</v>
      </c>
      <c r="L1028" s="24">
        <f t="shared" si="633"/>
        <v>0</v>
      </c>
      <c r="M1028" s="115" t="e">
        <f t="shared" si="592"/>
        <v>#DIV/0!</v>
      </c>
      <c r="N1028" s="795"/>
    </row>
    <row r="1029" spans="1:14" s="13" customFormat="1" x14ac:dyDescent="0.25">
      <c r="A1029" s="635"/>
      <c r="B1029" s="551" t="s">
        <v>18</v>
      </c>
      <c r="C1029" s="551"/>
      <c r="D1029" s="24">
        <f t="shared" si="632"/>
        <v>162427.53</v>
      </c>
      <c r="E1029" s="24">
        <f t="shared" si="632"/>
        <v>992427.53</v>
      </c>
      <c r="F1029" s="24">
        <f t="shared" si="632"/>
        <v>746254.8</v>
      </c>
      <c r="G1029" s="96">
        <f>F1029/E1029</f>
        <v>0.752</v>
      </c>
      <c r="H1029" s="24">
        <f>H1034+H1059+H1069</f>
        <v>746254.8</v>
      </c>
      <c r="I1029" s="96">
        <f t="shared" si="630"/>
        <v>0.752</v>
      </c>
      <c r="J1029" s="96">
        <f>H1029/F1029</f>
        <v>1</v>
      </c>
      <c r="K1029" s="24">
        <f t="shared" si="633"/>
        <v>992427.53</v>
      </c>
      <c r="L1029" s="24">
        <f t="shared" si="633"/>
        <v>0</v>
      </c>
      <c r="M1029" s="47">
        <f t="shared" si="592"/>
        <v>1</v>
      </c>
      <c r="N1029" s="795"/>
    </row>
    <row r="1030" spans="1:14" s="13" customFormat="1" x14ac:dyDescent="0.25">
      <c r="A1030" s="635"/>
      <c r="B1030" s="551" t="s">
        <v>38</v>
      </c>
      <c r="C1030" s="551"/>
      <c r="D1030" s="24">
        <f t="shared" si="632"/>
        <v>137382.79</v>
      </c>
      <c r="E1030" s="24">
        <f t="shared" si="632"/>
        <v>137382.79</v>
      </c>
      <c r="F1030" s="24">
        <f t="shared" si="632"/>
        <v>88137.2</v>
      </c>
      <c r="G1030" s="96">
        <f>F1030/E1030</f>
        <v>0.64200000000000002</v>
      </c>
      <c r="H1030" s="24">
        <f>H1035+H1060+H1070</f>
        <v>88137.2</v>
      </c>
      <c r="I1030" s="96">
        <f t="shared" si="630"/>
        <v>0.64200000000000002</v>
      </c>
      <c r="J1030" s="96">
        <f>H1030/F1030</f>
        <v>1</v>
      </c>
      <c r="K1030" s="24">
        <f t="shared" si="633"/>
        <v>134614.51999999999</v>
      </c>
      <c r="L1030" s="24">
        <f t="shared" si="633"/>
        <v>2768.27</v>
      </c>
      <c r="M1030" s="47">
        <f t="shared" si="592"/>
        <v>0.98</v>
      </c>
      <c r="N1030" s="795"/>
    </row>
    <row r="1031" spans="1:14" s="13" customFormat="1" x14ac:dyDescent="0.25">
      <c r="A1031" s="635"/>
      <c r="B1031" s="551" t="s">
        <v>20</v>
      </c>
      <c r="C1031" s="551"/>
      <c r="D1031" s="24">
        <f t="shared" si="632"/>
        <v>0</v>
      </c>
      <c r="E1031" s="24">
        <f t="shared" si="632"/>
        <v>0</v>
      </c>
      <c r="F1031" s="24">
        <f t="shared" si="632"/>
        <v>0</v>
      </c>
      <c r="G1031" s="96"/>
      <c r="H1031" s="24">
        <f>H1036+H1061+H1071</f>
        <v>0</v>
      </c>
      <c r="I1031" s="77" t="e">
        <f t="shared" si="630"/>
        <v>#DIV/0!</v>
      </c>
      <c r="J1031" s="77"/>
      <c r="K1031" s="24">
        <f t="shared" si="633"/>
        <v>0</v>
      </c>
      <c r="L1031" s="24">
        <f t="shared" si="633"/>
        <v>0</v>
      </c>
      <c r="M1031" s="115" t="e">
        <f t="shared" si="592"/>
        <v>#DIV/0!</v>
      </c>
      <c r="N1031" s="795"/>
    </row>
    <row r="1032" spans="1:14" s="11" customFormat="1" ht="94.5" customHeight="1" x14ac:dyDescent="0.25">
      <c r="A1032" s="636" t="s">
        <v>177</v>
      </c>
      <c r="B1032" s="151" t="s">
        <v>241</v>
      </c>
      <c r="C1032" s="149" t="s">
        <v>238</v>
      </c>
      <c r="D1032" s="50">
        <f>SUM(D1033:D1036)</f>
        <v>25085.26</v>
      </c>
      <c r="E1032" s="50">
        <f>SUM(E1033:E1036)</f>
        <v>25085.26</v>
      </c>
      <c r="F1032" s="50">
        <f>SUM(F1033:F1036)</f>
        <v>5220</v>
      </c>
      <c r="G1032" s="101">
        <f>F1032/E1032</f>
        <v>0.20799999999999999</v>
      </c>
      <c r="H1032" s="50">
        <f>SUM(H1033:H1036)</f>
        <v>5220</v>
      </c>
      <c r="I1032" s="96">
        <f t="shared" si="630"/>
        <v>0.20799999999999999</v>
      </c>
      <c r="J1032" s="101">
        <f>H1032/F1032</f>
        <v>1</v>
      </c>
      <c r="K1032" s="50">
        <f>SUM(K1033:K1036)</f>
        <v>22316.99</v>
      </c>
      <c r="L1032" s="50">
        <f t="shared" ref="L1032:L1066" si="634">E1032-K1032</f>
        <v>2768.27</v>
      </c>
      <c r="M1032" s="134">
        <f t="shared" si="592"/>
        <v>0.89</v>
      </c>
      <c r="N1032" s="912"/>
    </row>
    <row r="1033" spans="1:14" s="13" customFormat="1" x14ac:dyDescent="0.25">
      <c r="A1033" s="636"/>
      <c r="B1033" s="150" t="s">
        <v>19</v>
      </c>
      <c r="C1033" s="150"/>
      <c r="D1033" s="24">
        <f t="shared" ref="D1033:F1036" si="635">D1038+D1043+D1048+D1053</f>
        <v>0</v>
      </c>
      <c r="E1033" s="24">
        <f t="shared" si="635"/>
        <v>0</v>
      </c>
      <c r="F1033" s="24">
        <f t="shared" si="635"/>
        <v>0</v>
      </c>
      <c r="G1033" s="96"/>
      <c r="H1033" s="24">
        <f>H1038+H1043+H1048+H1053</f>
        <v>0</v>
      </c>
      <c r="I1033" s="77" t="e">
        <f t="shared" si="630"/>
        <v>#DIV/0!</v>
      </c>
      <c r="J1033" s="77"/>
      <c r="K1033" s="24">
        <f t="shared" ref="K1033:L1036" si="636">K1038+K1043+K1048+K1053</f>
        <v>0</v>
      </c>
      <c r="L1033" s="24">
        <f t="shared" si="636"/>
        <v>0</v>
      </c>
      <c r="M1033" s="115" t="e">
        <f t="shared" si="592"/>
        <v>#DIV/0!</v>
      </c>
      <c r="N1033" s="912"/>
    </row>
    <row r="1034" spans="1:14" s="13" customFormat="1" x14ac:dyDescent="0.25">
      <c r="A1034" s="636"/>
      <c r="B1034" s="150" t="s">
        <v>18</v>
      </c>
      <c r="C1034" s="150"/>
      <c r="D1034" s="24">
        <f t="shared" si="635"/>
        <v>0</v>
      </c>
      <c r="E1034" s="24">
        <f t="shared" si="635"/>
        <v>0</v>
      </c>
      <c r="F1034" s="24">
        <f t="shared" si="635"/>
        <v>0</v>
      </c>
      <c r="G1034" s="96"/>
      <c r="H1034" s="24">
        <f>H1039+H1044+H1049+H1054</f>
        <v>0</v>
      </c>
      <c r="I1034" s="77" t="e">
        <f t="shared" si="630"/>
        <v>#DIV/0!</v>
      </c>
      <c r="J1034" s="77"/>
      <c r="K1034" s="24">
        <f t="shared" si="636"/>
        <v>0</v>
      </c>
      <c r="L1034" s="24">
        <f t="shared" si="636"/>
        <v>0</v>
      </c>
      <c r="M1034" s="115" t="e">
        <f t="shared" si="592"/>
        <v>#DIV/0!</v>
      </c>
      <c r="N1034" s="912"/>
    </row>
    <row r="1035" spans="1:14" s="13" customFormat="1" x14ac:dyDescent="0.25">
      <c r="A1035" s="636"/>
      <c r="B1035" s="150" t="s">
        <v>38</v>
      </c>
      <c r="C1035" s="150"/>
      <c r="D1035" s="24">
        <f t="shared" si="635"/>
        <v>25085.26</v>
      </c>
      <c r="E1035" s="24">
        <f t="shared" si="635"/>
        <v>25085.26</v>
      </c>
      <c r="F1035" s="24">
        <f t="shared" si="635"/>
        <v>5220</v>
      </c>
      <c r="G1035" s="96">
        <f>F1035/E1035</f>
        <v>0.20799999999999999</v>
      </c>
      <c r="H1035" s="24">
        <f>H1040+H1045+H1050+H1055</f>
        <v>5220</v>
      </c>
      <c r="I1035" s="96">
        <f t="shared" si="630"/>
        <v>0.20799999999999999</v>
      </c>
      <c r="J1035" s="96">
        <f>H1035/F1035</f>
        <v>1</v>
      </c>
      <c r="K1035" s="24">
        <f t="shared" si="636"/>
        <v>22316.99</v>
      </c>
      <c r="L1035" s="24">
        <f t="shared" si="636"/>
        <v>2768.27</v>
      </c>
      <c r="M1035" s="47">
        <f t="shared" si="592"/>
        <v>0.89</v>
      </c>
      <c r="N1035" s="912"/>
    </row>
    <row r="1036" spans="1:14" s="13" customFormat="1" x14ac:dyDescent="0.25">
      <c r="A1036" s="636"/>
      <c r="B1036" s="150" t="s">
        <v>20</v>
      </c>
      <c r="C1036" s="150"/>
      <c r="D1036" s="24">
        <f t="shared" si="635"/>
        <v>0</v>
      </c>
      <c r="E1036" s="24">
        <f t="shared" si="635"/>
        <v>0</v>
      </c>
      <c r="F1036" s="24">
        <f t="shared" si="635"/>
        <v>0</v>
      </c>
      <c r="G1036" s="96"/>
      <c r="H1036" s="24">
        <f>H1041+H1046+H1051+H1056</f>
        <v>0</v>
      </c>
      <c r="I1036" s="77" t="e">
        <f t="shared" si="630"/>
        <v>#DIV/0!</v>
      </c>
      <c r="J1036" s="77"/>
      <c r="K1036" s="24">
        <f t="shared" si="636"/>
        <v>0</v>
      </c>
      <c r="L1036" s="24">
        <f t="shared" si="636"/>
        <v>0</v>
      </c>
      <c r="M1036" s="115" t="e">
        <f t="shared" si="592"/>
        <v>#DIV/0!</v>
      </c>
      <c r="N1036" s="912"/>
    </row>
    <row r="1037" spans="1:14" s="11" customFormat="1" ht="92.25" customHeight="1" x14ac:dyDescent="0.25">
      <c r="A1037" s="636" t="s">
        <v>966</v>
      </c>
      <c r="B1037" s="556" t="s">
        <v>990</v>
      </c>
      <c r="C1037" s="551" t="s">
        <v>238</v>
      </c>
      <c r="D1037" s="24">
        <f>SUM(D1038:D1041)</f>
        <v>353.95</v>
      </c>
      <c r="E1037" s="24">
        <f>SUM(E1038:E1041)</f>
        <v>353.95</v>
      </c>
      <c r="F1037" s="24">
        <f>SUM(F1038:F1041)</f>
        <v>0</v>
      </c>
      <c r="G1037" s="96">
        <f>F1037/E1037</f>
        <v>0</v>
      </c>
      <c r="H1037" s="24">
        <f>SUM(H1038:H1041)</f>
        <v>0</v>
      </c>
      <c r="I1037" s="96">
        <f t="shared" si="630"/>
        <v>0</v>
      </c>
      <c r="J1037" s="77" t="e">
        <f>H1037/F1037</f>
        <v>#DIV/0!</v>
      </c>
      <c r="K1037" s="24">
        <f>SUM(K1038:K1041)</f>
        <v>353.95</v>
      </c>
      <c r="L1037" s="24">
        <f>E1037-K1037</f>
        <v>0</v>
      </c>
      <c r="M1037" s="47">
        <f>K1037/E1037</f>
        <v>1</v>
      </c>
      <c r="N1037" s="912" t="s">
        <v>1095</v>
      </c>
    </row>
    <row r="1038" spans="1:14" s="13" customFormat="1" ht="32.25" customHeight="1" x14ac:dyDescent="0.25">
      <c r="A1038" s="636"/>
      <c r="B1038" s="150" t="s">
        <v>19</v>
      </c>
      <c r="C1038" s="150"/>
      <c r="D1038" s="24"/>
      <c r="E1038" s="24"/>
      <c r="F1038" s="24"/>
      <c r="G1038" s="96"/>
      <c r="H1038" s="24"/>
      <c r="I1038" s="77" t="e">
        <f t="shared" si="630"/>
        <v>#DIV/0!</v>
      </c>
      <c r="J1038" s="77"/>
      <c r="K1038" s="24">
        <f>E1038</f>
        <v>0</v>
      </c>
      <c r="L1038" s="24">
        <f>E1038-K1038</f>
        <v>0</v>
      </c>
      <c r="M1038" s="115" t="e">
        <f>K1038/E1038</f>
        <v>#DIV/0!</v>
      </c>
      <c r="N1038" s="912"/>
    </row>
    <row r="1039" spans="1:14" s="13" customFormat="1" ht="32.25" customHeight="1" x14ac:dyDescent="0.25">
      <c r="A1039" s="636"/>
      <c r="B1039" s="150" t="s">
        <v>18</v>
      </c>
      <c r="C1039" s="150"/>
      <c r="D1039" s="24"/>
      <c r="E1039" s="24"/>
      <c r="F1039" s="24"/>
      <c r="G1039" s="96"/>
      <c r="H1039" s="24"/>
      <c r="I1039" s="77" t="e">
        <f t="shared" si="630"/>
        <v>#DIV/0!</v>
      </c>
      <c r="J1039" s="77"/>
      <c r="K1039" s="24">
        <f>E1039</f>
        <v>0</v>
      </c>
      <c r="L1039" s="24">
        <f>E1039-K1039</f>
        <v>0</v>
      </c>
      <c r="M1039" s="115" t="e">
        <f>K1039/E1039</f>
        <v>#DIV/0!</v>
      </c>
      <c r="N1039" s="912"/>
    </row>
    <row r="1040" spans="1:14" s="13" customFormat="1" ht="29.25" customHeight="1" x14ac:dyDescent="0.25">
      <c r="A1040" s="636"/>
      <c r="B1040" s="150" t="s">
        <v>38</v>
      </c>
      <c r="C1040" s="150"/>
      <c r="D1040" s="24">
        <v>353.95</v>
      </c>
      <c r="E1040" s="24">
        <v>353.95</v>
      </c>
      <c r="F1040" s="24"/>
      <c r="G1040" s="96">
        <f>F1040/E1040</f>
        <v>0</v>
      </c>
      <c r="H1040" s="24">
        <f>F1040</f>
        <v>0</v>
      </c>
      <c r="I1040" s="96">
        <f t="shared" si="630"/>
        <v>0</v>
      </c>
      <c r="J1040" s="77" t="e">
        <f>H1040/F1040</f>
        <v>#DIV/0!</v>
      </c>
      <c r="K1040" s="24">
        <f>E1040</f>
        <v>353.95</v>
      </c>
      <c r="L1040" s="24">
        <f>E1040-K1040</f>
        <v>0</v>
      </c>
      <c r="M1040" s="47">
        <f>K1040/E1040</f>
        <v>1</v>
      </c>
      <c r="N1040" s="912"/>
    </row>
    <row r="1041" spans="1:14" s="13" customFormat="1" ht="47.25" customHeight="1" x14ac:dyDescent="0.25">
      <c r="A1041" s="636"/>
      <c r="B1041" s="150" t="s">
        <v>20</v>
      </c>
      <c r="C1041" s="150"/>
      <c r="D1041" s="24"/>
      <c r="E1041" s="24"/>
      <c r="F1041" s="24"/>
      <c r="G1041" s="96"/>
      <c r="H1041" s="24"/>
      <c r="I1041" s="77" t="e">
        <f t="shared" si="630"/>
        <v>#DIV/0!</v>
      </c>
      <c r="J1041" s="77"/>
      <c r="K1041" s="24">
        <f>E1041</f>
        <v>0</v>
      </c>
      <c r="L1041" s="24">
        <f>E1041-K1041</f>
        <v>0</v>
      </c>
      <c r="M1041" s="115" t="e">
        <f>K1041/E1041</f>
        <v>#DIV/0!</v>
      </c>
      <c r="N1041" s="912"/>
    </row>
    <row r="1042" spans="1:14" s="13" customFormat="1" ht="37.5" customHeight="1" x14ac:dyDescent="0.25">
      <c r="A1042" s="636" t="s">
        <v>967</v>
      </c>
      <c r="B1042" s="570" t="s">
        <v>989</v>
      </c>
      <c r="C1042" s="551" t="s">
        <v>238</v>
      </c>
      <c r="D1042" s="24">
        <f>SUM(D1043:D1046)</f>
        <v>85</v>
      </c>
      <c r="E1042" s="24">
        <f>SUM(E1043:E1046)</f>
        <v>85</v>
      </c>
      <c r="F1042" s="24">
        <f>SUM(F1043:F1046)</f>
        <v>0</v>
      </c>
      <c r="G1042" s="96">
        <f>F1042/E1042</f>
        <v>0</v>
      </c>
      <c r="H1042" s="24">
        <f>SUM(H1043:H1046)</f>
        <v>0</v>
      </c>
      <c r="I1042" s="96">
        <f t="shared" si="630"/>
        <v>0</v>
      </c>
      <c r="J1042" s="77" t="e">
        <f>H1042/F1042</f>
        <v>#DIV/0!</v>
      </c>
      <c r="K1042" s="24">
        <f>SUM(K1043:K1046)</f>
        <v>31.07</v>
      </c>
      <c r="L1042" s="24">
        <f t="shared" si="634"/>
        <v>53.93</v>
      </c>
      <c r="M1042" s="47">
        <f t="shared" si="592"/>
        <v>0.37</v>
      </c>
      <c r="N1042" s="912" t="s">
        <v>1015</v>
      </c>
    </row>
    <row r="1043" spans="1:14" s="13" customFormat="1" ht="69.75" customHeight="1" x14ac:dyDescent="0.25">
      <c r="A1043" s="636"/>
      <c r="B1043" s="150" t="s">
        <v>19</v>
      </c>
      <c r="C1043" s="150"/>
      <c r="D1043" s="24"/>
      <c r="E1043" s="24"/>
      <c r="F1043" s="24"/>
      <c r="G1043" s="96"/>
      <c r="H1043" s="24"/>
      <c r="I1043" s="77" t="e">
        <f t="shared" si="630"/>
        <v>#DIV/0!</v>
      </c>
      <c r="J1043" s="77"/>
      <c r="K1043" s="24">
        <f t="shared" ref="K1043:K1066" si="637">E1043</f>
        <v>0</v>
      </c>
      <c r="L1043" s="24">
        <f t="shared" si="634"/>
        <v>0</v>
      </c>
      <c r="M1043" s="115" t="e">
        <f t="shared" si="592"/>
        <v>#DIV/0!</v>
      </c>
      <c r="N1043" s="912"/>
    </row>
    <row r="1044" spans="1:14" s="13" customFormat="1" ht="69.75" customHeight="1" x14ac:dyDescent="0.25">
      <c r="A1044" s="636"/>
      <c r="B1044" s="150" t="s">
        <v>18</v>
      </c>
      <c r="C1044" s="150"/>
      <c r="D1044" s="24"/>
      <c r="E1044" s="24"/>
      <c r="F1044" s="24"/>
      <c r="G1044" s="96"/>
      <c r="H1044" s="24"/>
      <c r="I1044" s="77" t="e">
        <f t="shared" si="630"/>
        <v>#DIV/0!</v>
      </c>
      <c r="J1044" s="77"/>
      <c r="K1044" s="24">
        <f t="shared" si="637"/>
        <v>0</v>
      </c>
      <c r="L1044" s="24">
        <f t="shared" si="634"/>
        <v>0</v>
      </c>
      <c r="M1044" s="115" t="e">
        <f t="shared" si="592"/>
        <v>#DIV/0!</v>
      </c>
      <c r="N1044" s="912"/>
    </row>
    <row r="1045" spans="1:14" s="13" customFormat="1" ht="69.75" customHeight="1" x14ac:dyDescent="0.25">
      <c r="A1045" s="636"/>
      <c r="B1045" s="150" t="s">
        <v>38</v>
      </c>
      <c r="C1045" s="150"/>
      <c r="D1045" s="24">
        <v>85</v>
      </c>
      <c r="E1045" s="24">
        <f>D1045</f>
        <v>85</v>
      </c>
      <c r="F1045" s="24"/>
      <c r="G1045" s="96">
        <f>F1045/E1045</f>
        <v>0</v>
      </c>
      <c r="H1045" s="24">
        <f>F1045</f>
        <v>0</v>
      </c>
      <c r="I1045" s="96">
        <f t="shared" si="630"/>
        <v>0</v>
      </c>
      <c r="J1045" s="77" t="e">
        <f>H1045/F1045</f>
        <v>#DIV/0!</v>
      </c>
      <c r="K1045" s="24">
        <v>31.07</v>
      </c>
      <c r="L1045" s="24">
        <f t="shared" si="634"/>
        <v>53.93</v>
      </c>
      <c r="M1045" s="47">
        <f t="shared" si="592"/>
        <v>0.37</v>
      </c>
      <c r="N1045" s="912"/>
    </row>
    <row r="1046" spans="1:14" s="13" customFormat="1" ht="69.75" customHeight="1" x14ac:dyDescent="0.25">
      <c r="A1046" s="636"/>
      <c r="B1046" s="150" t="s">
        <v>20</v>
      </c>
      <c r="C1046" s="150"/>
      <c r="D1046" s="24"/>
      <c r="E1046" s="24"/>
      <c r="F1046" s="24"/>
      <c r="G1046" s="96"/>
      <c r="H1046" s="24"/>
      <c r="I1046" s="77" t="e">
        <f t="shared" si="630"/>
        <v>#DIV/0!</v>
      </c>
      <c r="J1046" s="77"/>
      <c r="K1046" s="24">
        <f t="shared" si="637"/>
        <v>0</v>
      </c>
      <c r="L1046" s="24">
        <f t="shared" si="634"/>
        <v>0</v>
      </c>
      <c r="M1046" s="115" t="e">
        <f t="shared" si="592"/>
        <v>#DIV/0!</v>
      </c>
      <c r="N1046" s="912"/>
    </row>
    <row r="1047" spans="1:14" s="13" customFormat="1" ht="234.75" customHeight="1" x14ac:dyDescent="0.25">
      <c r="A1047" s="636" t="s">
        <v>971</v>
      </c>
      <c r="B1047" s="556" t="s">
        <v>242</v>
      </c>
      <c r="C1047" s="551" t="s">
        <v>238</v>
      </c>
      <c r="D1047" s="24">
        <f>SUM(D1048:D1051)</f>
        <v>19502</v>
      </c>
      <c r="E1047" s="24">
        <f>SUM(E1048:E1051)</f>
        <v>19502</v>
      </c>
      <c r="F1047" s="24">
        <f>SUM(F1048:F1051)</f>
        <v>5220</v>
      </c>
      <c r="G1047" s="96">
        <f>F1047/E1047</f>
        <v>0.26800000000000002</v>
      </c>
      <c r="H1047" s="24">
        <f>SUM(H1048:H1051)</f>
        <v>5220</v>
      </c>
      <c r="I1047" s="96">
        <f t="shared" si="630"/>
        <v>0.26800000000000002</v>
      </c>
      <c r="J1047" s="96">
        <f>H1047/F1047</f>
        <v>1</v>
      </c>
      <c r="K1047" s="24">
        <f>SUM(K1048:K1051)</f>
        <v>19502</v>
      </c>
      <c r="L1047" s="24">
        <f t="shared" si="634"/>
        <v>0</v>
      </c>
      <c r="M1047" s="47">
        <f t="shared" si="592"/>
        <v>1</v>
      </c>
      <c r="N1047" s="912" t="s">
        <v>1341</v>
      </c>
    </row>
    <row r="1048" spans="1:14" s="13" customFormat="1" ht="32.25" customHeight="1" x14ac:dyDescent="0.25">
      <c r="A1048" s="636"/>
      <c r="B1048" s="150" t="s">
        <v>19</v>
      </c>
      <c r="C1048" s="150"/>
      <c r="D1048" s="24"/>
      <c r="E1048" s="24"/>
      <c r="F1048" s="24"/>
      <c r="G1048" s="96"/>
      <c r="H1048" s="24"/>
      <c r="I1048" s="77" t="e">
        <f t="shared" si="630"/>
        <v>#DIV/0!</v>
      </c>
      <c r="J1048" s="77"/>
      <c r="K1048" s="24">
        <f t="shared" si="637"/>
        <v>0</v>
      </c>
      <c r="L1048" s="24">
        <f t="shared" si="634"/>
        <v>0</v>
      </c>
      <c r="M1048" s="115" t="e">
        <f t="shared" si="592"/>
        <v>#DIV/0!</v>
      </c>
      <c r="N1048" s="912"/>
    </row>
    <row r="1049" spans="1:14" s="13" customFormat="1" ht="32.25" customHeight="1" x14ac:dyDescent="0.25">
      <c r="A1049" s="636"/>
      <c r="B1049" s="150" t="s">
        <v>18</v>
      </c>
      <c r="C1049" s="150"/>
      <c r="D1049" s="24"/>
      <c r="E1049" s="24"/>
      <c r="F1049" s="24"/>
      <c r="G1049" s="96"/>
      <c r="H1049" s="24"/>
      <c r="I1049" s="77" t="e">
        <f t="shared" si="630"/>
        <v>#DIV/0!</v>
      </c>
      <c r="J1049" s="77"/>
      <c r="K1049" s="24">
        <f t="shared" si="637"/>
        <v>0</v>
      </c>
      <c r="L1049" s="24">
        <f t="shared" si="634"/>
        <v>0</v>
      </c>
      <c r="M1049" s="115" t="e">
        <f t="shared" si="592"/>
        <v>#DIV/0!</v>
      </c>
      <c r="N1049" s="912"/>
    </row>
    <row r="1050" spans="1:14" s="13" customFormat="1" ht="30.75" customHeight="1" x14ac:dyDescent="0.25">
      <c r="A1050" s="636"/>
      <c r="B1050" s="150" t="s">
        <v>38</v>
      </c>
      <c r="C1050" s="150"/>
      <c r="D1050" s="24">
        <v>19502</v>
      </c>
      <c r="E1050" s="24">
        <v>19502</v>
      </c>
      <c r="F1050" s="24">
        <v>5220</v>
      </c>
      <c r="G1050" s="96">
        <f>F1050/E1050</f>
        <v>0.26800000000000002</v>
      </c>
      <c r="H1050" s="24">
        <f>F1050</f>
        <v>5220</v>
      </c>
      <c r="I1050" s="96">
        <f t="shared" si="630"/>
        <v>0.26800000000000002</v>
      </c>
      <c r="J1050" s="96">
        <f>H1050/F1050</f>
        <v>1</v>
      </c>
      <c r="K1050" s="24">
        <f>E1050</f>
        <v>19502</v>
      </c>
      <c r="L1050" s="24">
        <f t="shared" si="634"/>
        <v>0</v>
      </c>
      <c r="M1050" s="47">
        <f t="shared" si="592"/>
        <v>1</v>
      </c>
      <c r="N1050" s="912"/>
    </row>
    <row r="1051" spans="1:14" s="13" customFormat="1" ht="32.25" customHeight="1" x14ac:dyDescent="0.25">
      <c r="A1051" s="636"/>
      <c r="B1051" s="150" t="s">
        <v>20</v>
      </c>
      <c r="C1051" s="556"/>
      <c r="D1051" s="24"/>
      <c r="E1051" s="24"/>
      <c r="F1051" s="24"/>
      <c r="G1051" s="96"/>
      <c r="H1051" s="24"/>
      <c r="I1051" s="77" t="e">
        <f t="shared" si="630"/>
        <v>#DIV/0!</v>
      </c>
      <c r="J1051" s="77"/>
      <c r="K1051" s="24">
        <f t="shared" si="637"/>
        <v>0</v>
      </c>
      <c r="L1051" s="24">
        <f t="shared" si="634"/>
        <v>0</v>
      </c>
      <c r="M1051" s="115" t="e">
        <f t="shared" si="592"/>
        <v>#DIV/0!</v>
      </c>
      <c r="N1051" s="912"/>
    </row>
    <row r="1052" spans="1:14" s="13" customFormat="1" ht="75" customHeight="1" x14ac:dyDescent="0.25">
      <c r="A1052" s="620" t="s">
        <v>972</v>
      </c>
      <c r="B1052" s="556" t="s">
        <v>243</v>
      </c>
      <c r="C1052" s="551" t="s">
        <v>238</v>
      </c>
      <c r="D1052" s="24">
        <f>SUM(D1053:D1056)</f>
        <v>5144.3100000000004</v>
      </c>
      <c r="E1052" s="24">
        <f>SUM(E1053:E1056)</f>
        <v>5144.3100000000004</v>
      </c>
      <c r="F1052" s="24">
        <f>SUM(F1053:F1056)</f>
        <v>0</v>
      </c>
      <c r="G1052" s="96">
        <f>F1052/E1052</f>
        <v>0</v>
      </c>
      <c r="H1052" s="24">
        <f>SUM(H1053:H1056)</f>
        <v>0</v>
      </c>
      <c r="I1052" s="96">
        <f t="shared" si="630"/>
        <v>0</v>
      </c>
      <c r="J1052" s="77" t="e">
        <f>H1052/F1052</f>
        <v>#DIV/0!</v>
      </c>
      <c r="K1052" s="24">
        <f t="shared" si="637"/>
        <v>5144.3100000000004</v>
      </c>
      <c r="L1052" s="24">
        <f t="shared" si="634"/>
        <v>0</v>
      </c>
      <c r="M1052" s="47">
        <f t="shared" si="592"/>
        <v>1</v>
      </c>
      <c r="N1052" s="926" t="s">
        <v>1342</v>
      </c>
    </row>
    <row r="1053" spans="1:14" s="13" customFormat="1" ht="60" customHeight="1" x14ac:dyDescent="0.25">
      <c r="A1053" s="621"/>
      <c r="B1053" s="150" t="s">
        <v>19</v>
      </c>
      <c r="C1053" s="150"/>
      <c r="D1053" s="24"/>
      <c r="E1053" s="24"/>
      <c r="F1053" s="24"/>
      <c r="G1053" s="96"/>
      <c r="H1053" s="24"/>
      <c r="I1053" s="77" t="e">
        <f t="shared" si="630"/>
        <v>#DIV/0!</v>
      </c>
      <c r="J1053" s="77"/>
      <c r="K1053" s="24">
        <f t="shared" si="637"/>
        <v>0</v>
      </c>
      <c r="L1053" s="24">
        <f t="shared" si="634"/>
        <v>0</v>
      </c>
      <c r="M1053" s="115" t="e">
        <f t="shared" si="592"/>
        <v>#DIV/0!</v>
      </c>
      <c r="N1053" s="927"/>
    </row>
    <row r="1054" spans="1:14" s="13" customFormat="1" ht="60" customHeight="1" x14ac:dyDescent="0.25">
      <c r="A1054" s="621"/>
      <c r="B1054" s="150" t="s">
        <v>18</v>
      </c>
      <c r="C1054" s="150"/>
      <c r="D1054" s="24"/>
      <c r="E1054" s="24"/>
      <c r="F1054" s="24"/>
      <c r="G1054" s="96"/>
      <c r="H1054" s="24"/>
      <c r="I1054" s="77" t="e">
        <f t="shared" si="630"/>
        <v>#DIV/0!</v>
      </c>
      <c r="J1054" s="77"/>
      <c r="K1054" s="24">
        <f t="shared" si="637"/>
        <v>0</v>
      </c>
      <c r="L1054" s="24">
        <f t="shared" si="634"/>
        <v>0</v>
      </c>
      <c r="M1054" s="115" t="e">
        <f t="shared" ref="M1054:M1117" si="638">K1054/E1054</f>
        <v>#DIV/0!</v>
      </c>
      <c r="N1054" s="927"/>
    </row>
    <row r="1055" spans="1:14" s="13" customFormat="1" ht="60" customHeight="1" x14ac:dyDescent="0.25">
      <c r="A1055" s="621"/>
      <c r="B1055" s="150" t="s">
        <v>38</v>
      </c>
      <c r="C1055" s="150"/>
      <c r="D1055" s="24">
        <v>5144.3100000000004</v>
      </c>
      <c r="E1055" s="24">
        <v>5144.3100000000004</v>
      </c>
      <c r="F1055" s="24"/>
      <c r="G1055" s="96">
        <f>F1055/E1055</f>
        <v>0</v>
      </c>
      <c r="H1055" s="24">
        <f>F1055</f>
        <v>0</v>
      </c>
      <c r="I1055" s="96">
        <f t="shared" si="630"/>
        <v>0</v>
      </c>
      <c r="J1055" s="77" t="e">
        <f>H1055/F1055</f>
        <v>#DIV/0!</v>
      </c>
      <c r="K1055" s="24">
        <v>2429.9699999999998</v>
      </c>
      <c r="L1055" s="24">
        <f t="shared" si="634"/>
        <v>2714.34</v>
      </c>
      <c r="M1055" s="47">
        <f t="shared" si="638"/>
        <v>0.47</v>
      </c>
      <c r="N1055" s="927"/>
    </row>
    <row r="1056" spans="1:14" s="13" customFormat="1" ht="60" customHeight="1" x14ac:dyDescent="0.25">
      <c r="A1056" s="622"/>
      <c r="B1056" s="150" t="s">
        <v>20</v>
      </c>
      <c r="C1056" s="150"/>
      <c r="D1056" s="24"/>
      <c r="E1056" s="24"/>
      <c r="F1056" s="24"/>
      <c r="G1056" s="96"/>
      <c r="H1056" s="24"/>
      <c r="I1056" s="77" t="e">
        <f t="shared" si="630"/>
        <v>#DIV/0!</v>
      </c>
      <c r="J1056" s="77"/>
      <c r="K1056" s="24">
        <f t="shared" si="637"/>
        <v>0</v>
      </c>
      <c r="L1056" s="24">
        <f t="shared" si="634"/>
        <v>0</v>
      </c>
      <c r="M1056" s="115" t="e">
        <f t="shared" si="638"/>
        <v>#DIV/0!</v>
      </c>
      <c r="N1056" s="928"/>
    </row>
    <row r="1057" spans="1:14" s="545" customFormat="1" ht="36" customHeight="1" x14ac:dyDescent="0.25">
      <c r="A1057" s="636" t="s">
        <v>178</v>
      </c>
      <c r="B1057" s="151" t="s">
        <v>435</v>
      </c>
      <c r="C1057" s="149" t="s">
        <v>238</v>
      </c>
      <c r="D1057" s="50">
        <f>SUM(D1058:D1061)</f>
        <v>182502.84</v>
      </c>
      <c r="E1057" s="50">
        <f>SUM(E1058:E1061)</f>
        <v>182502.84</v>
      </c>
      <c r="F1057" s="50">
        <f>SUM(F1058:F1061)</f>
        <v>0</v>
      </c>
      <c r="G1057" s="101">
        <f>F1057/E1057</f>
        <v>0</v>
      </c>
      <c r="H1057" s="50">
        <f>SUM(H1058:H1061)</f>
        <v>0</v>
      </c>
      <c r="I1057" s="96">
        <f t="shared" si="630"/>
        <v>0</v>
      </c>
      <c r="J1057" s="77" t="e">
        <f>H1057/F1057</f>
        <v>#DIV/0!</v>
      </c>
      <c r="K1057" s="24">
        <f t="shared" si="637"/>
        <v>182502.84</v>
      </c>
      <c r="L1057" s="24">
        <f t="shared" si="634"/>
        <v>0</v>
      </c>
      <c r="M1057" s="47">
        <f t="shared" si="638"/>
        <v>1</v>
      </c>
      <c r="N1057" s="909"/>
    </row>
    <row r="1058" spans="1:14" s="13" customFormat="1" ht="23.25" customHeight="1" x14ac:dyDescent="0.25">
      <c r="A1058" s="636"/>
      <c r="B1058" s="150" t="s">
        <v>19</v>
      </c>
      <c r="C1058" s="150"/>
      <c r="D1058" s="24"/>
      <c r="E1058" s="24"/>
      <c r="F1058" s="24"/>
      <c r="G1058" s="96"/>
      <c r="H1058" s="24"/>
      <c r="I1058" s="77" t="e">
        <f t="shared" si="630"/>
        <v>#DIV/0!</v>
      </c>
      <c r="J1058" s="77"/>
      <c r="K1058" s="24">
        <f t="shared" si="637"/>
        <v>0</v>
      </c>
      <c r="L1058" s="24">
        <f t="shared" si="634"/>
        <v>0</v>
      </c>
      <c r="M1058" s="115" t="e">
        <f t="shared" si="638"/>
        <v>#DIV/0!</v>
      </c>
      <c r="N1058" s="910"/>
    </row>
    <row r="1059" spans="1:14" s="13" customFormat="1" ht="23.25" customHeight="1" x14ac:dyDescent="0.25">
      <c r="A1059" s="636"/>
      <c r="B1059" s="150" t="s">
        <v>18</v>
      </c>
      <c r="C1059" s="150"/>
      <c r="D1059" s="24">
        <f t="shared" ref="D1059:F1060" si="639">D1064</f>
        <v>162427.53</v>
      </c>
      <c r="E1059" s="24">
        <f t="shared" si="639"/>
        <v>162427.53</v>
      </c>
      <c r="F1059" s="24">
        <f t="shared" si="639"/>
        <v>0</v>
      </c>
      <c r="G1059" s="96">
        <f>F1059/E1059</f>
        <v>0</v>
      </c>
      <c r="H1059" s="24">
        <f t="shared" ref="H1059:H1060" si="640">H1064</f>
        <v>0</v>
      </c>
      <c r="I1059" s="96">
        <f t="shared" si="630"/>
        <v>0</v>
      </c>
      <c r="J1059" s="77" t="e">
        <f t="shared" ref="J1059:J1060" si="641">H1059/F1059</f>
        <v>#DIV/0!</v>
      </c>
      <c r="K1059" s="24">
        <f t="shared" ref="K1059:K1060" si="642">K1064</f>
        <v>162427.53</v>
      </c>
      <c r="L1059" s="24">
        <f t="shared" si="634"/>
        <v>0</v>
      </c>
      <c r="M1059" s="47">
        <f t="shared" si="638"/>
        <v>1</v>
      </c>
      <c r="N1059" s="910"/>
    </row>
    <row r="1060" spans="1:14" s="13" customFormat="1" ht="23.25" customHeight="1" x14ac:dyDescent="0.25">
      <c r="A1060" s="636"/>
      <c r="B1060" s="150" t="s">
        <v>38</v>
      </c>
      <c r="C1060" s="150"/>
      <c r="D1060" s="24">
        <f t="shared" si="639"/>
        <v>20075.310000000001</v>
      </c>
      <c r="E1060" s="24">
        <f t="shared" si="639"/>
        <v>20075.310000000001</v>
      </c>
      <c r="F1060" s="24">
        <f t="shared" si="639"/>
        <v>0</v>
      </c>
      <c r="G1060" s="96">
        <f>F1060/E1060</f>
        <v>0</v>
      </c>
      <c r="H1060" s="24">
        <f t="shared" si="640"/>
        <v>0</v>
      </c>
      <c r="I1060" s="96">
        <f t="shared" si="630"/>
        <v>0</v>
      </c>
      <c r="J1060" s="77" t="e">
        <f t="shared" si="641"/>
        <v>#DIV/0!</v>
      </c>
      <c r="K1060" s="24">
        <f t="shared" si="642"/>
        <v>20075.310000000001</v>
      </c>
      <c r="L1060" s="24">
        <f t="shared" si="634"/>
        <v>0</v>
      </c>
      <c r="M1060" s="47">
        <f t="shared" si="638"/>
        <v>1</v>
      </c>
      <c r="N1060" s="910"/>
    </row>
    <row r="1061" spans="1:14" s="13" customFormat="1" ht="23.25" customHeight="1" x14ac:dyDescent="0.25">
      <c r="A1061" s="636"/>
      <c r="B1061" s="150" t="s">
        <v>20</v>
      </c>
      <c r="C1061" s="150"/>
      <c r="D1061" s="24"/>
      <c r="E1061" s="24"/>
      <c r="F1061" s="24"/>
      <c r="G1061" s="77" t="e">
        <f t="shared" ref="G1061" si="643">F1061/E1061</f>
        <v>#DIV/0!</v>
      </c>
      <c r="H1061" s="24"/>
      <c r="I1061" s="77" t="e">
        <f t="shared" si="630"/>
        <v>#DIV/0!</v>
      </c>
      <c r="J1061" s="77"/>
      <c r="K1061" s="24">
        <f t="shared" si="637"/>
        <v>0</v>
      </c>
      <c r="L1061" s="24">
        <f t="shared" si="634"/>
        <v>0</v>
      </c>
      <c r="M1061" s="115" t="e">
        <f t="shared" si="638"/>
        <v>#DIV/0!</v>
      </c>
      <c r="N1061" s="911"/>
    </row>
    <row r="1062" spans="1:14" s="13" customFormat="1" ht="90" customHeight="1" x14ac:dyDescent="0.25">
      <c r="A1062" s="636" t="s">
        <v>983</v>
      </c>
      <c r="B1062" s="556" t="s">
        <v>373</v>
      </c>
      <c r="C1062" s="551" t="s">
        <v>238</v>
      </c>
      <c r="D1062" s="24">
        <f>SUM(D1063:D1066)</f>
        <v>182502.84</v>
      </c>
      <c r="E1062" s="24">
        <f>SUM(E1063:E1066)</f>
        <v>182502.84</v>
      </c>
      <c r="F1062" s="24">
        <f>SUM(F1063:F1066)</f>
        <v>0</v>
      </c>
      <c r="G1062" s="96">
        <f>F1062/E1062</f>
        <v>0</v>
      </c>
      <c r="H1062" s="24">
        <f>SUM(H1063:H1066)</f>
        <v>0</v>
      </c>
      <c r="I1062" s="96">
        <f t="shared" si="630"/>
        <v>0</v>
      </c>
      <c r="J1062" s="77" t="e">
        <f>H1062/F1062</f>
        <v>#DIV/0!</v>
      </c>
      <c r="K1062" s="24">
        <f t="shared" si="637"/>
        <v>182502.84</v>
      </c>
      <c r="L1062" s="24">
        <f t="shared" si="634"/>
        <v>0</v>
      </c>
      <c r="M1062" s="47">
        <f t="shared" si="638"/>
        <v>1</v>
      </c>
      <c r="N1062" s="909" t="s">
        <v>988</v>
      </c>
    </row>
    <row r="1063" spans="1:14" s="13" customFormat="1" x14ac:dyDescent="0.25">
      <c r="A1063" s="636"/>
      <c r="B1063" s="150" t="s">
        <v>19</v>
      </c>
      <c r="C1063" s="150"/>
      <c r="D1063" s="24"/>
      <c r="E1063" s="24"/>
      <c r="F1063" s="24"/>
      <c r="G1063" s="96"/>
      <c r="H1063" s="24"/>
      <c r="I1063" s="77" t="e">
        <f t="shared" si="630"/>
        <v>#DIV/0!</v>
      </c>
      <c r="J1063" s="77"/>
      <c r="K1063" s="24">
        <f t="shared" si="637"/>
        <v>0</v>
      </c>
      <c r="L1063" s="24">
        <f t="shared" si="634"/>
        <v>0</v>
      </c>
      <c r="M1063" s="115" t="e">
        <f t="shared" si="638"/>
        <v>#DIV/0!</v>
      </c>
      <c r="N1063" s="910"/>
    </row>
    <row r="1064" spans="1:14" s="13" customFormat="1" x14ac:dyDescent="0.25">
      <c r="A1064" s="636"/>
      <c r="B1064" s="150" t="s">
        <v>18</v>
      </c>
      <c r="C1064" s="150"/>
      <c r="D1064" s="24">
        <v>162427.53</v>
      </c>
      <c r="E1064" s="24">
        <v>162427.53</v>
      </c>
      <c r="F1064" s="24"/>
      <c r="G1064" s="96">
        <f>F1064/E1064</f>
        <v>0</v>
      </c>
      <c r="H1064" s="24"/>
      <c r="I1064" s="96">
        <f t="shared" si="630"/>
        <v>0</v>
      </c>
      <c r="J1064" s="77" t="e">
        <f>H1064/F1064</f>
        <v>#DIV/0!</v>
      </c>
      <c r="K1064" s="24">
        <f>E1064</f>
        <v>162427.53</v>
      </c>
      <c r="L1064" s="24">
        <f t="shared" si="634"/>
        <v>0</v>
      </c>
      <c r="M1064" s="47">
        <f t="shared" si="638"/>
        <v>1</v>
      </c>
      <c r="N1064" s="910"/>
    </row>
    <row r="1065" spans="1:14" s="13" customFormat="1" x14ac:dyDescent="0.25">
      <c r="A1065" s="636"/>
      <c r="B1065" s="150" t="s">
        <v>38</v>
      </c>
      <c r="C1065" s="150"/>
      <c r="D1065" s="24">
        <v>20075.310000000001</v>
      </c>
      <c r="E1065" s="24">
        <v>20075.310000000001</v>
      </c>
      <c r="F1065" s="24"/>
      <c r="G1065" s="96">
        <f>F1065/E1065</f>
        <v>0</v>
      </c>
      <c r="H1065" s="24">
        <f>F1065</f>
        <v>0</v>
      </c>
      <c r="I1065" s="96">
        <f t="shared" si="630"/>
        <v>0</v>
      </c>
      <c r="J1065" s="77" t="e">
        <f>H1065/F1065</f>
        <v>#DIV/0!</v>
      </c>
      <c r="K1065" s="24">
        <f>E1065</f>
        <v>20075.310000000001</v>
      </c>
      <c r="L1065" s="24">
        <f t="shared" si="634"/>
        <v>0</v>
      </c>
      <c r="M1065" s="47">
        <f t="shared" si="638"/>
        <v>1</v>
      </c>
      <c r="N1065" s="910"/>
    </row>
    <row r="1066" spans="1:14" s="13" customFormat="1" x14ac:dyDescent="0.25">
      <c r="A1066" s="636"/>
      <c r="B1066" s="150" t="s">
        <v>20</v>
      </c>
      <c r="C1066" s="150"/>
      <c r="D1066" s="24"/>
      <c r="E1066" s="24"/>
      <c r="F1066" s="24"/>
      <c r="G1066" s="77" t="e">
        <f t="shared" ref="G1066:G1117" si="644">F1066/E1066</f>
        <v>#DIV/0!</v>
      </c>
      <c r="H1066" s="24"/>
      <c r="I1066" s="77" t="e">
        <f t="shared" si="630"/>
        <v>#DIV/0!</v>
      </c>
      <c r="J1066" s="77"/>
      <c r="K1066" s="24">
        <f t="shared" si="637"/>
        <v>0</v>
      </c>
      <c r="L1066" s="24">
        <f t="shared" si="634"/>
        <v>0</v>
      </c>
      <c r="M1066" s="115" t="e">
        <f t="shared" si="638"/>
        <v>#DIV/0!</v>
      </c>
      <c r="N1066" s="911"/>
    </row>
    <row r="1067" spans="1:14" s="545" customFormat="1" ht="89.25" customHeight="1" x14ac:dyDescent="0.25">
      <c r="A1067" s="754" t="s">
        <v>179</v>
      </c>
      <c r="B1067" s="151" t="s">
        <v>984</v>
      </c>
      <c r="C1067" s="149" t="s">
        <v>238</v>
      </c>
      <c r="D1067" s="50">
        <f>SUM(D1068:D1071)</f>
        <v>92222.22</v>
      </c>
      <c r="E1067" s="50">
        <f>SUM(E1068:E1071)</f>
        <v>922222.22</v>
      </c>
      <c r="F1067" s="50">
        <f>SUM(F1068:F1071)</f>
        <v>829172</v>
      </c>
      <c r="G1067" s="101">
        <f>F1067/E1067</f>
        <v>0.89900000000000002</v>
      </c>
      <c r="H1067" s="50">
        <f>SUM(H1068:H1071)</f>
        <v>829172</v>
      </c>
      <c r="I1067" s="101">
        <f>H1067/E1067</f>
        <v>0.89900000000000002</v>
      </c>
      <c r="J1067" s="101">
        <f>H1067/F1067</f>
        <v>1</v>
      </c>
      <c r="K1067" s="50">
        <f>E1067</f>
        <v>922222.22</v>
      </c>
      <c r="L1067" s="50">
        <f>E1067-K1067</f>
        <v>0</v>
      </c>
      <c r="M1067" s="134">
        <f>K1067/E1067</f>
        <v>1</v>
      </c>
      <c r="N1067" s="1056" t="s">
        <v>1397</v>
      </c>
    </row>
    <row r="1068" spans="1:14" s="13" customFormat="1" ht="39.75" customHeight="1" x14ac:dyDescent="0.25">
      <c r="A1068" s="755"/>
      <c r="B1068" s="150" t="s">
        <v>19</v>
      </c>
      <c r="C1068" s="150"/>
      <c r="D1068" s="24"/>
      <c r="E1068" s="24"/>
      <c r="F1068" s="24"/>
      <c r="G1068" s="96"/>
      <c r="H1068" s="24"/>
      <c r="I1068" s="77" t="e">
        <f>H1068/E1068</f>
        <v>#DIV/0!</v>
      </c>
      <c r="J1068" s="77"/>
      <c r="K1068" s="24">
        <f>E1068</f>
        <v>0</v>
      </c>
      <c r="L1068" s="24">
        <f>E1068-K1068</f>
        <v>0</v>
      </c>
      <c r="M1068" s="115" t="e">
        <f>K1068/E1068</f>
        <v>#DIV/0!</v>
      </c>
      <c r="N1068" s="1057"/>
    </row>
    <row r="1069" spans="1:14" s="13" customFormat="1" ht="39.75" customHeight="1" x14ac:dyDescent="0.25">
      <c r="A1069" s="755"/>
      <c r="B1069" s="150" t="s">
        <v>18</v>
      </c>
      <c r="C1069" s="150"/>
      <c r="D1069" s="24"/>
      <c r="E1069" s="24">
        <v>830000</v>
      </c>
      <c r="F1069" s="24">
        <v>746254.8</v>
      </c>
      <c r="G1069" s="96">
        <f>F1069/E1069</f>
        <v>0.89900000000000002</v>
      </c>
      <c r="H1069" s="24">
        <v>746254.8</v>
      </c>
      <c r="I1069" s="96">
        <f>H1069/E1069</f>
        <v>0.89900000000000002</v>
      </c>
      <c r="J1069" s="96">
        <f>H1069/F1069</f>
        <v>1</v>
      </c>
      <c r="K1069" s="24">
        <f>E1069</f>
        <v>830000</v>
      </c>
      <c r="L1069" s="24">
        <f>E1069-K1069</f>
        <v>0</v>
      </c>
      <c r="M1069" s="47">
        <f>K1069/E1069</f>
        <v>1</v>
      </c>
      <c r="N1069" s="1057"/>
    </row>
    <row r="1070" spans="1:14" s="13" customFormat="1" ht="39.75" customHeight="1" x14ac:dyDescent="0.25">
      <c r="A1070" s="755"/>
      <c r="B1070" s="150" t="s">
        <v>38</v>
      </c>
      <c r="C1070" s="150"/>
      <c r="D1070" s="24">
        <v>92222.22</v>
      </c>
      <c r="E1070" s="24">
        <v>92222.22</v>
      </c>
      <c r="F1070" s="24">
        <v>82917.2</v>
      </c>
      <c r="G1070" s="96">
        <f>F1070/E1070</f>
        <v>0.89900000000000002</v>
      </c>
      <c r="H1070" s="24">
        <f>F1070</f>
        <v>82917.2</v>
      </c>
      <c r="I1070" s="96">
        <f>H1070/E1070</f>
        <v>0.89900000000000002</v>
      </c>
      <c r="J1070" s="96">
        <f>H1070/F1070</f>
        <v>1</v>
      </c>
      <c r="K1070" s="24">
        <f>E1070</f>
        <v>92222.22</v>
      </c>
      <c r="L1070" s="24">
        <f>E1070-K1070</f>
        <v>0</v>
      </c>
      <c r="M1070" s="47">
        <f>K1070/E1070</f>
        <v>1</v>
      </c>
      <c r="N1070" s="1057"/>
    </row>
    <row r="1071" spans="1:14" s="13" customFormat="1" ht="39.75" customHeight="1" x14ac:dyDescent="0.25">
      <c r="A1071" s="756"/>
      <c r="B1071" s="150" t="s">
        <v>20</v>
      </c>
      <c r="C1071" s="150"/>
      <c r="D1071" s="24"/>
      <c r="E1071" s="24"/>
      <c r="F1071" s="24"/>
      <c r="G1071" s="77" t="e">
        <f>F1071/E1071</f>
        <v>#DIV/0!</v>
      </c>
      <c r="H1071" s="24"/>
      <c r="I1071" s="77" t="e">
        <f>H1071/E1071</f>
        <v>#DIV/0!</v>
      </c>
      <c r="J1071" s="77"/>
      <c r="K1071" s="24">
        <f>E1071</f>
        <v>0</v>
      </c>
      <c r="L1071" s="24">
        <f>E1071-K1071</f>
        <v>0</v>
      </c>
      <c r="M1071" s="115" t="e">
        <f>K1071/E1071</f>
        <v>#DIV/0!</v>
      </c>
      <c r="N1071" s="1058"/>
    </row>
    <row r="1072" spans="1:14" s="13" customFormat="1" ht="64.5" customHeight="1" x14ac:dyDescent="0.25">
      <c r="A1072" s="739" t="s">
        <v>180</v>
      </c>
      <c r="B1072" s="579" t="s">
        <v>514</v>
      </c>
      <c r="C1072" s="579" t="s">
        <v>237</v>
      </c>
      <c r="D1072" s="25">
        <f>SUM(D1073:D1076)</f>
        <v>0</v>
      </c>
      <c r="E1072" s="25">
        <f t="shared" ref="E1072:F1072" si="645">SUM(E1073:E1076)</f>
        <v>19263.3</v>
      </c>
      <c r="F1072" s="25">
        <f t="shared" si="645"/>
        <v>19263.22</v>
      </c>
      <c r="G1072" s="93">
        <f t="shared" si="644"/>
        <v>1</v>
      </c>
      <c r="H1072" s="25">
        <f>SUM(H1073:H1076)</f>
        <v>19263.22</v>
      </c>
      <c r="I1072" s="93">
        <f t="shared" si="630"/>
        <v>1</v>
      </c>
      <c r="J1072" s="93">
        <f>H1072/F1072</f>
        <v>1</v>
      </c>
      <c r="K1072" s="25">
        <f>SUM(K1073:K1076)</f>
        <v>19263.3</v>
      </c>
      <c r="L1072" s="24"/>
      <c r="M1072" s="580">
        <f t="shared" si="638"/>
        <v>1</v>
      </c>
      <c r="N1072" s="578"/>
    </row>
    <row r="1073" spans="1:14" s="13" customFormat="1" ht="24" customHeight="1" x14ac:dyDescent="0.25">
      <c r="A1073" s="740"/>
      <c r="B1073" s="150" t="s">
        <v>19</v>
      </c>
      <c r="C1073" s="150"/>
      <c r="D1073" s="24">
        <f t="shared" ref="D1073:F1076" si="646">D1078</f>
        <v>0</v>
      </c>
      <c r="E1073" s="24">
        <f t="shared" si="646"/>
        <v>0</v>
      </c>
      <c r="F1073" s="24">
        <f t="shared" si="646"/>
        <v>0</v>
      </c>
      <c r="G1073" s="94"/>
      <c r="H1073" s="24">
        <f>H1078</f>
        <v>0</v>
      </c>
      <c r="I1073" s="94"/>
      <c r="J1073" s="94"/>
      <c r="K1073" s="24">
        <f t="shared" ref="K1073:L1076" si="647">K1078</f>
        <v>0</v>
      </c>
      <c r="L1073" s="24">
        <f t="shared" si="647"/>
        <v>0</v>
      </c>
      <c r="M1073" s="115" t="e">
        <f t="shared" si="638"/>
        <v>#DIV/0!</v>
      </c>
      <c r="N1073" s="578"/>
    </row>
    <row r="1074" spans="1:14" s="13" customFormat="1" ht="25.5" customHeight="1" x14ac:dyDescent="0.25">
      <c r="A1074" s="740"/>
      <c r="B1074" s="150" t="s">
        <v>18</v>
      </c>
      <c r="C1074" s="150"/>
      <c r="D1074" s="24">
        <f t="shared" si="646"/>
        <v>0</v>
      </c>
      <c r="E1074" s="24">
        <f t="shared" si="646"/>
        <v>19263.3</v>
      </c>
      <c r="F1074" s="24">
        <f t="shared" si="646"/>
        <v>19263.22</v>
      </c>
      <c r="G1074" s="96">
        <f t="shared" ref="G1074:G1079" si="648">F1074/E1074</f>
        <v>1</v>
      </c>
      <c r="H1074" s="24">
        <f>H1079</f>
        <v>19263.22</v>
      </c>
      <c r="I1074" s="96">
        <f t="shared" ref="I1074:I1079" si="649">H1074/E1074</f>
        <v>1</v>
      </c>
      <c r="J1074" s="96">
        <f>H1074/F1074</f>
        <v>1</v>
      </c>
      <c r="K1074" s="24">
        <f t="shared" si="647"/>
        <v>19263.3</v>
      </c>
      <c r="L1074" s="24">
        <f t="shared" si="647"/>
        <v>0</v>
      </c>
      <c r="M1074" s="47">
        <f t="shared" si="638"/>
        <v>1</v>
      </c>
      <c r="N1074" s="578"/>
    </row>
    <row r="1075" spans="1:14" s="13" customFormat="1" ht="25.5" customHeight="1" x14ac:dyDescent="0.25">
      <c r="A1075" s="740"/>
      <c r="B1075" s="150" t="s">
        <v>38</v>
      </c>
      <c r="C1075" s="150"/>
      <c r="D1075" s="24">
        <f t="shared" si="646"/>
        <v>0</v>
      </c>
      <c r="E1075" s="24">
        <f t="shared" si="646"/>
        <v>0</v>
      </c>
      <c r="F1075" s="24">
        <f t="shared" si="646"/>
        <v>0</v>
      </c>
      <c r="G1075" s="77" t="e">
        <f t="shared" si="648"/>
        <v>#DIV/0!</v>
      </c>
      <c r="H1075" s="24">
        <f>H1080</f>
        <v>0</v>
      </c>
      <c r="I1075" s="77" t="e">
        <f t="shared" si="649"/>
        <v>#DIV/0!</v>
      </c>
      <c r="J1075" s="77" t="e">
        <f>H1075/F1075</f>
        <v>#DIV/0!</v>
      </c>
      <c r="K1075" s="24">
        <f t="shared" si="647"/>
        <v>0</v>
      </c>
      <c r="L1075" s="24">
        <f t="shared" si="647"/>
        <v>0</v>
      </c>
      <c r="M1075" s="115" t="e">
        <f t="shared" si="638"/>
        <v>#DIV/0!</v>
      </c>
      <c r="N1075" s="578"/>
    </row>
    <row r="1076" spans="1:14" s="13" customFormat="1" ht="24" customHeight="1" x14ac:dyDescent="0.25">
      <c r="A1076" s="741"/>
      <c r="B1076" s="150" t="s">
        <v>20</v>
      </c>
      <c r="C1076" s="150"/>
      <c r="D1076" s="24">
        <f t="shared" si="646"/>
        <v>0</v>
      </c>
      <c r="E1076" s="24">
        <f t="shared" si="646"/>
        <v>0</v>
      </c>
      <c r="F1076" s="24">
        <f t="shared" si="646"/>
        <v>0</v>
      </c>
      <c r="G1076" s="77" t="e">
        <f t="shared" si="648"/>
        <v>#DIV/0!</v>
      </c>
      <c r="H1076" s="24">
        <f>H1081</f>
        <v>0</v>
      </c>
      <c r="I1076" s="77" t="e">
        <f t="shared" si="649"/>
        <v>#DIV/0!</v>
      </c>
      <c r="J1076" s="77" t="e">
        <f t="shared" ref="J1076:J1079" si="650">H1076/F1076</f>
        <v>#DIV/0!</v>
      </c>
      <c r="K1076" s="24">
        <f t="shared" si="647"/>
        <v>0</v>
      </c>
      <c r="L1076" s="24">
        <f t="shared" si="647"/>
        <v>0</v>
      </c>
      <c r="M1076" s="115" t="e">
        <f t="shared" si="638"/>
        <v>#DIV/0!</v>
      </c>
      <c r="N1076" s="578"/>
    </row>
    <row r="1077" spans="1:14" s="13" customFormat="1" ht="93.75" x14ac:dyDescent="0.25">
      <c r="A1077" s="742" t="s">
        <v>436</v>
      </c>
      <c r="B1077" s="150" t="s">
        <v>959</v>
      </c>
      <c r="C1077" s="150" t="s">
        <v>238</v>
      </c>
      <c r="D1077" s="24">
        <f>SUM(D1078:D1081)</f>
        <v>0</v>
      </c>
      <c r="E1077" s="24">
        <f t="shared" ref="E1077:F1077" si="651">SUM(E1078:E1081)</f>
        <v>19263.3</v>
      </c>
      <c r="F1077" s="24">
        <f t="shared" si="651"/>
        <v>19263.22</v>
      </c>
      <c r="G1077" s="96">
        <f t="shared" si="648"/>
        <v>1</v>
      </c>
      <c r="H1077" s="24">
        <f>SUM(H1078:H1081)</f>
        <v>19263.22</v>
      </c>
      <c r="I1077" s="96">
        <f t="shared" si="649"/>
        <v>1</v>
      </c>
      <c r="J1077" s="96">
        <f t="shared" si="650"/>
        <v>1</v>
      </c>
      <c r="K1077" s="24">
        <f>E1077</f>
        <v>19263.3</v>
      </c>
      <c r="L1077" s="24">
        <f t="shared" ref="L1077:L1078" si="652">E1077-K1077</f>
        <v>0</v>
      </c>
      <c r="M1077" s="47">
        <f t="shared" si="638"/>
        <v>1</v>
      </c>
      <c r="N1077" s="909" t="s">
        <v>1093</v>
      </c>
    </row>
    <row r="1078" spans="1:14" s="13" customFormat="1" ht="24" customHeight="1" x14ac:dyDescent="0.25">
      <c r="A1078" s="743"/>
      <c r="B1078" s="150" t="s">
        <v>19</v>
      </c>
      <c r="C1078" s="150"/>
      <c r="D1078" s="24"/>
      <c r="E1078" s="24"/>
      <c r="F1078" s="24"/>
      <c r="G1078" s="77"/>
      <c r="H1078" s="24"/>
      <c r="I1078" s="77"/>
      <c r="J1078" s="77"/>
      <c r="K1078" s="24"/>
      <c r="L1078" s="24">
        <f t="shared" si="652"/>
        <v>0</v>
      </c>
      <c r="M1078" s="115"/>
      <c r="N1078" s="910"/>
    </row>
    <row r="1079" spans="1:14" s="13" customFormat="1" ht="22.5" customHeight="1" x14ac:dyDescent="0.25">
      <c r="A1079" s="743"/>
      <c r="B1079" s="150" t="s">
        <v>18</v>
      </c>
      <c r="C1079" s="150"/>
      <c r="D1079" s="24"/>
      <c r="E1079" s="24">
        <v>19263.3</v>
      </c>
      <c r="F1079" s="24">
        <v>19263.22</v>
      </c>
      <c r="G1079" s="96">
        <f t="shared" si="648"/>
        <v>1</v>
      </c>
      <c r="H1079" s="24">
        <v>19263.22</v>
      </c>
      <c r="I1079" s="96">
        <f t="shared" si="649"/>
        <v>1</v>
      </c>
      <c r="J1079" s="96">
        <f t="shared" si="650"/>
        <v>1</v>
      </c>
      <c r="K1079" s="24">
        <f>E1079</f>
        <v>19263.3</v>
      </c>
      <c r="L1079" s="24">
        <f>E1079-K1079</f>
        <v>0</v>
      </c>
      <c r="M1079" s="47">
        <f t="shared" si="638"/>
        <v>1</v>
      </c>
      <c r="N1079" s="910"/>
    </row>
    <row r="1080" spans="1:14" s="13" customFormat="1" ht="25.5" customHeight="1" x14ac:dyDescent="0.25">
      <c r="A1080" s="743"/>
      <c r="B1080" s="150" t="s">
        <v>38</v>
      </c>
      <c r="C1080" s="150"/>
      <c r="D1080" s="24"/>
      <c r="E1080" s="24"/>
      <c r="F1080" s="24"/>
      <c r="G1080" s="96"/>
      <c r="H1080" s="24"/>
      <c r="I1080" s="96"/>
      <c r="J1080" s="96"/>
      <c r="K1080" s="24"/>
      <c r="L1080" s="24"/>
      <c r="M1080" s="47"/>
      <c r="N1080" s="910"/>
    </row>
    <row r="1081" spans="1:14" s="13" customFormat="1" ht="24" customHeight="1" x14ac:dyDescent="0.25">
      <c r="A1081" s="744"/>
      <c r="B1081" s="150" t="s">
        <v>20</v>
      </c>
      <c r="C1081" s="150"/>
      <c r="D1081" s="24"/>
      <c r="E1081" s="24"/>
      <c r="F1081" s="24"/>
      <c r="G1081" s="77"/>
      <c r="H1081" s="24"/>
      <c r="I1081" s="77"/>
      <c r="J1081" s="77"/>
      <c r="K1081" s="24"/>
      <c r="L1081" s="24"/>
      <c r="M1081" s="115"/>
      <c r="N1081" s="911"/>
    </row>
    <row r="1082" spans="1:14" s="545" customFormat="1" ht="57" customHeight="1" x14ac:dyDescent="0.25">
      <c r="A1082" s="635" t="s">
        <v>368</v>
      </c>
      <c r="B1082" s="549" t="s">
        <v>969</v>
      </c>
      <c r="C1082" s="550" t="s">
        <v>237</v>
      </c>
      <c r="D1082" s="58">
        <f>SUM(D1083:D1086)</f>
        <v>55504.49</v>
      </c>
      <c r="E1082" s="58">
        <f t="shared" ref="E1082:F1082" si="653">SUM(E1083:E1086)</f>
        <v>68734.539999999994</v>
      </c>
      <c r="F1082" s="58">
        <f t="shared" si="653"/>
        <v>20998.44</v>
      </c>
      <c r="G1082" s="199">
        <f t="shared" si="644"/>
        <v>0.30599999999999999</v>
      </c>
      <c r="H1082" s="58">
        <f>SUM(H1083:H1086)</f>
        <v>4676.6000000000004</v>
      </c>
      <c r="I1082" s="92">
        <f t="shared" si="630"/>
        <v>6.8000000000000005E-2</v>
      </c>
      <c r="J1082" s="199">
        <f>H1082/F1082</f>
        <v>0.223</v>
      </c>
      <c r="K1082" s="58">
        <f>SUM(K1083:K1086)</f>
        <v>68734.539999999994</v>
      </c>
      <c r="L1082" s="58">
        <f>SUM(L1083:L1086)</f>
        <v>0</v>
      </c>
      <c r="M1082" s="56">
        <f t="shared" si="638"/>
        <v>1</v>
      </c>
      <c r="N1082" s="892"/>
    </row>
    <row r="1083" spans="1:14" s="13" customFormat="1" x14ac:dyDescent="0.25">
      <c r="A1083" s="635"/>
      <c r="B1083" s="551" t="s">
        <v>19</v>
      </c>
      <c r="C1083" s="551"/>
      <c r="D1083" s="24">
        <f t="shared" ref="D1083:F1086" si="654">D1088</f>
        <v>0</v>
      </c>
      <c r="E1083" s="24">
        <f t="shared" si="654"/>
        <v>0</v>
      </c>
      <c r="F1083" s="24">
        <f t="shared" si="654"/>
        <v>0</v>
      </c>
      <c r="G1083" s="77" t="e">
        <f t="shared" si="644"/>
        <v>#DIV/0!</v>
      </c>
      <c r="H1083" s="24">
        <f>H1088</f>
        <v>0</v>
      </c>
      <c r="I1083" s="77" t="e">
        <f t="shared" si="630"/>
        <v>#DIV/0!</v>
      </c>
      <c r="J1083" s="77"/>
      <c r="K1083" s="24">
        <f t="shared" ref="K1083:L1086" si="655">K1088</f>
        <v>0</v>
      </c>
      <c r="L1083" s="24">
        <f t="shared" si="655"/>
        <v>0</v>
      </c>
      <c r="M1083" s="115" t="e">
        <f t="shared" si="638"/>
        <v>#DIV/0!</v>
      </c>
      <c r="N1083" s="893"/>
    </row>
    <row r="1084" spans="1:14" s="13" customFormat="1" x14ac:dyDescent="0.25">
      <c r="A1084" s="635"/>
      <c r="B1084" s="551" t="s">
        <v>18</v>
      </c>
      <c r="C1084" s="551"/>
      <c r="D1084" s="24">
        <f t="shared" si="654"/>
        <v>43435.77</v>
      </c>
      <c r="E1084" s="24">
        <f t="shared" si="654"/>
        <v>56665.82</v>
      </c>
      <c r="F1084" s="24">
        <f t="shared" si="654"/>
        <v>20530.78</v>
      </c>
      <c r="G1084" s="135">
        <f t="shared" si="644"/>
        <v>0.36199999999999999</v>
      </c>
      <c r="H1084" s="24">
        <f>H1089</f>
        <v>4208.9399999999996</v>
      </c>
      <c r="I1084" s="96">
        <f t="shared" si="630"/>
        <v>7.3999999999999996E-2</v>
      </c>
      <c r="J1084" s="135">
        <f>H1084/F1084</f>
        <v>0.20499999999999999</v>
      </c>
      <c r="K1084" s="24">
        <f t="shared" si="655"/>
        <v>56665.82</v>
      </c>
      <c r="L1084" s="24">
        <f t="shared" si="655"/>
        <v>0</v>
      </c>
      <c r="M1084" s="285">
        <f t="shared" si="638"/>
        <v>1</v>
      </c>
      <c r="N1084" s="893"/>
    </row>
    <row r="1085" spans="1:14" s="13" customFormat="1" x14ac:dyDescent="0.25">
      <c r="A1085" s="635"/>
      <c r="B1085" s="551" t="s">
        <v>38</v>
      </c>
      <c r="C1085" s="551"/>
      <c r="D1085" s="24">
        <f t="shared" si="654"/>
        <v>12068.72</v>
      </c>
      <c r="E1085" s="24">
        <f t="shared" si="654"/>
        <v>12068.72</v>
      </c>
      <c r="F1085" s="24">
        <f t="shared" si="654"/>
        <v>467.66</v>
      </c>
      <c r="G1085" s="135">
        <f t="shared" si="644"/>
        <v>3.9E-2</v>
      </c>
      <c r="H1085" s="24">
        <f>H1090</f>
        <v>467.66</v>
      </c>
      <c r="I1085" s="96">
        <f t="shared" si="630"/>
        <v>3.9E-2</v>
      </c>
      <c r="J1085" s="135">
        <f>H1085/F1085</f>
        <v>1</v>
      </c>
      <c r="K1085" s="24">
        <f t="shared" si="655"/>
        <v>12068.72</v>
      </c>
      <c r="L1085" s="24">
        <f t="shared" si="655"/>
        <v>0</v>
      </c>
      <c r="M1085" s="285">
        <f t="shared" si="638"/>
        <v>1</v>
      </c>
      <c r="N1085" s="893"/>
    </row>
    <row r="1086" spans="1:14" s="13" customFormat="1" x14ac:dyDescent="0.25">
      <c r="A1086" s="635"/>
      <c r="B1086" s="551" t="s">
        <v>20</v>
      </c>
      <c r="C1086" s="551"/>
      <c r="D1086" s="24">
        <f t="shared" si="654"/>
        <v>0</v>
      </c>
      <c r="E1086" s="24">
        <f t="shared" si="654"/>
        <v>0</v>
      </c>
      <c r="F1086" s="24">
        <f t="shared" si="654"/>
        <v>0</v>
      </c>
      <c r="G1086" s="77" t="e">
        <f t="shared" si="644"/>
        <v>#DIV/0!</v>
      </c>
      <c r="H1086" s="24">
        <f>H1091</f>
        <v>0</v>
      </c>
      <c r="I1086" s="77" t="e">
        <f t="shared" si="630"/>
        <v>#DIV/0!</v>
      </c>
      <c r="J1086" s="77"/>
      <c r="K1086" s="24">
        <f t="shared" si="655"/>
        <v>0</v>
      </c>
      <c r="L1086" s="24">
        <f t="shared" si="655"/>
        <v>0</v>
      </c>
      <c r="M1086" s="115" t="e">
        <f t="shared" si="638"/>
        <v>#DIV/0!</v>
      </c>
      <c r="N1086" s="894"/>
    </row>
    <row r="1087" spans="1:14" s="13" customFormat="1" ht="81" customHeight="1" x14ac:dyDescent="0.25">
      <c r="A1087" s="639" t="s">
        <v>376</v>
      </c>
      <c r="B1087" s="186" t="s">
        <v>960</v>
      </c>
      <c r="C1087" s="149" t="s">
        <v>238</v>
      </c>
      <c r="D1087" s="50">
        <f>SUM(D1088:D1091)</f>
        <v>55504.49</v>
      </c>
      <c r="E1087" s="50">
        <f t="shared" ref="E1087:F1087" si="656">SUM(E1088:E1091)</f>
        <v>68734.539999999994</v>
      </c>
      <c r="F1087" s="50">
        <f t="shared" si="656"/>
        <v>20998.44</v>
      </c>
      <c r="G1087" s="101">
        <f t="shared" si="644"/>
        <v>0.30599999999999999</v>
      </c>
      <c r="H1087" s="50">
        <f>SUM(H1088:H1091)</f>
        <v>4676.6000000000004</v>
      </c>
      <c r="I1087" s="101">
        <f t="shared" si="630"/>
        <v>6.8000000000000005E-2</v>
      </c>
      <c r="J1087" s="101">
        <f t="shared" ref="J1087:J1117" si="657">H1087/F1087</f>
        <v>0.223</v>
      </c>
      <c r="K1087" s="50">
        <f t="shared" ref="K1087" si="658">SUM(K1088:K1091)</f>
        <v>68734.539999999994</v>
      </c>
      <c r="L1087" s="50">
        <f>SUM(L1088:L1091)</f>
        <v>0</v>
      </c>
      <c r="M1087" s="134">
        <f t="shared" si="638"/>
        <v>1</v>
      </c>
      <c r="N1087" s="702" t="s">
        <v>1343</v>
      </c>
    </row>
    <row r="1088" spans="1:14" s="13" customFormat="1" x14ac:dyDescent="0.25">
      <c r="A1088" s="640"/>
      <c r="B1088" s="150" t="s">
        <v>19</v>
      </c>
      <c r="C1088" s="150"/>
      <c r="D1088" s="24">
        <f t="shared" ref="D1088:F1091" si="659">D1093+D1108</f>
        <v>0</v>
      </c>
      <c r="E1088" s="24">
        <f t="shared" si="659"/>
        <v>0</v>
      </c>
      <c r="F1088" s="24">
        <f t="shared" si="659"/>
        <v>0</v>
      </c>
      <c r="G1088" s="77" t="e">
        <f t="shared" si="644"/>
        <v>#DIV/0!</v>
      </c>
      <c r="H1088" s="24">
        <f>H1093+H1108</f>
        <v>0</v>
      </c>
      <c r="I1088" s="77" t="e">
        <f t="shared" si="630"/>
        <v>#DIV/0!</v>
      </c>
      <c r="J1088" s="77" t="e">
        <f t="shared" si="657"/>
        <v>#DIV/0!</v>
      </c>
      <c r="K1088" s="24">
        <f t="shared" ref="K1088:L1091" si="660">K1093+K1108</f>
        <v>0</v>
      </c>
      <c r="L1088" s="24">
        <f t="shared" si="660"/>
        <v>0</v>
      </c>
      <c r="M1088" s="115" t="e">
        <f>K1088/E1088</f>
        <v>#DIV/0!</v>
      </c>
      <c r="N1088" s="702"/>
    </row>
    <row r="1089" spans="1:14" s="13" customFormat="1" x14ac:dyDescent="0.25">
      <c r="A1089" s="640"/>
      <c r="B1089" s="150" t="s">
        <v>18</v>
      </c>
      <c r="C1089" s="150"/>
      <c r="D1089" s="24">
        <f t="shared" si="659"/>
        <v>43435.77</v>
      </c>
      <c r="E1089" s="24">
        <f t="shared" si="659"/>
        <v>56665.82</v>
      </c>
      <c r="F1089" s="24">
        <f t="shared" si="659"/>
        <v>20530.78</v>
      </c>
      <c r="G1089" s="96">
        <f t="shared" si="644"/>
        <v>0.36199999999999999</v>
      </c>
      <c r="H1089" s="24">
        <f>H1094+H1109</f>
        <v>4208.9399999999996</v>
      </c>
      <c r="I1089" s="96">
        <f t="shared" si="630"/>
        <v>7.3999999999999996E-2</v>
      </c>
      <c r="J1089" s="96">
        <f t="shared" si="657"/>
        <v>0.20499999999999999</v>
      </c>
      <c r="K1089" s="24">
        <f t="shared" si="660"/>
        <v>56665.82</v>
      </c>
      <c r="L1089" s="24">
        <f t="shared" si="660"/>
        <v>0</v>
      </c>
      <c r="M1089" s="47">
        <f>K1089/E1089</f>
        <v>1</v>
      </c>
      <c r="N1089" s="702"/>
    </row>
    <row r="1090" spans="1:14" s="13" customFormat="1" x14ac:dyDescent="0.25">
      <c r="A1090" s="640"/>
      <c r="B1090" s="150" t="s">
        <v>38</v>
      </c>
      <c r="C1090" s="150"/>
      <c r="D1090" s="24">
        <f t="shared" si="659"/>
        <v>12068.72</v>
      </c>
      <c r="E1090" s="24">
        <f>E1095+E1110</f>
        <v>12068.72</v>
      </c>
      <c r="F1090" s="24">
        <f t="shared" si="659"/>
        <v>467.66</v>
      </c>
      <c r="G1090" s="96">
        <f t="shared" si="644"/>
        <v>3.9E-2</v>
      </c>
      <c r="H1090" s="24">
        <f>H1095+H1110</f>
        <v>467.66</v>
      </c>
      <c r="I1090" s="96">
        <f t="shared" si="630"/>
        <v>3.9E-2</v>
      </c>
      <c r="J1090" s="96">
        <f t="shared" si="657"/>
        <v>1</v>
      </c>
      <c r="K1090" s="24">
        <f t="shared" si="660"/>
        <v>12068.72</v>
      </c>
      <c r="L1090" s="24">
        <f t="shared" si="660"/>
        <v>0</v>
      </c>
      <c r="M1090" s="47">
        <f>K1090/E1090</f>
        <v>1</v>
      </c>
      <c r="N1090" s="702"/>
    </row>
    <row r="1091" spans="1:14" s="13" customFormat="1" ht="40.5" customHeight="1" x14ac:dyDescent="0.25">
      <c r="A1091" s="641"/>
      <c r="B1091" s="150" t="s">
        <v>20</v>
      </c>
      <c r="C1091" s="150"/>
      <c r="D1091" s="24">
        <f t="shared" si="659"/>
        <v>0</v>
      </c>
      <c r="E1091" s="24">
        <f t="shared" si="659"/>
        <v>0</v>
      </c>
      <c r="F1091" s="24">
        <f t="shared" si="659"/>
        <v>0</v>
      </c>
      <c r="G1091" s="77" t="e">
        <f t="shared" si="644"/>
        <v>#DIV/0!</v>
      </c>
      <c r="H1091" s="24">
        <f>H1096+H1111</f>
        <v>0</v>
      </c>
      <c r="I1091" s="77" t="e">
        <f t="shared" si="630"/>
        <v>#DIV/0!</v>
      </c>
      <c r="J1091" s="77" t="e">
        <f t="shared" si="657"/>
        <v>#DIV/0!</v>
      </c>
      <c r="K1091" s="24">
        <f t="shared" si="660"/>
        <v>0</v>
      </c>
      <c r="L1091" s="24">
        <f t="shared" si="660"/>
        <v>0</v>
      </c>
      <c r="M1091" s="115" t="e">
        <f>K1091/E1091</f>
        <v>#DIV/0!</v>
      </c>
      <c r="N1091" s="702"/>
    </row>
    <row r="1092" spans="1:14" s="13" customFormat="1" ht="86.25" customHeight="1" x14ac:dyDescent="0.25">
      <c r="A1092" s="639" t="s">
        <v>557</v>
      </c>
      <c r="B1092" s="556" t="s">
        <v>968</v>
      </c>
      <c r="C1092" s="551" t="s">
        <v>238</v>
      </c>
      <c r="D1092" s="24">
        <f>SUM(D1093:D1096)</f>
        <v>1956.1</v>
      </c>
      <c r="E1092" s="24">
        <f t="shared" ref="E1092:F1092" si="661">SUM(E1093:E1096)</f>
        <v>13526.71</v>
      </c>
      <c r="F1092" s="24">
        <f t="shared" si="661"/>
        <v>6788.61</v>
      </c>
      <c r="G1092" s="96">
        <f t="shared" si="644"/>
        <v>0.502</v>
      </c>
      <c r="H1092" s="24">
        <f>SUM(H1093:H1096)</f>
        <v>4676.6000000000004</v>
      </c>
      <c r="I1092" s="96">
        <f t="shared" ref="I1092:I1117" si="662">H1092/E1092</f>
        <v>0.34599999999999997</v>
      </c>
      <c r="J1092" s="96">
        <f t="shared" si="657"/>
        <v>0.68899999999999995</v>
      </c>
      <c r="K1092" s="24">
        <f>SUM(K1093:K1096)</f>
        <v>13526.71</v>
      </c>
      <c r="L1092" s="24">
        <f>SUM(L1093:L1096)</f>
        <v>0</v>
      </c>
      <c r="M1092" s="47">
        <f t="shared" si="638"/>
        <v>1</v>
      </c>
      <c r="N1092" s="702"/>
    </row>
    <row r="1093" spans="1:14" s="13" customFormat="1" x14ac:dyDescent="0.25">
      <c r="A1093" s="640"/>
      <c r="B1093" s="150" t="s">
        <v>19</v>
      </c>
      <c r="C1093" s="150"/>
      <c r="D1093" s="24">
        <f t="shared" ref="D1093:F1096" si="663">D1098+D1103</f>
        <v>0</v>
      </c>
      <c r="E1093" s="24">
        <f t="shared" si="663"/>
        <v>0</v>
      </c>
      <c r="F1093" s="24">
        <f t="shared" si="663"/>
        <v>0</v>
      </c>
      <c r="G1093" s="77" t="e">
        <f t="shared" si="644"/>
        <v>#DIV/0!</v>
      </c>
      <c r="H1093" s="24">
        <f>H1098+H1103</f>
        <v>0</v>
      </c>
      <c r="I1093" s="77" t="e">
        <f t="shared" si="662"/>
        <v>#DIV/0!</v>
      </c>
      <c r="J1093" s="77" t="e">
        <f t="shared" si="657"/>
        <v>#DIV/0!</v>
      </c>
      <c r="K1093" s="24">
        <f t="shared" ref="K1093:L1096" si="664">K1098+K1103</f>
        <v>0</v>
      </c>
      <c r="L1093" s="24">
        <f t="shared" si="664"/>
        <v>0</v>
      </c>
      <c r="M1093" s="115" t="e">
        <f t="shared" si="638"/>
        <v>#DIV/0!</v>
      </c>
      <c r="N1093" s="702"/>
    </row>
    <row r="1094" spans="1:14" s="13" customFormat="1" x14ac:dyDescent="0.25">
      <c r="A1094" s="640"/>
      <c r="B1094" s="150" t="s">
        <v>18</v>
      </c>
      <c r="C1094" s="150"/>
      <c r="D1094" s="24">
        <f t="shared" si="663"/>
        <v>0</v>
      </c>
      <c r="E1094" s="24">
        <f t="shared" si="663"/>
        <v>11570.61</v>
      </c>
      <c r="F1094" s="24">
        <f t="shared" si="663"/>
        <v>6320.95</v>
      </c>
      <c r="G1094" s="96">
        <f t="shared" si="644"/>
        <v>0.54600000000000004</v>
      </c>
      <c r="H1094" s="24">
        <f>H1099+H1104</f>
        <v>4208.9399999999996</v>
      </c>
      <c r="I1094" s="96">
        <f t="shared" si="662"/>
        <v>0.36399999999999999</v>
      </c>
      <c r="J1094" s="96">
        <f t="shared" si="657"/>
        <v>0.66600000000000004</v>
      </c>
      <c r="K1094" s="24">
        <f t="shared" si="664"/>
        <v>11570.61</v>
      </c>
      <c r="L1094" s="24">
        <f t="shared" si="664"/>
        <v>0</v>
      </c>
      <c r="M1094" s="47">
        <f t="shared" si="638"/>
        <v>1</v>
      </c>
      <c r="N1094" s="702"/>
    </row>
    <row r="1095" spans="1:14" s="13" customFormat="1" x14ac:dyDescent="0.25">
      <c r="A1095" s="640"/>
      <c r="B1095" s="150" t="s">
        <v>38</v>
      </c>
      <c r="C1095" s="150"/>
      <c r="D1095" s="24">
        <f t="shared" si="663"/>
        <v>1956.1</v>
      </c>
      <c r="E1095" s="24">
        <f>E1100+E1105</f>
        <v>1956.1</v>
      </c>
      <c r="F1095" s="24">
        <f t="shared" si="663"/>
        <v>467.66</v>
      </c>
      <c r="G1095" s="96">
        <f>F1095/E1095</f>
        <v>0.23899999999999999</v>
      </c>
      <c r="H1095" s="24">
        <f>H1100+H1105</f>
        <v>467.66</v>
      </c>
      <c r="I1095" s="96">
        <f t="shared" si="662"/>
        <v>0.23899999999999999</v>
      </c>
      <c r="J1095" s="96">
        <f t="shared" si="657"/>
        <v>1</v>
      </c>
      <c r="K1095" s="24">
        <f t="shared" si="664"/>
        <v>1956.1</v>
      </c>
      <c r="L1095" s="24">
        <f t="shared" si="664"/>
        <v>0</v>
      </c>
      <c r="M1095" s="47">
        <f t="shared" si="638"/>
        <v>1</v>
      </c>
      <c r="N1095" s="702"/>
    </row>
    <row r="1096" spans="1:14" s="13" customFormat="1" x14ac:dyDescent="0.25">
      <c r="A1096" s="641"/>
      <c r="B1096" s="150" t="s">
        <v>20</v>
      </c>
      <c r="C1096" s="150"/>
      <c r="D1096" s="24">
        <f t="shared" si="663"/>
        <v>0</v>
      </c>
      <c r="E1096" s="24">
        <f t="shared" si="663"/>
        <v>0</v>
      </c>
      <c r="F1096" s="24">
        <f t="shared" si="663"/>
        <v>0</v>
      </c>
      <c r="G1096" s="77" t="e">
        <f t="shared" si="644"/>
        <v>#DIV/0!</v>
      </c>
      <c r="H1096" s="24">
        <f>H1101+H1106</f>
        <v>0</v>
      </c>
      <c r="I1096" s="77" t="e">
        <f t="shared" si="662"/>
        <v>#DIV/0!</v>
      </c>
      <c r="J1096" s="77" t="e">
        <f t="shared" si="657"/>
        <v>#DIV/0!</v>
      </c>
      <c r="K1096" s="24">
        <f t="shared" si="664"/>
        <v>0</v>
      </c>
      <c r="L1096" s="24">
        <f t="shared" si="664"/>
        <v>0</v>
      </c>
      <c r="M1096" s="115" t="e">
        <f t="shared" si="638"/>
        <v>#DIV/0!</v>
      </c>
      <c r="N1096" s="702"/>
    </row>
    <row r="1097" spans="1:14" s="13" customFormat="1" ht="75" x14ac:dyDescent="0.25">
      <c r="A1097" s="632" t="s">
        <v>798</v>
      </c>
      <c r="B1097" s="556" t="s">
        <v>961</v>
      </c>
      <c r="C1097" s="551" t="s">
        <v>238</v>
      </c>
      <c r="D1097" s="24">
        <f>SUM(D1098:D1101)</f>
        <v>0</v>
      </c>
      <c r="E1097" s="24">
        <f t="shared" ref="E1097:F1097" si="665">SUM(E1098:E1101)</f>
        <v>8162.87</v>
      </c>
      <c r="F1097" s="24">
        <f t="shared" si="665"/>
        <v>6788.61</v>
      </c>
      <c r="G1097" s="96">
        <f t="shared" si="644"/>
        <v>0.83199999999999996</v>
      </c>
      <c r="H1097" s="24">
        <f>SUM(H1098:H1101)</f>
        <v>4676.6000000000004</v>
      </c>
      <c r="I1097" s="96">
        <f t="shared" si="662"/>
        <v>0.57299999999999995</v>
      </c>
      <c r="J1097" s="96">
        <f t="shared" si="657"/>
        <v>0.68899999999999995</v>
      </c>
      <c r="K1097" s="24">
        <f>SUM(K1098:K1101)</f>
        <v>8162.87</v>
      </c>
      <c r="L1097" s="24">
        <f t="shared" ref="L1097" si="666">SUM(L1098:L1101)</f>
        <v>0</v>
      </c>
      <c r="M1097" s="47">
        <f t="shared" si="638"/>
        <v>1</v>
      </c>
      <c r="N1097" s="702" t="s">
        <v>965</v>
      </c>
    </row>
    <row r="1098" spans="1:14" s="13" customFormat="1" x14ac:dyDescent="0.25">
      <c r="A1098" s="633"/>
      <c r="B1098" s="150" t="s">
        <v>19</v>
      </c>
      <c r="C1098" s="150"/>
      <c r="D1098" s="24"/>
      <c r="E1098" s="24"/>
      <c r="F1098" s="24"/>
      <c r="G1098" s="77" t="e">
        <f t="shared" si="644"/>
        <v>#DIV/0!</v>
      </c>
      <c r="H1098" s="24"/>
      <c r="I1098" s="77" t="e">
        <f t="shared" si="662"/>
        <v>#DIV/0!</v>
      </c>
      <c r="J1098" s="77" t="e">
        <f t="shared" si="657"/>
        <v>#DIV/0!</v>
      </c>
      <c r="K1098" s="24"/>
      <c r="L1098" s="24"/>
      <c r="M1098" s="47"/>
      <c r="N1098" s="702"/>
    </row>
    <row r="1099" spans="1:14" s="13" customFormat="1" x14ac:dyDescent="0.25">
      <c r="A1099" s="633"/>
      <c r="B1099" s="150" t="s">
        <v>18</v>
      </c>
      <c r="C1099" s="150"/>
      <c r="D1099" s="24"/>
      <c r="E1099" s="24">
        <v>7346.59</v>
      </c>
      <c r="F1099" s="24">
        <v>6320.95</v>
      </c>
      <c r="G1099" s="96">
        <f t="shared" si="644"/>
        <v>0.86</v>
      </c>
      <c r="H1099" s="24">
        <v>4208.9399999999996</v>
      </c>
      <c r="I1099" s="96">
        <f t="shared" si="662"/>
        <v>0.57299999999999995</v>
      </c>
      <c r="J1099" s="96">
        <f t="shared" si="657"/>
        <v>0.66600000000000004</v>
      </c>
      <c r="K1099" s="24">
        <f t="shared" ref="K1099" si="667">E1099</f>
        <v>7346.59</v>
      </c>
      <c r="L1099" s="24">
        <f>E1099-K1099</f>
        <v>0</v>
      </c>
      <c r="M1099" s="47">
        <f>K1099/E1099</f>
        <v>1</v>
      </c>
      <c r="N1099" s="702"/>
    </row>
    <row r="1100" spans="1:14" s="13" customFormat="1" x14ac:dyDescent="0.25">
      <c r="A1100" s="633"/>
      <c r="B1100" s="150" t="s">
        <v>38</v>
      </c>
      <c r="C1100" s="150"/>
      <c r="D1100" s="156"/>
      <c r="E1100" s="24">
        <v>816.28</v>
      </c>
      <c r="F1100" s="24">
        <v>467.66</v>
      </c>
      <c r="G1100" s="96">
        <f t="shared" si="644"/>
        <v>0.57299999999999995</v>
      </c>
      <c r="H1100" s="24">
        <f>F1100</f>
        <v>467.66</v>
      </c>
      <c r="I1100" s="96">
        <f t="shared" si="662"/>
        <v>0.57299999999999995</v>
      </c>
      <c r="J1100" s="96">
        <f t="shared" si="657"/>
        <v>1</v>
      </c>
      <c r="K1100" s="24">
        <f>E1100</f>
        <v>816.28</v>
      </c>
      <c r="L1100" s="24">
        <f>E1100-K1100</f>
        <v>0</v>
      </c>
      <c r="M1100" s="47">
        <f t="shared" si="638"/>
        <v>1</v>
      </c>
      <c r="N1100" s="702"/>
    </row>
    <row r="1101" spans="1:14" s="13" customFormat="1" x14ac:dyDescent="0.25">
      <c r="A1101" s="634"/>
      <c r="B1101" s="150" t="s">
        <v>20</v>
      </c>
      <c r="C1101" s="150"/>
      <c r="D1101" s="24"/>
      <c r="E1101" s="24"/>
      <c r="F1101" s="24"/>
      <c r="G1101" s="77" t="e">
        <f t="shared" si="644"/>
        <v>#DIV/0!</v>
      </c>
      <c r="H1101" s="24"/>
      <c r="I1101" s="77" t="e">
        <f t="shared" si="662"/>
        <v>#DIV/0!</v>
      </c>
      <c r="J1101" s="77" t="e">
        <f t="shared" si="657"/>
        <v>#DIV/0!</v>
      </c>
      <c r="K1101" s="24"/>
      <c r="L1101" s="24"/>
      <c r="M1101" s="115" t="e">
        <f t="shared" si="638"/>
        <v>#DIV/0!</v>
      </c>
      <c r="N1101" s="702"/>
    </row>
    <row r="1102" spans="1:14" s="13" customFormat="1" ht="75" x14ac:dyDescent="0.25">
      <c r="A1102" s="632" t="s">
        <v>798</v>
      </c>
      <c r="B1102" s="150" t="s">
        <v>962</v>
      </c>
      <c r="C1102" s="149" t="s">
        <v>238</v>
      </c>
      <c r="D1102" s="50">
        <f>SUM(D1103:D1106)</f>
        <v>1956.1</v>
      </c>
      <c r="E1102" s="50">
        <f t="shared" ref="E1102:F1102" si="668">SUM(E1103:E1106)</f>
        <v>5363.84</v>
      </c>
      <c r="F1102" s="50">
        <f t="shared" si="668"/>
        <v>0</v>
      </c>
      <c r="G1102" s="101">
        <f t="shared" si="644"/>
        <v>0</v>
      </c>
      <c r="H1102" s="50">
        <f>SUM(H1103:H1106)</f>
        <v>0</v>
      </c>
      <c r="I1102" s="101">
        <f t="shared" si="662"/>
        <v>0</v>
      </c>
      <c r="J1102" s="95" t="e">
        <f t="shared" si="657"/>
        <v>#DIV/0!</v>
      </c>
      <c r="K1102" s="50">
        <f>SUM(K1103:K1106)</f>
        <v>5363.84</v>
      </c>
      <c r="L1102" s="50">
        <f>SUM(L1103:L1106)</f>
        <v>0</v>
      </c>
      <c r="M1102" s="134">
        <f t="shared" si="638"/>
        <v>1</v>
      </c>
      <c r="N1102" s="702" t="s">
        <v>965</v>
      </c>
    </row>
    <row r="1103" spans="1:14" s="13" customFormat="1" x14ac:dyDescent="0.25">
      <c r="A1103" s="633"/>
      <c r="B1103" s="150" t="s">
        <v>19</v>
      </c>
      <c r="C1103" s="150"/>
      <c r="D1103" s="24"/>
      <c r="E1103" s="24"/>
      <c r="F1103" s="24"/>
      <c r="G1103" s="77" t="e">
        <f t="shared" si="644"/>
        <v>#DIV/0!</v>
      </c>
      <c r="H1103" s="36"/>
      <c r="I1103" s="77" t="e">
        <f t="shared" si="662"/>
        <v>#DIV/0!</v>
      </c>
      <c r="J1103" s="77" t="e">
        <f t="shared" si="657"/>
        <v>#DIV/0!</v>
      </c>
      <c r="K1103" s="24"/>
      <c r="L1103" s="24"/>
      <c r="M1103" s="47"/>
      <c r="N1103" s="702"/>
    </row>
    <row r="1104" spans="1:14" s="13" customFormat="1" x14ac:dyDescent="0.25">
      <c r="A1104" s="633"/>
      <c r="B1104" s="150" t="s">
        <v>18</v>
      </c>
      <c r="C1104" s="150"/>
      <c r="D1104" s="24"/>
      <c r="E1104" s="24">
        <v>4224.0200000000004</v>
      </c>
      <c r="F1104" s="24"/>
      <c r="G1104" s="96">
        <f t="shared" si="644"/>
        <v>0</v>
      </c>
      <c r="H1104" s="24"/>
      <c r="I1104" s="96">
        <f t="shared" si="662"/>
        <v>0</v>
      </c>
      <c r="J1104" s="77" t="e">
        <f t="shared" si="657"/>
        <v>#DIV/0!</v>
      </c>
      <c r="K1104" s="24">
        <f>E1104</f>
        <v>4224.0200000000004</v>
      </c>
      <c r="L1104" s="24">
        <f>E1104-K1104</f>
        <v>0</v>
      </c>
      <c r="M1104" s="47">
        <f t="shared" ref="M1104:M1111" si="669">K1104/E1104</f>
        <v>1</v>
      </c>
      <c r="N1104" s="702"/>
    </row>
    <row r="1105" spans="1:14" s="13" customFormat="1" x14ac:dyDescent="0.25">
      <c r="A1105" s="633"/>
      <c r="B1105" s="150" t="s">
        <v>38</v>
      </c>
      <c r="C1105" s="150"/>
      <c r="D1105" s="24">
        <v>1956.1</v>
      </c>
      <c r="E1105" s="24">
        <v>1139.82</v>
      </c>
      <c r="F1105" s="24"/>
      <c r="G1105" s="96">
        <f t="shared" si="644"/>
        <v>0</v>
      </c>
      <c r="H1105" s="24">
        <f>F1105</f>
        <v>0</v>
      </c>
      <c r="I1105" s="96">
        <f t="shared" si="662"/>
        <v>0</v>
      </c>
      <c r="J1105" s="77" t="e">
        <f t="shared" si="657"/>
        <v>#DIV/0!</v>
      </c>
      <c r="K1105" s="24">
        <f>E1105</f>
        <v>1139.82</v>
      </c>
      <c r="L1105" s="24">
        <f>E1105-K1105</f>
        <v>0</v>
      </c>
      <c r="M1105" s="47">
        <f t="shared" si="669"/>
        <v>1</v>
      </c>
      <c r="N1105" s="702"/>
    </row>
    <row r="1106" spans="1:14" s="13" customFormat="1" x14ac:dyDescent="0.25">
      <c r="A1106" s="634"/>
      <c r="B1106" s="150" t="s">
        <v>20</v>
      </c>
      <c r="C1106" s="150"/>
      <c r="D1106" s="24"/>
      <c r="E1106" s="24"/>
      <c r="F1106" s="24"/>
      <c r="G1106" s="77" t="e">
        <f t="shared" si="644"/>
        <v>#DIV/0!</v>
      </c>
      <c r="H1106" s="36"/>
      <c r="I1106" s="77" t="e">
        <f t="shared" si="662"/>
        <v>#DIV/0!</v>
      </c>
      <c r="J1106" s="77" t="e">
        <f t="shared" si="657"/>
        <v>#DIV/0!</v>
      </c>
      <c r="K1106" s="36">
        <f t="shared" ref="K1106" si="670">K1111</f>
        <v>0</v>
      </c>
      <c r="L1106" s="36">
        <f>E1106-K1106</f>
        <v>0</v>
      </c>
      <c r="M1106" s="115" t="e">
        <f t="shared" si="669"/>
        <v>#DIV/0!</v>
      </c>
      <c r="N1106" s="702"/>
    </row>
    <row r="1107" spans="1:14" s="13" customFormat="1" ht="56.25" x14ac:dyDescent="0.25">
      <c r="A1107" s="639" t="s">
        <v>558</v>
      </c>
      <c r="B1107" s="556" t="s">
        <v>970</v>
      </c>
      <c r="C1107" s="551" t="s">
        <v>238</v>
      </c>
      <c r="D1107" s="24">
        <f>SUM(D1108:D1111)</f>
        <v>53548.39</v>
      </c>
      <c r="E1107" s="24">
        <f>SUM(E1108:E1111)</f>
        <v>55207.83</v>
      </c>
      <c r="F1107" s="24">
        <f>SUM(F1108:F1111)</f>
        <v>14209.83</v>
      </c>
      <c r="G1107" s="96">
        <f>F1107/E1107</f>
        <v>0.25700000000000001</v>
      </c>
      <c r="H1107" s="24">
        <f>SUM(H1108:H1111)</f>
        <v>0</v>
      </c>
      <c r="I1107" s="96">
        <f>H1107/E1107</f>
        <v>0</v>
      </c>
      <c r="J1107" s="96">
        <f>H1107/F1107</f>
        <v>0</v>
      </c>
      <c r="K1107" s="24">
        <f>SUM(K1108:K1111)</f>
        <v>55207.83</v>
      </c>
      <c r="L1107" s="24">
        <f>SUM(L1108:L1111)</f>
        <v>0</v>
      </c>
      <c r="M1107" s="47">
        <f t="shared" si="669"/>
        <v>1</v>
      </c>
      <c r="N1107" s="702"/>
    </row>
    <row r="1108" spans="1:14" s="13" customFormat="1" x14ac:dyDescent="0.25">
      <c r="A1108" s="640"/>
      <c r="B1108" s="150" t="s">
        <v>19</v>
      </c>
      <c r="C1108" s="150"/>
      <c r="D1108" s="24">
        <f t="shared" ref="D1108:F1111" si="671">D1113+D1118</f>
        <v>0</v>
      </c>
      <c r="E1108" s="24">
        <f t="shared" si="671"/>
        <v>0</v>
      </c>
      <c r="F1108" s="24">
        <f t="shared" si="671"/>
        <v>0</v>
      </c>
      <c r="G1108" s="77" t="e">
        <f>F1108/E1108</f>
        <v>#DIV/0!</v>
      </c>
      <c r="H1108" s="24">
        <f>H1113+H1118</f>
        <v>0</v>
      </c>
      <c r="I1108" s="77" t="e">
        <f>H1108/E1108</f>
        <v>#DIV/0!</v>
      </c>
      <c r="J1108" s="77" t="e">
        <f>H1108/F1108</f>
        <v>#DIV/0!</v>
      </c>
      <c r="K1108" s="24">
        <f t="shared" ref="K1108:L1111" si="672">K1113+K1118</f>
        <v>0</v>
      </c>
      <c r="L1108" s="24">
        <f t="shared" si="672"/>
        <v>0</v>
      </c>
      <c r="M1108" s="115" t="e">
        <f t="shared" si="669"/>
        <v>#DIV/0!</v>
      </c>
      <c r="N1108" s="702"/>
    </row>
    <row r="1109" spans="1:14" s="13" customFormat="1" x14ac:dyDescent="0.25">
      <c r="A1109" s="640"/>
      <c r="B1109" s="150" t="s">
        <v>18</v>
      </c>
      <c r="C1109" s="150"/>
      <c r="D1109" s="24">
        <f t="shared" si="671"/>
        <v>43435.77</v>
      </c>
      <c r="E1109" s="24">
        <f t="shared" si="671"/>
        <v>45095.21</v>
      </c>
      <c r="F1109" s="24">
        <f t="shared" si="671"/>
        <v>14209.83</v>
      </c>
      <c r="G1109" s="96">
        <f>F1109/E1109</f>
        <v>0.315</v>
      </c>
      <c r="H1109" s="24">
        <f>H1114+H1119</f>
        <v>0</v>
      </c>
      <c r="I1109" s="96">
        <f>H1109/E1109</f>
        <v>0</v>
      </c>
      <c r="J1109" s="96">
        <f>H1109/F1109</f>
        <v>0</v>
      </c>
      <c r="K1109" s="24">
        <f t="shared" si="672"/>
        <v>45095.21</v>
      </c>
      <c r="L1109" s="24">
        <f t="shared" si="672"/>
        <v>0</v>
      </c>
      <c r="M1109" s="47">
        <f t="shared" si="669"/>
        <v>1</v>
      </c>
      <c r="N1109" s="702"/>
    </row>
    <row r="1110" spans="1:14" s="13" customFormat="1" x14ac:dyDescent="0.25">
      <c r="A1110" s="640"/>
      <c r="B1110" s="150" t="s">
        <v>38</v>
      </c>
      <c r="C1110" s="150"/>
      <c r="D1110" s="24">
        <f t="shared" si="671"/>
        <v>10112.620000000001</v>
      </c>
      <c r="E1110" s="24">
        <f t="shared" si="671"/>
        <v>10112.620000000001</v>
      </c>
      <c r="F1110" s="24">
        <f t="shared" si="671"/>
        <v>0</v>
      </c>
      <c r="G1110" s="96">
        <f>F1110/E1110</f>
        <v>0</v>
      </c>
      <c r="H1110" s="24">
        <f>H1115+H1120</f>
        <v>0</v>
      </c>
      <c r="I1110" s="96">
        <f>H1110/E1110</f>
        <v>0</v>
      </c>
      <c r="J1110" s="77" t="e">
        <f>H1110/F1110</f>
        <v>#DIV/0!</v>
      </c>
      <c r="K1110" s="24">
        <f t="shared" si="672"/>
        <v>10112.620000000001</v>
      </c>
      <c r="L1110" s="24">
        <f t="shared" si="672"/>
        <v>0</v>
      </c>
      <c r="M1110" s="47">
        <f t="shared" si="669"/>
        <v>1</v>
      </c>
      <c r="N1110" s="702"/>
    </row>
    <row r="1111" spans="1:14" s="13" customFormat="1" x14ac:dyDescent="0.25">
      <c r="A1111" s="641"/>
      <c r="B1111" s="150" t="s">
        <v>20</v>
      </c>
      <c r="C1111" s="150"/>
      <c r="D1111" s="24">
        <f t="shared" si="671"/>
        <v>0</v>
      </c>
      <c r="E1111" s="24">
        <f t="shared" si="671"/>
        <v>0</v>
      </c>
      <c r="F1111" s="24">
        <f t="shared" si="671"/>
        <v>0</v>
      </c>
      <c r="G1111" s="77" t="e">
        <f>F1111/E1111</f>
        <v>#DIV/0!</v>
      </c>
      <c r="H1111" s="24">
        <f>H1116+H1121</f>
        <v>0</v>
      </c>
      <c r="I1111" s="77" t="e">
        <f>H1111/E1111</f>
        <v>#DIV/0!</v>
      </c>
      <c r="J1111" s="77" t="e">
        <f>H1111/F1111</f>
        <v>#DIV/0!</v>
      </c>
      <c r="K1111" s="24">
        <f t="shared" si="672"/>
        <v>0</v>
      </c>
      <c r="L1111" s="24">
        <f t="shared" si="672"/>
        <v>0</v>
      </c>
      <c r="M1111" s="115" t="e">
        <f t="shared" si="669"/>
        <v>#DIV/0!</v>
      </c>
      <c r="N1111" s="702"/>
    </row>
    <row r="1112" spans="1:14" s="13" customFormat="1" ht="56.25" x14ac:dyDescent="0.25">
      <c r="A1112" s="632" t="s">
        <v>798</v>
      </c>
      <c r="B1112" s="150" t="s">
        <v>963</v>
      </c>
      <c r="C1112" s="551" t="s">
        <v>238</v>
      </c>
      <c r="D1112" s="24">
        <f>SUM(D1113:D1116)</f>
        <v>52892.15</v>
      </c>
      <c r="E1112" s="24">
        <f t="shared" ref="E1112:F1112" si="673">SUM(E1113:E1116)</f>
        <v>52892.15</v>
      </c>
      <c r="F1112" s="24">
        <f t="shared" si="673"/>
        <v>14209.83</v>
      </c>
      <c r="G1112" s="96">
        <f t="shared" si="644"/>
        <v>0.26900000000000002</v>
      </c>
      <c r="H1112" s="24">
        <f>SUM(H1113:H1116)</f>
        <v>0</v>
      </c>
      <c r="I1112" s="96">
        <f t="shared" si="662"/>
        <v>0</v>
      </c>
      <c r="J1112" s="96">
        <f t="shared" si="657"/>
        <v>0</v>
      </c>
      <c r="K1112" s="24">
        <f>SUM(K1113:K1116)</f>
        <v>52892.15</v>
      </c>
      <c r="L1112" s="24">
        <f>SUM(L1113:L1116)</f>
        <v>0</v>
      </c>
      <c r="M1112" s="47">
        <f t="shared" si="638"/>
        <v>1</v>
      </c>
      <c r="N1112" s="702" t="s">
        <v>1094</v>
      </c>
    </row>
    <row r="1113" spans="1:14" s="13" customFormat="1" x14ac:dyDescent="0.25">
      <c r="A1113" s="633"/>
      <c r="B1113" s="150" t="s">
        <v>19</v>
      </c>
      <c r="C1113" s="150"/>
      <c r="D1113" s="24"/>
      <c r="E1113" s="24"/>
      <c r="F1113" s="24"/>
      <c r="G1113" s="77" t="e">
        <f t="shared" si="644"/>
        <v>#DIV/0!</v>
      </c>
      <c r="H1113" s="24"/>
      <c r="I1113" s="77" t="e">
        <f t="shared" si="662"/>
        <v>#DIV/0!</v>
      </c>
      <c r="J1113" s="77" t="e">
        <f t="shared" si="657"/>
        <v>#DIV/0!</v>
      </c>
      <c r="K1113" s="24"/>
      <c r="L1113" s="24"/>
      <c r="M1113" s="115" t="e">
        <f t="shared" si="638"/>
        <v>#DIV/0!</v>
      </c>
      <c r="N1113" s="702"/>
    </row>
    <row r="1114" spans="1:14" s="13" customFormat="1" x14ac:dyDescent="0.25">
      <c r="A1114" s="633"/>
      <c r="B1114" s="150" t="s">
        <v>18</v>
      </c>
      <c r="C1114" s="150"/>
      <c r="D1114" s="24">
        <v>43435.77</v>
      </c>
      <c r="E1114" s="24">
        <v>43435.77</v>
      </c>
      <c r="F1114" s="24">
        <v>14209.83</v>
      </c>
      <c r="G1114" s="96">
        <f t="shared" si="644"/>
        <v>0.32700000000000001</v>
      </c>
      <c r="H1114" s="24"/>
      <c r="I1114" s="96">
        <f t="shared" si="662"/>
        <v>0</v>
      </c>
      <c r="J1114" s="96">
        <f t="shared" si="657"/>
        <v>0</v>
      </c>
      <c r="K1114" s="24">
        <f>E1114</f>
        <v>43435.77</v>
      </c>
      <c r="L1114" s="24">
        <f>E1114-K1114</f>
        <v>0</v>
      </c>
      <c r="M1114" s="47">
        <f>K1114/E1114</f>
        <v>1</v>
      </c>
      <c r="N1114" s="702"/>
    </row>
    <row r="1115" spans="1:14" s="13" customFormat="1" x14ac:dyDescent="0.25">
      <c r="A1115" s="633"/>
      <c r="B1115" s="150" t="s">
        <v>38</v>
      </c>
      <c r="C1115" s="150"/>
      <c r="D1115" s="24">
        <v>9456.3799999999992</v>
      </c>
      <c r="E1115" s="24">
        <v>9456.3799999999992</v>
      </c>
      <c r="F1115" s="24"/>
      <c r="G1115" s="96">
        <f t="shared" si="644"/>
        <v>0</v>
      </c>
      <c r="H1115" s="24"/>
      <c r="I1115" s="96">
        <f t="shared" si="662"/>
        <v>0</v>
      </c>
      <c r="J1115" s="77" t="e">
        <f t="shared" si="657"/>
        <v>#DIV/0!</v>
      </c>
      <c r="K1115" s="24">
        <f>E1115</f>
        <v>9456.3799999999992</v>
      </c>
      <c r="L1115" s="24">
        <f>E1115-K1115</f>
        <v>0</v>
      </c>
      <c r="M1115" s="47">
        <f t="shared" si="638"/>
        <v>1</v>
      </c>
      <c r="N1115" s="702"/>
    </row>
    <row r="1116" spans="1:14" s="13" customFormat="1" x14ac:dyDescent="0.25">
      <c r="A1116" s="634"/>
      <c r="B1116" s="150" t="s">
        <v>20</v>
      </c>
      <c r="C1116" s="150"/>
      <c r="D1116" s="24"/>
      <c r="E1116" s="24"/>
      <c r="F1116" s="24"/>
      <c r="G1116" s="77" t="e">
        <f t="shared" si="644"/>
        <v>#DIV/0!</v>
      </c>
      <c r="H1116" s="24"/>
      <c r="I1116" s="77" t="e">
        <f t="shared" si="662"/>
        <v>#DIV/0!</v>
      </c>
      <c r="J1116" s="77" t="e">
        <f t="shared" si="657"/>
        <v>#DIV/0!</v>
      </c>
      <c r="K1116" s="24">
        <f t="shared" ref="K1116" si="674">E1116</f>
        <v>0</v>
      </c>
      <c r="L1116" s="24"/>
      <c r="M1116" s="115" t="e">
        <f t="shared" si="638"/>
        <v>#DIV/0!</v>
      </c>
      <c r="N1116" s="702"/>
    </row>
    <row r="1117" spans="1:14" s="13" customFormat="1" ht="75" x14ac:dyDescent="0.25">
      <c r="A1117" s="632" t="s">
        <v>798</v>
      </c>
      <c r="B1117" s="556" t="s">
        <v>964</v>
      </c>
      <c r="C1117" s="551" t="s">
        <v>238</v>
      </c>
      <c r="D1117" s="24">
        <f>SUM(D1118:D1121)</f>
        <v>656.24</v>
      </c>
      <c r="E1117" s="24">
        <f t="shared" ref="E1117:F1117" si="675">SUM(E1118:E1121)</f>
        <v>2315.6799999999998</v>
      </c>
      <c r="F1117" s="24">
        <f t="shared" si="675"/>
        <v>0</v>
      </c>
      <c r="G1117" s="96">
        <f t="shared" si="644"/>
        <v>0</v>
      </c>
      <c r="H1117" s="24"/>
      <c r="I1117" s="96">
        <f t="shared" si="662"/>
        <v>0</v>
      </c>
      <c r="J1117" s="77" t="e">
        <f t="shared" si="657"/>
        <v>#DIV/0!</v>
      </c>
      <c r="K1117" s="24">
        <f>SUM(K1118:K1121)</f>
        <v>2315.6799999999998</v>
      </c>
      <c r="L1117" s="24"/>
      <c r="M1117" s="47">
        <f t="shared" si="638"/>
        <v>1</v>
      </c>
      <c r="N1117" s="702" t="s">
        <v>1344</v>
      </c>
    </row>
    <row r="1118" spans="1:14" s="13" customFormat="1" x14ac:dyDescent="0.25">
      <c r="A1118" s="633"/>
      <c r="B1118" s="150" t="s">
        <v>19</v>
      </c>
      <c r="C1118" s="150"/>
      <c r="D1118" s="24"/>
      <c r="E1118" s="24"/>
      <c r="F1118" s="24"/>
      <c r="G1118" s="77" t="e">
        <f>F1118/E1118</f>
        <v>#DIV/0!</v>
      </c>
      <c r="H1118" s="24"/>
      <c r="I1118" s="77" t="e">
        <f>H1118/E1118</f>
        <v>#DIV/0!</v>
      </c>
      <c r="J1118" s="77" t="e">
        <f>H1118/F1118</f>
        <v>#DIV/0!</v>
      </c>
      <c r="K1118" s="24"/>
      <c r="L1118" s="24"/>
      <c r="M1118" s="115" t="e">
        <f>K1118/E1118</f>
        <v>#DIV/0!</v>
      </c>
      <c r="N1118" s="702"/>
    </row>
    <row r="1119" spans="1:14" s="13" customFormat="1" x14ac:dyDescent="0.25">
      <c r="A1119" s="633"/>
      <c r="B1119" s="150" t="s">
        <v>18</v>
      </c>
      <c r="C1119" s="150"/>
      <c r="D1119" s="24">
        <v>0</v>
      </c>
      <c r="E1119" s="24">
        <v>1659.44</v>
      </c>
      <c r="F1119" s="24">
        <v>0</v>
      </c>
      <c r="G1119" s="96">
        <f>F1119/E1119</f>
        <v>0</v>
      </c>
      <c r="H1119" s="24"/>
      <c r="I1119" s="96">
        <f>H1119/E1119</f>
        <v>0</v>
      </c>
      <c r="J1119" s="77" t="e">
        <f>H1119/F1119</f>
        <v>#DIV/0!</v>
      </c>
      <c r="K1119" s="24">
        <f>E1119</f>
        <v>1659.44</v>
      </c>
      <c r="L1119" s="24">
        <f>E1119-K1119</f>
        <v>0</v>
      </c>
      <c r="M1119" s="47">
        <f>K1119/E1119</f>
        <v>1</v>
      </c>
      <c r="N1119" s="702"/>
    </row>
    <row r="1120" spans="1:14" s="13" customFormat="1" x14ac:dyDescent="0.25">
      <c r="A1120" s="633"/>
      <c r="B1120" s="150" t="s">
        <v>38</v>
      </c>
      <c r="C1120" s="150"/>
      <c r="D1120" s="24">
        <v>656.24</v>
      </c>
      <c r="E1120" s="24">
        <v>656.24</v>
      </c>
      <c r="F1120" s="24"/>
      <c r="G1120" s="96">
        <f>F1120/E1120</f>
        <v>0</v>
      </c>
      <c r="H1120" s="24"/>
      <c r="I1120" s="96">
        <f>H1120/E1120</f>
        <v>0</v>
      </c>
      <c r="J1120" s="77" t="e">
        <f>H1120/F1120</f>
        <v>#DIV/0!</v>
      </c>
      <c r="K1120" s="24">
        <f>E1120</f>
        <v>656.24</v>
      </c>
      <c r="L1120" s="24">
        <f>E1120-K1120</f>
        <v>0</v>
      </c>
      <c r="M1120" s="47">
        <f>K1120/E1120</f>
        <v>1</v>
      </c>
      <c r="N1120" s="702"/>
    </row>
    <row r="1121" spans="1:14" s="13" customFormat="1" x14ac:dyDescent="0.25">
      <c r="A1121" s="634"/>
      <c r="B1121" s="150" t="s">
        <v>20</v>
      </c>
      <c r="C1121" s="150"/>
      <c r="D1121" s="24"/>
      <c r="E1121" s="24"/>
      <c r="F1121" s="24"/>
      <c r="G1121" s="77" t="e">
        <f>F1121/E1121</f>
        <v>#DIV/0!</v>
      </c>
      <c r="H1121" s="24"/>
      <c r="I1121" s="77" t="e">
        <f>H1121/E1121</f>
        <v>#DIV/0!</v>
      </c>
      <c r="J1121" s="77" t="e">
        <f>H1121/F1121</f>
        <v>#DIV/0!</v>
      </c>
      <c r="K1121" s="24">
        <f>E1121</f>
        <v>0</v>
      </c>
      <c r="L1121" s="24"/>
      <c r="M1121" s="115" t="e">
        <f>K1121/E1121</f>
        <v>#DIV/0!</v>
      </c>
      <c r="N1121" s="702"/>
    </row>
    <row r="1122" spans="1:14" s="63" customFormat="1" ht="65.25" customHeight="1" x14ac:dyDescent="0.25">
      <c r="A1122" s="679" t="s">
        <v>43</v>
      </c>
      <c r="B1122" s="162" t="s">
        <v>1277</v>
      </c>
      <c r="C1122" s="152" t="s">
        <v>236</v>
      </c>
      <c r="D1122" s="31">
        <f>SUM(D1123:D1126)</f>
        <v>687856.38</v>
      </c>
      <c r="E1122" s="31">
        <f>SUM(E1123:E1126)</f>
        <v>687856.38</v>
      </c>
      <c r="F1122" s="31">
        <f>SUM(F1123:F1126)</f>
        <v>15008.76</v>
      </c>
      <c r="G1122" s="97">
        <f t="shared" ref="G1122:G1127" si="676">F1122/E1122</f>
        <v>2.1999999999999999E-2</v>
      </c>
      <c r="H1122" s="31">
        <f>SUM(H1123:H1126)</f>
        <v>14979.46</v>
      </c>
      <c r="I1122" s="97">
        <f t="shared" ref="I1122:I1186" si="677">H1122/E1122</f>
        <v>2.1999999999999999E-2</v>
      </c>
      <c r="J1122" s="163">
        <f>H1122/E1122</f>
        <v>0.02</v>
      </c>
      <c r="K1122" s="31">
        <f>SUM(K1123:K1126)</f>
        <v>685444.76</v>
      </c>
      <c r="L1122" s="31">
        <f>SUM(L1123:L1126)</f>
        <v>2411.62</v>
      </c>
      <c r="M1122" s="32">
        <f t="shared" ref="M1122:M1155" si="678">K1122/E1122</f>
        <v>1</v>
      </c>
      <c r="N1122" s="795"/>
    </row>
    <row r="1123" spans="1:14" s="63" customFormat="1" ht="23.25" customHeight="1" x14ac:dyDescent="0.25">
      <c r="A1123" s="679"/>
      <c r="B1123" s="153" t="s">
        <v>19</v>
      </c>
      <c r="C1123" s="153"/>
      <c r="D1123" s="33">
        <f t="shared" ref="D1123:F1126" si="679">D1128+D1213+D1183</f>
        <v>0</v>
      </c>
      <c r="E1123" s="33">
        <f t="shared" si="679"/>
        <v>0</v>
      </c>
      <c r="F1123" s="33">
        <f t="shared" si="679"/>
        <v>0</v>
      </c>
      <c r="G1123" s="99" t="e">
        <f t="shared" si="676"/>
        <v>#DIV/0!</v>
      </c>
      <c r="H1123" s="33">
        <f>H1128+H1213+H1183</f>
        <v>0</v>
      </c>
      <c r="I1123" s="99" t="e">
        <f t="shared" si="677"/>
        <v>#DIV/0!</v>
      </c>
      <c r="J1123" s="295" t="e">
        <f t="shared" ref="J1123:J1191" si="680">H1123/E1123</f>
        <v>#DIV/0!</v>
      </c>
      <c r="K1123" s="33">
        <f t="shared" ref="K1123:L1126" si="681">K1128+K1213+K1183</f>
        <v>0</v>
      </c>
      <c r="L1123" s="33">
        <f t="shared" si="681"/>
        <v>0</v>
      </c>
      <c r="M1123" s="112" t="e">
        <f t="shared" si="678"/>
        <v>#DIV/0!</v>
      </c>
      <c r="N1123" s="795"/>
    </row>
    <row r="1124" spans="1:14" s="63" customFormat="1" ht="23.25" customHeight="1" x14ac:dyDescent="0.25">
      <c r="A1124" s="679"/>
      <c r="B1124" s="153" t="s">
        <v>18</v>
      </c>
      <c r="C1124" s="153"/>
      <c r="D1124" s="33">
        <f t="shared" si="679"/>
        <v>1092</v>
      </c>
      <c r="E1124" s="33">
        <f t="shared" si="679"/>
        <v>1092</v>
      </c>
      <c r="F1124" s="33">
        <f t="shared" si="679"/>
        <v>1092</v>
      </c>
      <c r="G1124" s="100">
        <f t="shared" si="676"/>
        <v>1</v>
      </c>
      <c r="H1124" s="33">
        <f>H1129+H1184+H1214</f>
        <v>1062.7</v>
      </c>
      <c r="I1124" s="100">
        <f t="shared" si="677"/>
        <v>0.97299999999999998</v>
      </c>
      <c r="J1124" s="164">
        <f t="shared" si="680"/>
        <v>0.97</v>
      </c>
      <c r="K1124" s="33">
        <f t="shared" si="681"/>
        <v>1092</v>
      </c>
      <c r="L1124" s="33">
        <f t="shared" si="681"/>
        <v>0</v>
      </c>
      <c r="M1124" s="111">
        <f t="shared" si="678"/>
        <v>1</v>
      </c>
      <c r="N1124" s="795"/>
    </row>
    <row r="1125" spans="1:14" s="63" customFormat="1" ht="23.25" customHeight="1" x14ac:dyDescent="0.25">
      <c r="A1125" s="679"/>
      <c r="B1125" s="153" t="s">
        <v>38</v>
      </c>
      <c r="C1125" s="153"/>
      <c r="D1125" s="33">
        <f t="shared" si="679"/>
        <v>98014.91</v>
      </c>
      <c r="E1125" s="33">
        <f t="shared" si="679"/>
        <v>98014.91</v>
      </c>
      <c r="F1125" s="33">
        <f t="shared" si="679"/>
        <v>13916.76</v>
      </c>
      <c r="G1125" s="100">
        <f t="shared" si="676"/>
        <v>0.14199999999999999</v>
      </c>
      <c r="H1125" s="33">
        <f>H1130+H1215+H1185</f>
        <v>13916.76</v>
      </c>
      <c r="I1125" s="100">
        <f t="shared" si="677"/>
        <v>0.14199999999999999</v>
      </c>
      <c r="J1125" s="164">
        <f t="shared" si="680"/>
        <v>0.14000000000000001</v>
      </c>
      <c r="K1125" s="33">
        <f t="shared" si="681"/>
        <v>95603.29</v>
      </c>
      <c r="L1125" s="33">
        <f t="shared" si="681"/>
        <v>2411.62</v>
      </c>
      <c r="M1125" s="126">
        <f t="shared" si="678"/>
        <v>0.97499999999999998</v>
      </c>
      <c r="N1125" s="795"/>
    </row>
    <row r="1126" spans="1:14" s="63" customFormat="1" ht="23.25" customHeight="1" x14ac:dyDescent="0.25">
      <c r="A1126" s="679"/>
      <c r="B1126" s="153" t="s">
        <v>20</v>
      </c>
      <c r="C1126" s="153"/>
      <c r="D1126" s="33">
        <f t="shared" si="679"/>
        <v>588749.47</v>
      </c>
      <c r="E1126" s="33">
        <f t="shared" si="679"/>
        <v>588749.47</v>
      </c>
      <c r="F1126" s="33">
        <f t="shared" si="679"/>
        <v>0</v>
      </c>
      <c r="G1126" s="99">
        <f t="shared" si="676"/>
        <v>0</v>
      </c>
      <c r="H1126" s="33">
        <f t="shared" ref="H1126" si="682">H1131+H1216+H1186</f>
        <v>0</v>
      </c>
      <c r="I1126" s="99">
        <f t="shared" si="677"/>
        <v>0</v>
      </c>
      <c r="J1126" s="295">
        <f t="shared" si="680"/>
        <v>0</v>
      </c>
      <c r="K1126" s="33">
        <f t="shared" si="681"/>
        <v>588749.47</v>
      </c>
      <c r="L1126" s="33">
        <f t="shared" si="681"/>
        <v>0</v>
      </c>
      <c r="M1126" s="111">
        <f t="shared" si="678"/>
        <v>1</v>
      </c>
      <c r="N1126" s="795"/>
    </row>
    <row r="1127" spans="1:14" s="13" customFormat="1" ht="35.25" customHeight="1" x14ac:dyDescent="0.25">
      <c r="A1127" s="635" t="s">
        <v>181</v>
      </c>
      <c r="B1127" s="549" t="s">
        <v>244</v>
      </c>
      <c r="C1127" s="550" t="s">
        <v>237</v>
      </c>
      <c r="D1127" s="58">
        <f>SUM(D1128:D1131)</f>
        <v>19767.09</v>
      </c>
      <c r="E1127" s="58">
        <f>SUM(E1128:E1131)</f>
        <v>19767.09</v>
      </c>
      <c r="F1127" s="58">
        <f>SUM(F1128:F1131)</f>
        <v>1924.97</v>
      </c>
      <c r="G1127" s="92">
        <f t="shared" si="676"/>
        <v>9.7000000000000003E-2</v>
      </c>
      <c r="H1127" s="58">
        <f>SUM(H1128:H1131)</f>
        <v>1924.97</v>
      </c>
      <c r="I1127" s="92">
        <f t="shared" si="677"/>
        <v>9.7000000000000003E-2</v>
      </c>
      <c r="J1127" s="159">
        <f t="shared" si="680"/>
        <v>0.1</v>
      </c>
      <c r="K1127" s="58">
        <f>SUM(K1128:K1131)</f>
        <v>17355.71</v>
      </c>
      <c r="L1127" s="58">
        <f>SUM(L1128:L1131)</f>
        <v>2411.38</v>
      </c>
      <c r="M1127" s="56">
        <f>K1127/E1127</f>
        <v>0.88</v>
      </c>
      <c r="N1127" s="795"/>
    </row>
    <row r="1128" spans="1:14" s="13" customFormat="1" ht="23.25" customHeight="1" x14ac:dyDescent="0.25">
      <c r="A1128" s="635"/>
      <c r="B1128" s="551" t="s">
        <v>19</v>
      </c>
      <c r="C1128" s="551"/>
      <c r="D1128" s="24">
        <f t="shared" ref="D1128:F1131" si="683">D1133+D1168</f>
        <v>0</v>
      </c>
      <c r="E1128" s="24">
        <f t="shared" si="683"/>
        <v>0</v>
      </c>
      <c r="F1128" s="24">
        <f t="shared" si="683"/>
        <v>0</v>
      </c>
      <c r="G1128" s="96"/>
      <c r="H1128" s="24">
        <f>H1133+H1168</f>
        <v>0</v>
      </c>
      <c r="I1128" s="77" t="e">
        <f t="shared" si="677"/>
        <v>#DIV/0!</v>
      </c>
      <c r="J1128" s="157"/>
      <c r="K1128" s="24">
        <f t="shared" ref="K1128:L1131" si="684">K1133+K1168</f>
        <v>0</v>
      </c>
      <c r="L1128" s="24">
        <f t="shared" si="684"/>
        <v>0</v>
      </c>
      <c r="M1128" s="115" t="e">
        <f t="shared" si="678"/>
        <v>#DIV/0!</v>
      </c>
      <c r="N1128" s="795"/>
    </row>
    <row r="1129" spans="1:14" s="13" customFormat="1" ht="22.5" customHeight="1" x14ac:dyDescent="0.25">
      <c r="A1129" s="635"/>
      <c r="B1129" s="551" t="s">
        <v>18</v>
      </c>
      <c r="C1129" s="551"/>
      <c r="D1129" s="24">
        <f t="shared" si="683"/>
        <v>0</v>
      </c>
      <c r="E1129" s="24">
        <f t="shared" si="683"/>
        <v>0</v>
      </c>
      <c r="F1129" s="24">
        <f t="shared" si="683"/>
        <v>0</v>
      </c>
      <c r="G1129" s="77" t="e">
        <f t="shared" ref="G1129:G1130" si="685">F1129/E1129</f>
        <v>#DIV/0!</v>
      </c>
      <c r="H1129" s="24">
        <f>H1134+H1169</f>
        <v>0</v>
      </c>
      <c r="I1129" s="77" t="e">
        <f t="shared" si="677"/>
        <v>#DIV/0!</v>
      </c>
      <c r="J1129" s="552" t="e">
        <f t="shared" ref="J1129" si="686">H1129/E1129</f>
        <v>#DIV/0!</v>
      </c>
      <c r="K1129" s="24">
        <f t="shared" si="684"/>
        <v>0</v>
      </c>
      <c r="L1129" s="24">
        <f t="shared" si="684"/>
        <v>0</v>
      </c>
      <c r="M1129" s="115" t="e">
        <f t="shared" si="678"/>
        <v>#DIV/0!</v>
      </c>
      <c r="N1129" s="795"/>
    </row>
    <row r="1130" spans="1:14" s="13" customFormat="1" ht="24" customHeight="1" x14ac:dyDescent="0.25">
      <c r="A1130" s="635"/>
      <c r="B1130" s="551" t="s">
        <v>38</v>
      </c>
      <c r="C1130" s="551"/>
      <c r="D1130" s="24">
        <f t="shared" si="683"/>
        <v>19767.09</v>
      </c>
      <c r="E1130" s="24">
        <f t="shared" si="683"/>
        <v>19767.09</v>
      </c>
      <c r="F1130" s="24">
        <f t="shared" si="683"/>
        <v>1924.97</v>
      </c>
      <c r="G1130" s="96">
        <f t="shared" si="685"/>
        <v>9.7000000000000003E-2</v>
      </c>
      <c r="H1130" s="24">
        <f>H1135+H1170</f>
        <v>1924.97</v>
      </c>
      <c r="I1130" s="96">
        <f t="shared" si="677"/>
        <v>9.7000000000000003E-2</v>
      </c>
      <c r="J1130" s="158">
        <f t="shared" si="680"/>
        <v>0.1</v>
      </c>
      <c r="K1130" s="24">
        <f t="shared" si="684"/>
        <v>17355.71</v>
      </c>
      <c r="L1130" s="24">
        <f t="shared" si="684"/>
        <v>2411.38</v>
      </c>
      <c r="M1130" s="47">
        <f t="shared" si="678"/>
        <v>0.88</v>
      </c>
      <c r="N1130" s="795"/>
    </row>
    <row r="1131" spans="1:14" s="13" customFormat="1" ht="25.5" customHeight="1" x14ac:dyDescent="0.25">
      <c r="A1131" s="635"/>
      <c r="B1131" s="551" t="s">
        <v>20</v>
      </c>
      <c r="C1131" s="551"/>
      <c r="D1131" s="24">
        <f t="shared" si="683"/>
        <v>0</v>
      </c>
      <c r="E1131" s="24">
        <f t="shared" si="683"/>
        <v>0</v>
      </c>
      <c r="F1131" s="24">
        <f t="shared" si="683"/>
        <v>0</v>
      </c>
      <c r="G1131" s="96"/>
      <c r="H1131" s="24">
        <f>H1136+H1171</f>
        <v>0</v>
      </c>
      <c r="I1131" s="77" t="e">
        <f t="shared" si="677"/>
        <v>#DIV/0!</v>
      </c>
      <c r="J1131" s="157"/>
      <c r="K1131" s="24">
        <f t="shared" si="684"/>
        <v>0</v>
      </c>
      <c r="L1131" s="24">
        <f t="shared" si="684"/>
        <v>0</v>
      </c>
      <c r="M1131" s="115" t="e">
        <f t="shared" si="678"/>
        <v>#DIV/0!</v>
      </c>
      <c r="N1131" s="795"/>
    </row>
    <row r="1132" spans="1:14" s="11" customFormat="1" ht="60.75" customHeight="1" x14ac:dyDescent="0.25">
      <c r="A1132" s="636" t="s">
        <v>182</v>
      </c>
      <c r="B1132" s="151" t="s">
        <v>1034</v>
      </c>
      <c r="C1132" s="149" t="s">
        <v>238</v>
      </c>
      <c r="D1132" s="50">
        <f>SUM(D1133:D1136)</f>
        <v>12482.1</v>
      </c>
      <c r="E1132" s="50">
        <f>SUM(E1133:E1136)</f>
        <v>12482.1</v>
      </c>
      <c r="F1132" s="50">
        <f>SUM(F1133:F1136)</f>
        <v>1821.53</v>
      </c>
      <c r="G1132" s="101">
        <f>F1132/E1132</f>
        <v>0.14599999999999999</v>
      </c>
      <c r="H1132" s="50">
        <f>SUM(H1133:H1136)</f>
        <v>1821.53</v>
      </c>
      <c r="I1132" s="96">
        <f t="shared" si="677"/>
        <v>0.14599999999999999</v>
      </c>
      <c r="J1132" s="158">
        <f t="shared" si="680"/>
        <v>0.15</v>
      </c>
      <c r="K1132" s="24">
        <f>SUM(K1133:K1136)</f>
        <v>10070.719999999999</v>
      </c>
      <c r="L1132" s="24">
        <f>SUM(L1133:L1136)</f>
        <v>2411.38</v>
      </c>
      <c r="M1132" s="47">
        <f t="shared" si="678"/>
        <v>0.81</v>
      </c>
      <c r="N1132" s="702"/>
    </row>
    <row r="1133" spans="1:14" s="13" customFormat="1" ht="25.5" customHeight="1" x14ac:dyDescent="0.25">
      <c r="A1133" s="636"/>
      <c r="B1133" s="150" t="s">
        <v>19</v>
      </c>
      <c r="C1133" s="150"/>
      <c r="D1133" s="24">
        <f t="shared" ref="D1133:F1136" si="687">D1138+D1143+D1148+D1153+D1158+D1163</f>
        <v>0</v>
      </c>
      <c r="E1133" s="24">
        <f t="shared" si="687"/>
        <v>0</v>
      </c>
      <c r="F1133" s="24">
        <f t="shared" si="687"/>
        <v>0</v>
      </c>
      <c r="G1133" s="96"/>
      <c r="H1133" s="24">
        <f>H1138+H1143+H1148+H1153+H1158+H1163</f>
        <v>0</v>
      </c>
      <c r="I1133" s="77" t="e">
        <f t="shared" si="677"/>
        <v>#DIV/0!</v>
      </c>
      <c r="J1133" s="157"/>
      <c r="K1133" s="24">
        <f t="shared" ref="K1133:L1136" si="688">K1138+K1143+K1148+K1153+K1158+K1163</f>
        <v>0</v>
      </c>
      <c r="L1133" s="24">
        <f t="shared" si="688"/>
        <v>0</v>
      </c>
      <c r="M1133" s="115" t="e">
        <f t="shared" si="678"/>
        <v>#DIV/0!</v>
      </c>
      <c r="N1133" s="702"/>
    </row>
    <row r="1134" spans="1:14" s="13" customFormat="1" ht="20.25" customHeight="1" x14ac:dyDescent="0.25">
      <c r="A1134" s="636"/>
      <c r="B1134" s="150" t="s">
        <v>18</v>
      </c>
      <c r="C1134" s="150"/>
      <c r="D1134" s="24">
        <f t="shared" si="687"/>
        <v>0</v>
      </c>
      <c r="E1134" s="24">
        <f t="shared" si="687"/>
        <v>0</v>
      </c>
      <c r="F1134" s="24">
        <f t="shared" si="687"/>
        <v>0</v>
      </c>
      <c r="G1134" s="96"/>
      <c r="H1134" s="24">
        <f>H1139+H1144+H1149+H1154+H1159+H1164</f>
        <v>0</v>
      </c>
      <c r="I1134" s="77" t="e">
        <f t="shared" si="677"/>
        <v>#DIV/0!</v>
      </c>
      <c r="J1134" s="157"/>
      <c r="K1134" s="24">
        <f t="shared" si="688"/>
        <v>0</v>
      </c>
      <c r="L1134" s="24">
        <f t="shared" si="688"/>
        <v>0</v>
      </c>
      <c r="M1134" s="115" t="e">
        <f t="shared" si="678"/>
        <v>#DIV/0!</v>
      </c>
      <c r="N1134" s="702"/>
    </row>
    <row r="1135" spans="1:14" s="13" customFormat="1" ht="24" customHeight="1" x14ac:dyDescent="0.25">
      <c r="A1135" s="636"/>
      <c r="B1135" s="150" t="s">
        <v>38</v>
      </c>
      <c r="C1135" s="150"/>
      <c r="D1135" s="24">
        <f t="shared" si="687"/>
        <v>12482.1</v>
      </c>
      <c r="E1135" s="24">
        <f t="shared" si="687"/>
        <v>12482.1</v>
      </c>
      <c r="F1135" s="24">
        <f t="shared" si="687"/>
        <v>1821.53</v>
      </c>
      <c r="G1135" s="96">
        <f>F1135/E1135</f>
        <v>0.14599999999999999</v>
      </c>
      <c r="H1135" s="24">
        <f>H1140+H1145+H1150+H1155+H1160+H1165</f>
        <v>1821.53</v>
      </c>
      <c r="I1135" s="96">
        <f t="shared" si="677"/>
        <v>0.14599999999999999</v>
      </c>
      <c r="J1135" s="158">
        <f t="shared" si="680"/>
        <v>0.15</v>
      </c>
      <c r="K1135" s="24">
        <f t="shared" si="688"/>
        <v>10070.719999999999</v>
      </c>
      <c r="L1135" s="24">
        <f t="shared" si="688"/>
        <v>2411.38</v>
      </c>
      <c r="M1135" s="47">
        <f t="shared" si="678"/>
        <v>0.81</v>
      </c>
      <c r="N1135" s="702"/>
    </row>
    <row r="1136" spans="1:14" s="13" customFormat="1" x14ac:dyDescent="0.25">
      <c r="A1136" s="636"/>
      <c r="B1136" s="150" t="s">
        <v>20</v>
      </c>
      <c r="C1136" s="150"/>
      <c r="D1136" s="24">
        <f t="shared" si="687"/>
        <v>0</v>
      </c>
      <c r="E1136" s="24">
        <f t="shared" si="687"/>
        <v>0</v>
      </c>
      <c r="F1136" s="24">
        <f t="shared" si="687"/>
        <v>0</v>
      </c>
      <c r="G1136" s="96"/>
      <c r="H1136" s="24">
        <f>H1141+H1146+H1151+H1156+H1161+H1166</f>
        <v>0</v>
      </c>
      <c r="I1136" s="77" t="e">
        <f t="shared" si="677"/>
        <v>#DIV/0!</v>
      </c>
      <c r="J1136" s="157"/>
      <c r="K1136" s="24">
        <f t="shared" si="688"/>
        <v>0</v>
      </c>
      <c r="L1136" s="24">
        <f t="shared" si="688"/>
        <v>0</v>
      </c>
      <c r="M1136" s="115" t="e">
        <f t="shared" si="678"/>
        <v>#DIV/0!</v>
      </c>
      <c r="N1136" s="702"/>
    </row>
    <row r="1137" spans="1:14" s="11" customFormat="1" ht="56.25" x14ac:dyDescent="0.25">
      <c r="A1137" s="636" t="s">
        <v>1026</v>
      </c>
      <c r="B1137" s="151" t="s">
        <v>1035</v>
      </c>
      <c r="C1137" s="149" t="s">
        <v>238</v>
      </c>
      <c r="D1137" s="50">
        <f>SUM(D1138:D1141)</f>
        <v>620.28</v>
      </c>
      <c r="E1137" s="50">
        <f>SUM(E1138:E1141)</f>
        <v>620.28</v>
      </c>
      <c r="F1137" s="50">
        <f>SUM(F1138:F1141)</f>
        <v>0</v>
      </c>
      <c r="G1137" s="101">
        <f>F1137/E1137</f>
        <v>0</v>
      </c>
      <c r="H1137" s="50">
        <f>SUM(H1138:H1141)</f>
        <v>0</v>
      </c>
      <c r="I1137" s="101">
        <f t="shared" si="677"/>
        <v>0</v>
      </c>
      <c r="J1137" s="160">
        <f t="shared" si="680"/>
        <v>0</v>
      </c>
      <c r="K1137" s="50">
        <f>SUM(K1138:K1141)</f>
        <v>330</v>
      </c>
      <c r="L1137" s="50">
        <f t="shared" ref="L1137:L1190" si="689">E1137-K1137</f>
        <v>290.27999999999997</v>
      </c>
      <c r="M1137" s="134">
        <f t="shared" si="678"/>
        <v>0.53</v>
      </c>
      <c r="N1137" s="900" t="s">
        <v>1079</v>
      </c>
    </row>
    <row r="1138" spans="1:14" s="13" customFormat="1" ht="22.5" customHeight="1" x14ac:dyDescent="0.25">
      <c r="A1138" s="636"/>
      <c r="B1138" s="150" t="s">
        <v>19</v>
      </c>
      <c r="C1138" s="150"/>
      <c r="D1138" s="24"/>
      <c r="E1138" s="24"/>
      <c r="F1138" s="24"/>
      <c r="G1138" s="96"/>
      <c r="H1138" s="24"/>
      <c r="I1138" s="77" t="e">
        <f t="shared" si="677"/>
        <v>#DIV/0!</v>
      </c>
      <c r="J1138" s="157"/>
      <c r="K1138" s="24">
        <f t="shared" ref="K1138:K1190" si="690">E1138</f>
        <v>0</v>
      </c>
      <c r="L1138" s="24">
        <f t="shared" si="689"/>
        <v>0</v>
      </c>
      <c r="M1138" s="115" t="e">
        <f t="shared" si="678"/>
        <v>#DIV/0!</v>
      </c>
      <c r="N1138" s="901"/>
    </row>
    <row r="1139" spans="1:14" s="13" customFormat="1" ht="22.5" customHeight="1" x14ac:dyDescent="0.25">
      <c r="A1139" s="636"/>
      <c r="B1139" s="150" t="s">
        <v>18</v>
      </c>
      <c r="C1139" s="150"/>
      <c r="D1139" s="24"/>
      <c r="E1139" s="24"/>
      <c r="F1139" s="24"/>
      <c r="G1139" s="96"/>
      <c r="H1139" s="24"/>
      <c r="I1139" s="77" t="e">
        <f t="shared" si="677"/>
        <v>#DIV/0!</v>
      </c>
      <c r="J1139" s="157"/>
      <c r="K1139" s="24">
        <f t="shared" si="690"/>
        <v>0</v>
      </c>
      <c r="L1139" s="24">
        <f t="shared" si="689"/>
        <v>0</v>
      </c>
      <c r="M1139" s="115" t="e">
        <f t="shared" si="678"/>
        <v>#DIV/0!</v>
      </c>
      <c r="N1139" s="901"/>
    </row>
    <row r="1140" spans="1:14" s="13" customFormat="1" ht="22.5" customHeight="1" x14ac:dyDescent="0.25">
      <c r="A1140" s="636"/>
      <c r="B1140" s="150" t="s">
        <v>38</v>
      </c>
      <c r="C1140" s="150"/>
      <c r="D1140" s="24">
        <v>620.28</v>
      </c>
      <c r="E1140" s="24">
        <v>620.28</v>
      </c>
      <c r="F1140" s="24"/>
      <c r="G1140" s="96">
        <f>F1140/E1140</f>
        <v>0</v>
      </c>
      <c r="H1140" s="24">
        <f>F1140</f>
        <v>0</v>
      </c>
      <c r="I1140" s="96">
        <f t="shared" si="677"/>
        <v>0</v>
      </c>
      <c r="J1140" s="158">
        <f t="shared" si="680"/>
        <v>0</v>
      </c>
      <c r="K1140" s="24">
        <v>330</v>
      </c>
      <c r="L1140" s="24">
        <f t="shared" si="689"/>
        <v>290.27999999999997</v>
      </c>
      <c r="M1140" s="47">
        <f t="shared" si="678"/>
        <v>0.53</v>
      </c>
      <c r="N1140" s="901"/>
    </row>
    <row r="1141" spans="1:14" s="13" customFormat="1" ht="22.5" customHeight="1" x14ac:dyDescent="0.25">
      <c r="A1141" s="636"/>
      <c r="B1141" s="150" t="s">
        <v>20</v>
      </c>
      <c r="C1141" s="150"/>
      <c r="D1141" s="24"/>
      <c r="E1141" s="24"/>
      <c r="F1141" s="24"/>
      <c r="G1141" s="96"/>
      <c r="H1141" s="24"/>
      <c r="I1141" s="77" t="e">
        <f t="shared" si="677"/>
        <v>#DIV/0!</v>
      </c>
      <c r="J1141" s="157"/>
      <c r="K1141" s="24">
        <f t="shared" si="690"/>
        <v>0</v>
      </c>
      <c r="L1141" s="24">
        <f t="shared" si="689"/>
        <v>0</v>
      </c>
      <c r="M1141" s="115" t="e">
        <f t="shared" si="678"/>
        <v>#DIV/0!</v>
      </c>
      <c r="N1141" s="902"/>
    </row>
    <row r="1142" spans="1:14" s="13" customFormat="1" ht="93.75" customHeight="1" x14ac:dyDescent="0.25">
      <c r="A1142" s="636" t="s">
        <v>1027</v>
      </c>
      <c r="B1142" s="151" t="s">
        <v>1036</v>
      </c>
      <c r="C1142" s="149" t="s">
        <v>238</v>
      </c>
      <c r="D1142" s="50">
        <f>SUM(D1143:D1146)</f>
        <v>2170.06</v>
      </c>
      <c r="E1142" s="50">
        <f>SUM(E1143:E1146)</f>
        <v>2170.06</v>
      </c>
      <c r="F1142" s="50">
        <f>SUM(F1143:F1146)</f>
        <v>82.96</v>
      </c>
      <c r="G1142" s="101">
        <f>F1142/E1142</f>
        <v>3.7999999999999999E-2</v>
      </c>
      <c r="H1142" s="50">
        <f>SUM(H1143:H1146)</f>
        <v>82.96</v>
      </c>
      <c r="I1142" s="101">
        <f t="shared" si="677"/>
        <v>3.7999999999999999E-2</v>
      </c>
      <c r="J1142" s="160">
        <f t="shared" si="680"/>
        <v>0.04</v>
      </c>
      <c r="K1142" s="50">
        <f>SUM(K1143:K1146)</f>
        <v>1437.03</v>
      </c>
      <c r="L1142" s="50">
        <f t="shared" si="689"/>
        <v>733.03</v>
      </c>
      <c r="M1142" s="134">
        <f t="shared" si="678"/>
        <v>0.66</v>
      </c>
      <c r="N1142" s="900" t="s">
        <v>1345</v>
      </c>
    </row>
    <row r="1143" spans="1:14" s="13" customFormat="1" ht="26.25" customHeight="1" x14ac:dyDescent="0.25">
      <c r="A1143" s="636"/>
      <c r="B1143" s="150" t="s">
        <v>19</v>
      </c>
      <c r="C1143" s="150"/>
      <c r="D1143" s="24"/>
      <c r="E1143" s="24"/>
      <c r="F1143" s="24"/>
      <c r="G1143" s="96"/>
      <c r="H1143" s="24"/>
      <c r="I1143" s="77" t="e">
        <f t="shared" si="677"/>
        <v>#DIV/0!</v>
      </c>
      <c r="J1143" s="157"/>
      <c r="K1143" s="24">
        <f t="shared" si="690"/>
        <v>0</v>
      </c>
      <c r="L1143" s="24">
        <f t="shared" si="689"/>
        <v>0</v>
      </c>
      <c r="M1143" s="115" t="e">
        <f t="shared" si="678"/>
        <v>#DIV/0!</v>
      </c>
      <c r="N1143" s="901"/>
    </row>
    <row r="1144" spans="1:14" s="13" customFormat="1" ht="22.5" customHeight="1" x14ac:dyDescent="0.25">
      <c r="A1144" s="636"/>
      <c r="B1144" s="150" t="s">
        <v>18</v>
      </c>
      <c r="C1144" s="150"/>
      <c r="D1144" s="24"/>
      <c r="E1144" s="24"/>
      <c r="F1144" s="24"/>
      <c r="G1144" s="96"/>
      <c r="H1144" s="24"/>
      <c r="I1144" s="77" t="e">
        <f t="shared" si="677"/>
        <v>#DIV/0!</v>
      </c>
      <c r="J1144" s="157"/>
      <c r="K1144" s="24">
        <f t="shared" si="690"/>
        <v>0</v>
      </c>
      <c r="L1144" s="24">
        <f t="shared" si="689"/>
        <v>0</v>
      </c>
      <c r="M1144" s="115" t="e">
        <f t="shared" si="678"/>
        <v>#DIV/0!</v>
      </c>
      <c r="N1144" s="901"/>
    </row>
    <row r="1145" spans="1:14" s="13" customFormat="1" ht="25.5" customHeight="1" x14ac:dyDescent="0.25">
      <c r="A1145" s="636"/>
      <c r="B1145" s="150" t="s">
        <v>38</v>
      </c>
      <c r="C1145" s="150"/>
      <c r="D1145" s="24">
        <v>2170.06</v>
      </c>
      <c r="E1145" s="24">
        <v>2170.06</v>
      </c>
      <c r="F1145" s="24">
        <v>82.96</v>
      </c>
      <c r="G1145" s="96">
        <f>F1145/E1145</f>
        <v>3.7999999999999999E-2</v>
      </c>
      <c r="H1145" s="24">
        <f>F1145</f>
        <v>82.96</v>
      </c>
      <c r="I1145" s="96">
        <f t="shared" si="677"/>
        <v>3.7999999999999999E-2</v>
      </c>
      <c r="J1145" s="158">
        <f t="shared" si="680"/>
        <v>0.04</v>
      </c>
      <c r="K1145" s="24">
        <v>1437.03</v>
      </c>
      <c r="L1145" s="24">
        <f t="shared" si="689"/>
        <v>733.03</v>
      </c>
      <c r="M1145" s="47">
        <f t="shared" si="678"/>
        <v>0.66</v>
      </c>
      <c r="N1145" s="901"/>
    </row>
    <row r="1146" spans="1:14" s="13" customFormat="1" ht="25.5" customHeight="1" x14ac:dyDescent="0.25">
      <c r="A1146" s="636"/>
      <c r="B1146" s="150" t="s">
        <v>20</v>
      </c>
      <c r="C1146" s="150"/>
      <c r="D1146" s="24"/>
      <c r="E1146" s="24"/>
      <c r="F1146" s="24"/>
      <c r="G1146" s="96"/>
      <c r="H1146" s="24"/>
      <c r="I1146" s="77" t="e">
        <f t="shared" si="677"/>
        <v>#DIV/0!</v>
      </c>
      <c r="J1146" s="157"/>
      <c r="K1146" s="24">
        <f t="shared" si="690"/>
        <v>0</v>
      </c>
      <c r="L1146" s="24">
        <f t="shared" si="689"/>
        <v>0</v>
      </c>
      <c r="M1146" s="115" t="e">
        <f t="shared" si="678"/>
        <v>#DIV/0!</v>
      </c>
      <c r="N1146" s="902"/>
    </row>
    <row r="1147" spans="1:14" s="13" customFormat="1" ht="55.5" customHeight="1" x14ac:dyDescent="0.25">
      <c r="A1147" s="636" t="s">
        <v>1028</v>
      </c>
      <c r="B1147" s="151" t="s">
        <v>1037</v>
      </c>
      <c r="C1147" s="149" t="s">
        <v>238</v>
      </c>
      <c r="D1147" s="50">
        <f>SUM(D1148:D1151)</f>
        <v>558.08000000000004</v>
      </c>
      <c r="E1147" s="50">
        <f>SUM(E1148:E1151)</f>
        <v>558.08000000000004</v>
      </c>
      <c r="F1147" s="50">
        <f>SUM(F1148:F1151)</f>
        <v>0</v>
      </c>
      <c r="G1147" s="101">
        <f>F1147/E1147</f>
        <v>0</v>
      </c>
      <c r="H1147" s="50">
        <f>SUM(H1148:H1151)</f>
        <v>0</v>
      </c>
      <c r="I1147" s="101">
        <f t="shared" si="677"/>
        <v>0</v>
      </c>
      <c r="J1147" s="160">
        <f t="shared" si="680"/>
        <v>0</v>
      </c>
      <c r="K1147" s="50">
        <f>SUM(K1148:K1151)</f>
        <v>558.08000000000004</v>
      </c>
      <c r="L1147" s="50">
        <f>SUM(L1148:L1151)</f>
        <v>0</v>
      </c>
      <c r="M1147" s="134">
        <f t="shared" si="678"/>
        <v>1</v>
      </c>
      <c r="N1147" s="881" t="s">
        <v>1080</v>
      </c>
    </row>
    <row r="1148" spans="1:14" s="13" customFormat="1" ht="24" customHeight="1" x14ac:dyDescent="0.25">
      <c r="A1148" s="636"/>
      <c r="B1148" s="150" t="s">
        <v>19</v>
      </c>
      <c r="C1148" s="150"/>
      <c r="D1148" s="24"/>
      <c r="E1148" s="24"/>
      <c r="F1148" s="24"/>
      <c r="G1148" s="96"/>
      <c r="H1148" s="24"/>
      <c r="I1148" s="77" t="e">
        <f t="shared" si="677"/>
        <v>#DIV/0!</v>
      </c>
      <c r="J1148" s="157"/>
      <c r="K1148" s="24"/>
      <c r="L1148" s="24"/>
      <c r="M1148" s="115"/>
      <c r="N1148" s="881"/>
    </row>
    <row r="1149" spans="1:14" s="13" customFormat="1" ht="24" customHeight="1" x14ac:dyDescent="0.25">
      <c r="A1149" s="636"/>
      <c r="B1149" s="150" t="s">
        <v>18</v>
      </c>
      <c r="C1149" s="150"/>
      <c r="D1149" s="24"/>
      <c r="E1149" s="24"/>
      <c r="F1149" s="24"/>
      <c r="G1149" s="96"/>
      <c r="H1149" s="24"/>
      <c r="I1149" s="77" t="e">
        <f t="shared" si="677"/>
        <v>#DIV/0!</v>
      </c>
      <c r="J1149" s="157"/>
      <c r="K1149" s="24"/>
      <c r="L1149" s="24"/>
      <c r="M1149" s="115"/>
      <c r="N1149" s="881"/>
    </row>
    <row r="1150" spans="1:14" s="13" customFormat="1" ht="24" customHeight="1" x14ac:dyDescent="0.25">
      <c r="A1150" s="636"/>
      <c r="B1150" s="150" t="s">
        <v>38</v>
      </c>
      <c r="C1150" s="150"/>
      <c r="D1150" s="24">
        <v>558.08000000000004</v>
      </c>
      <c r="E1150" s="24">
        <v>558.08000000000004</v>
      </c>
      <c r="F1150" s="24"/>
      <c r="G1150" s="96">
        <f>F1150/E1150</f>
        <v>0</v>
      </c>
      <c r="H1150" s="24">
        <f>F1150</f>
        <v>0</v>
      </c>
      <c r="I1150" s="96">
        <f t="shared" si="677"/>
        <v>0</v>
      </c>
      <c r="J1150" s="158">
        <f t="shared" si="680"/>
        <v>0</v>
      </c>
      <c r="K1150" s="24">
        <f>E1150</f>
        <v>558.08000000000004</v>
      </c>
      <c r="L1150" s="24">
        <f t="shared" si="689"/>
        <v>0</v>
      </c>
      <c r="M1150" s="47">
        <f t="shared" si="678"/>
        <v>1</v>
      </c>
      <c r="N1150" s="881"/>
    </row>
    <row r="1151" spans="1:14" s="13" customFormat="1" ht="24" customHeight="1" x14ac:dyDescent="0.25">
      <c r="A1151" s="636"/>
      <c r="B1151" s="150" t="s">
        <v>20</v>
      </c>
      <c r="C1151" s="150"/>
      <c r="D1151" s="24"/>
      <c r="E1151" s="24"/>
      <c r="F1151" s="24"/>
      <c r="G1151" s="96"/>
      <c r="H1151" s="24"/>
      <c r="I1151" s="77" t="e">
        <f t="shared" si="677"/>
        <v>#DIV/0!</v>
      </c>
      <c r="J1151" s="157"/>
      <c r="K1151" s="24"/>
      <c r="L1151" s="24"/>
      <c r="M1151" s="115"/>
      <c r="N1151" s="881"/>
    </row>
    <row r="1152" spans="1:14" s="13" customFormat="1" ht="39.75" customHeight="1" x14ac:dyDescent="0.25">
      <c r="A1152" s="636" t="s">
        <v>1029</v>
      </c>
      <c r="B1152" s="151" t="s">
        <v>1038</v>
      </c>
      <c r="C1152" s="149" t="s">
        <v>238</v>
      </c>
      <c r="D1152" s="50">
        <f>SUM(D1153:D1156)</f>
        <v>1115.44</v>
      </c>
      <c r="E1152" s="50">
        <f>SUM(E1153:E1156)</f>
        <v>1115.44</v>
      </c>
      <c r="F1152" s="50">
        <f>SUM(F1153:F1156)</f>
        <v>0</v>
      </c>
      <c r="G1152" s="101">
        <f>F1152/E1152</f>
        <v>0</v>
      </c>
      <c r="H1152" s="50">
        <f>SUM(H1153:H1156)</f>
        <v>0</v>
      </c>
      <c r="I1152" s="101">
        <f t="shared" si="677"/>
        <v>0</v>
      </c>
      <c r="J1152" s="160">
        <f t="shared" si="680"/>
        <v>0</v>
      </c>
      <c r="K1152" s="50">
        <f>SUM(K1153:K1156)</f>
        <v>1109.8599999999999</v>
      </c>
      <c r="L1152" s="50">
        <f>SUM(L1153:L1156)</f>
        <v>5.58</v>
      </c>
      <c r="M1152" s="134">
        <f t="shared" si="678"/>
        <v>0.99</v>
      </c>
      <c r="N1152" s="701" t="s">
        <v>1346</v>
      </c>
    </row>
    <row r="1153" spans="1:14" s="13" customFormat="1" ht="24.75" customHeight="1" x14ac:dyDescent="0.25">
      <c r="A1153" s="636"/>
      <c r="B1153" s="150" t="s">
        <v>19</v>
      </c>
      <c r="C1153" s="150"/>
      <c r="D1153" s="24"/>
      <c r="E1153" s="24"/>
      <c r="F1153" s="24"/>
      <c r="G1153" s="96"/>
      <c r="H1153" s="24"/>
      <c r="I1153" s="77" t="e">
        <f t="shared" si="677"/>
        <v>#DIV/0!</v>
      </c>
      <c r="J1153" s="158"/>
      <c r="K1153" s="24"/>
      <c r="L1153" s="24"/>
      <c r="M1153" s="115"/>
      <c r="N1153" s="701"/>
    </row>
    <row r="1154" spans="1:14" s="13" customFormat="1" x14ac:dyDescent="0.25">
      <c r="A1154" s="636"/>
      <c r="B1154" s="150" t="s">
        <v>18</v>
      </c>
      <c r="C1154" s="150"/>
      <c r="D1154" s="24"/>
      <c r="E1154" s="24"/>
      <c r="F1154" s="24"/>
      <c r="G1154" s="96"/>
      <c r="H1154" s="24"/>
      <c r="I1154" s="77" t="e">
        <f t="shared" si="677"/>
        <v>#DIV/0!</v>
      </c>
      <c r="J1154" s="158"/>
      <c r="K1154" s="24"/>
      <c r="L1154" s="24"/>
      <c r="M1154" s="115"/>
      <c r="N1154" s="701"/>
    </row>
    <row r="1155" spans="1:14" s="13" customFormat="1" x14ac:dyDescent="0.25">
      <c r="A1155" s="636"/>
      <c r="B1155" s="150" t="s">
        <v>38</v>
      </c>
      <c r="C1155" s="150"/>
      <c r="D1155" s="24">
        <v>1115.44</v>
      </c>
      <c r="E1155" s="24">
        <v>1115.44</v>
      </c>
      <c r="F1155" s="24"/>
      <c r="G1155" s="96">
        <f>F1155/E1155</f>
        <v>0</v>
      </c>
      <c r="H1155" s="24">
        <f>F1155</f>
        <v>0</v>
      </c>
      <c r="I1155" s="96">
        <f t="shared" si="677"/>
        <v>0</v>
      </c>
      <c r="J1155" s="158">
        <f t="shared" si="680"/>
        <v>0</v>
      </c>
      <c r="K1155" s="24">
        <v>1109.8599999999999</v>
      </c>
      <c r="L1155" s="24">
        <f t="shared" si="689"/>
        <v>5.58</v>
      </c>
      <c r="M1155" s="47">
        <f t="shared" si="678"/>
        <v>0.99</v>
      </c>
      <c r="N1155" s="701"/>
    </row>
    <row r="1156" spans="1:14" s="13" customFormat="1" ht="23.25" customHeight="1" x14ac:dyDescent="0.25">
      <c r="A1156" s="636"/>
      <c r="B1156" s="150" t="s">
        <v>20</v>
      </c>
      <c r="C1156" s="150"/>
      <c r="D1156" s="24"/>
      <c r="E1156" s="24"/>
      <c r="F1156" s="24"/>
      <c r="G1156" s="96"/>
      <c r="H1156" s="24"/>
      <c r="I1156" s="77" t="e">
        <f t="shared" si="677"/>
        <v>#DIV/0!</v>
      </c>
      <c r="J1156" s="157"/>
      <c r="K1156" s="24"/>
      <c r="L1156" s="24"/>
      <c r="M1156" s="115"/>
      <c r="N1156" s="701"/>
    </row>
    <row r="1157" spans="1:14" s="13" customFormat="1" ht="105.75" customHeight="1" x14ac:dyDescent="0.25">
      <c r="A1157" s="636" t="s">
        <v>1030</v>
      </c>
      <c r="B1157" s="556" t="s">
        <v>1039</v>
      </c>
      <c r="C1157" s="551" t="s">
        <v>238</v>
      </c>
      <c r="D1157" s="24">
        <f>SUM(D1158:D1161)</f>
        <v>6986.63</v>
      </c>
      <c r="E1157" s="24">
        <f>SUM(E1158:E1161)</f>
        <v>6986.63</v>
      </c>
      <c r="F1157" s="24">
        <f>SUM(F1158:F1161)</f>
        <v>1738.57</v>
      </c>
      <c r="G1157" s="96">
        <f>F1157/E1157</f>
        <v>0.249</v>
      </c>
      <c r="H1157" s="24">
        <f>SUM(H1158:H1161)</f>
        <v>1738.57</v>
      </c>
      <c r="I1157" s="96">
        <f t="shared" si="677"/>
        <v>0.249</v>
      </c>
      <c r="J1157" s="158">
        <f t="shared" ref="J1157" si="691">H1157/E1157</f>
        <v>0.25</v>
      </c>
      <c r="K1157" s="24">
        <f>SUM(K1158:K1161)</f>
        <v>5954.08</v>
      </c>
      <c r="L1157" s="24">
        <f>SUM(L1158:L1161)</f>
        <v>1032.55</v>
      </c>
      <c r="M1157" s="47">
        <f t="shared" ref="M1157:M1224" si="692">K1157/E1157</f>
        <v>0.85</v>
      </c>
      <c r="N1157" s="701" t="s">
        <v>1081</v>
      </c>
    </row>
    <row r="1158" spans="1:14" s="13" customFormat="1" ht="86.25" customHeight="1" x14ac:dyDescent="0.25">
      <c r="A1158" s="636"/>
      <c r="B1158" s="150" t="s">
        <v>19</v>
      </c>
      <c r="C1158" s="150"/>
      <c r="D1158" s="24"/>
      <c r="E1158" s="24"/>
      <c r="F1158" s="24"/>
      <c r="G1158" s="96"/>
      <c r="H1158" s="24"/>
      <c r="I1158" s="77" t="e">
        <f t="shared" si="677"/>
        <v>#DIV/0!</v>
      </c>
      <c r="J1158" s="158"/>
      <c r="K1158" s="24"/>
      <c r="L1158" s="24"/>
      <c r="M1158" s="115"/>
      <c r="N1158" s="701"/>
    </row>
    <row r="1159" spans="1:14" s="13" customFormat="1" ht="86.25" customHeight="1" x14ac:dyDescent="0.25">
      <c r="A1159" s="636"/>
      <c r="B1159" s="150" t="s">
        <v>18</v>
      </c>
      <c r="C1159" s="150"/>
      <c r="D1159" s="24"/>
      <c r="E1159" s="24"/>
      <c r="F1159" s="24"/>
      <c r="G1159" s="96"/>
      <c r="H1159" s="24"/>
      <c r="I1159" s="77" t="e">
        <f t="shared" si="677"/>
        <v>#DIV/0!</v>
      </c>
      <c r="J1159" s="158"/>
      <c r="K1159" s="24"/>
      <c r="L1159" s="24"/>
      <c r="M1159" s="115"/>
      <c r="N1159" s="701"/>
    </row>
    <row r="1160" spans="1:14" s="13" customFormat="1" ht="86.25" customHeight="1" x14ac:dyDescent="0.25">
      <c r="A1160" s="636"/>
      <c r="B1160" s="150" t="s">
        <v>38</v>
      </c>
      <c r="C1160" s="150"/>
      <c r="D1160" s="24">
        <v>6986.63</v>
      </c>
      <c r="E1160" s="24">
        <f>D1160</f>
        <v>6986.63</v>
      </c>
      <c r="F1160" s="24">
        <v>1738.57</v>
      </c>
      <c r="G1160" s="96">
        <f>F1160/E1160</f>
        <v>0.249</v>
      </c>
      <c r="H1160" s="24">
        <f>F1160</f>
        <v>1738.57</v>
      </c>
      <c r="I1160" s="96">
        <f t="shared" si="677"/>
        <v>0.249</v>
      </c>
      <c r="J1160" s="158">
        <f t="shared" ref="J1160" si="693">H1160/E1160</f>
        <v>0.25</v>
      </c>
      <c r="K1160" s="24">
        <v>5954.08</v>
      </c>
      <c r="L1160" s="24">
        <f t="shared" ref="L1160" si="694">E1160-K1160</f>
        <v>1032.55</v>
      </c>
      <c r="M1160" s="47">
        <f t="shared" si="692"/>
        <v>0.85</v>
      </c>
      <c r="N1160" s="701"/>
    </row>
    <row r="1161" spans="1:14" s="13" customFormat="1" ht="86.25" customHeight="1" x14ac:dyDescent="0.25">
      <c r="A1161" s="636"/>
      <c r="B1161" s="150" t="s">
        <v>20</v>
      </c>
      <c r="C1161" s="150"/>
      <c r="D1161" s="24"/>
      <c r="E1161" s="24"/>
      <c r="F1161" s="24"/>
      <c r="G1161" s="96"/>
      <c r="H1161" s="24"/>
      <c r="I1161" s="77" t="e">
        <f t="shared" si="677"/>
        <v>#DIV/0!</v>
      </c>
      <c r="J1161" s="157"/>
      <c r="K1161" s="24"/>
      <c r="L1161" s="24"/>
      <c r="M1161" s="115"/>
      <c r="N1161" s="701"/>
    </row>
    <row r="1162" spans="1:14" s="13" customFormat="1" ht="138.75" customHeight="1" x14ac:dyDescent="0.25">
      <c r="A1162" s="636" t="s">
        <v>1031</v>
      </c>
      <c r="B1162" s="151" t="s">
        <v>1040</v>
      </c>
      <c r="C1162" s="149" t="s">
        <v>238</v>
      </c>
      <c r="D1162" s="50">
        <f>SUM(D1163:D1166)</f>
        <v>1031.6099999999999</v>
      </c>
      <c r="E1162" s="50">
        <f>SUM(E1163:E1166)</f>
        <v>1031.6099999999999</v>
      </c>
      <c r="F1162" s="50">
        <f>SUM(F1163:F1166)</f>
        <v>0</v>
      </c>
      <c r="G1162" s="101">
        <f>F1162/E1162</f>
        <v>0</v>
      </c>
      <c r="H1162" s="50">
        <f>SUM(H1163:H1166)</f>
        <v>0</v>
      </c>
      <c r="I1162" s="101">
        <f t="shared" si="677"/>
        <v>0</v>
      </c>
      <c r="J1162" s="160">
        <f t="shared" si="680"/>
        <v>0</v>
      </c>
      <c r="K1162" s="50">
        <f>SUM(K1163:K1166)</f>
        <v>681.67</v>
      </c>
      <c r="L1162" s="50">
        <f t="shared" si="689"/>
        <v>349.94</v>
      </c>
      <c r="M1162" s="134">
        <f t="shared" si="692"/>
        <v>0.66</v>
      </c>
      <c r="N1162" s="702" t="s">
        <v>1082</v>
      </c>
    </row>
    <row r="1163" spans="1:14" s="13" customFormat="1" ht="57" customHeight="1" x14ac:dyDescent="0.25">
      <c r="A1163" s="636"/>
      <c r="B1163" s="150" t="s">
        <v>19</v>
      </c>
      <c r="C1163" s="150"/>
      <c r="D1163" s="24"/>
      <c r="E1163" s="24"/>
      <c r="F1163" s="24"/>
      <c r="G1163" s="96"/>
      <c r="H1163" s="24"/>
      <c r="I1163" s="77" t="e">
        <f t="shared" si="677"/>
        <v>#DIV/0!</v>
      </c>
      <c r="J1163" s="157"/>
      <c r="K1163" s="24"/>
      <c r="L1163" s="24"/>
      <c r="M1163" s="115" t="e">
        <f t="shared" si="692"/>
        <v>#DIV/0!</v>
      </c>
      <c r="N1163" s="702"/>
    </row>
    <row r="1164" spans="1:14" s="13" customFormat="1" ht="57" customHeight="1" x14ac:dyDescent="0.25">
      <c r="A1164" s="636"/>
      <c r="B1164" s="150" t="s">
        <v>18</v>
      </c>
      <c r="C1164" s="150"/>
      <c r="D1164" s="24"/>
      <c r="E1164" s="24"/>
      <c r="F1164" s="24"/>
      <c r="G1164" s="96"/>
      <c r="H1164" s="24"/>
      <c r="I1164" s="77" t="e">
        <f t="shared" si="677"/>
        <v>#DIV/0!</v>
      </c>
      <c r="J1164" s="157"/>
      <c r="K1164" s="24"/>
      <c r="L1164" s="24"/>
      <c r="M1164" s="115" t="e">
        <f t="shared" si="692"/>
        <v>#DIV/0!</v>
      </c>
      <c r="N1164" s="702"/>
    </row>
    <row r="1165" spans="1:14" s="13" customFormat="1" ht="57" customHeight="1" x14ac:dyDescent="0.25">
      <c r="A1165" s="636"/>
      <c r="B1165" s="150" t="s">
        <v>38</v>
      </c>
      <c r="C1165" s="150"/>
      <c r="D1165" s="24">
        <v>1031.6099999999999</v>
      </c>
      <c r="E1165" s="24">
        <v>1031.6099999999999</v>
      </c>
      <c r="F1165" s="24"/>
      <c r="G1165" s="96">
        <f>F1165/E1165</f>
        <v>0</v>
      </c>
      <c r="H1165" s="24">
        <f>F1165</f>
        <v>0</v>
      </c>
      <c r="I1165" s="96">
        <f t="shared" si="677"/>
        <v>0</v>
      </c>
      <c r="J1165" s="158">
        <f t="shared" si="680"/>
        <v>0</v>
      </c>
      <c r="K1165" s="24">
        <v>681.67</v>
      </c>
      <c r="L1165" s="24">
        <f t="shared" si="689"/>
        <v>349.94</v>
      </c>
      <c r="M1165" s="47">
        <f t="shared" si="692"/>
        <v>0.66</v>
      </c>
      <c r="N1165" s="702"/>
    </row>
    <row r="1166" spans="1:14" s="13" customFormat="1" ht="57" customHeight="1" x14ac:dyDescent="0.25">
      <c r="A1166" s="636"/>
      <c r="B1166" s="150" t="s">
        <v>20</v>
      </c>
      <c r="C1166" s="150"/>
      <c r="D1166" s="24"/>
      <c r="E1166" s="24"/>
      <c r="F1166" s="24"/>
      <c r="G1166" s="96"/>
      <c r="H1166" s="24"/>
      <c r="I1166" s="77" t="e">
        <f t="shared" si="677"/>
        <v>#DIV/0!</v>
      </c>
      <c r="J1166" s="157"/>
      <c r="K1166" s="24"/>
      <c r="L1166" s="24"/>
      <c r="M1166" s="115" t="e">
        <f t="shared" si="692"/>
        <v>#DIV/0!</v>
      </c>
      <c r="N1166" s="702"/>
    </row>
    <row r="1167" spans="1:14" s="545" customFormat="1" ht="75" x14ac:dyDescent="0.25">
      <c r="A1167" s="636" t="s">
        <v>183</v>
      </c>
      <c r="B1167" s="151" t="s">
        <v>1041</v>
      </c>
      <c r="C1167" s="149" t="s">
        <v>238</v>
      </c>
      <c r="D1167" s="50">
        <f>SUM(D1168:D1171)</f>
        <v>7284.99</v>
      </c>
      <c r="E1167" s="50">
        <f>SUM(E1168:E1171)</f>
        <v>7284.99</v>
      </c>
      <c r="F1167" s="50">
        <f>SUM(F1168:F1171)</f>
        <v>103.44</v>
      </c>
      <c r="G1167" s="101">
        <f>F1167/E1167</f>
        <v>1.4E-2</v>
      </c>
      <c r="H1167" s="50">
        <f>SUM(H1168:H1171)</f>
        <v>103.44</v>
      </c>
      <c r="I1167" s="101">
        <f t="shared" si="677"/>
        <v>1.4E-2</v>
      </c>
      <c r="J1167" s="160">
        <f t="shared" si="680"/>
        <v>0.01</v>
      </c>
      <c r="K1167" s="50">
        <f>SUM(K1168:K1171)</f>
        <v>7284.99</v>
      </c>
      <c r="L1167" s="50">
        <f t="shared" si="689"/>
        <v>0</v>
      </c>
      <c r="M1167" s="134">
        <f t="shared" si="692"/>
        <v>1</v>
      </c>
      <c r="N1167" s="702"/>
    </row>
    <row r="1168" spans="1:14" s="13" customFormat="1" x14ac:dyDescent="0.25">
      <c r="A1168" s="636"/>
      <c r="B1168" s="150" t="s">
        <v>19</v>
      </c>
      <c r="C1168" s="150"/>
      <c r="D1168" s="24">
        <f t="shared" ref="D1168:F1171" si="695">D1173+D1178</f>
        <v>0</v>
      </c>
      <c r="E1168" s="24">
        <f t="shared" si="695"/>
        <v>0</v>
      </c>
      <c r="F1168" s="24">
        <f t="shared" si="695"/>
        <v>0</v>
      </c>
      <c r="G1168" s="96"/>
      <c r="H1168" s="24">
        <f>H1173+H1178</f>
        <v>0</v>
      </c>
      <c r="I1168" s="77" t="e">
        <f t="shared" si="677"/>
        <v>#DIV/0!</v>
      </c>
      <c r="J1168" s="157"/>
      <c r="K1168" s="24">
        <f t="shared" ref="K1168:L1171" si="696">K1173+K1178</f>
        <v>0</v>
      </c>
      <c r="L1168" s="24">
        <f t="shared" si="696"/>
        <v>0</v>
      </c>
      <c r="M1168" s="115" t="e">
        <f t="shared" si="692"/>
        <v>#DIV/0!</v>
      </c>
      <c r="N1168" s="702"/>
    </row>
    <row r="1169" spans="1:14" s="13" customFormat="1" x14ac:dyDescent="0.25">
      <c r="A1169" s="636"/>
      <c r="B1169" s="150" t="s">
        <v>18</v>
      </c>
      <c r="C1169" s="150"/>
      <c r="D1169" s="24">
        <f t="shared" si="695"/>
        <v>0</v>
      </c>
      <c r="E1169" s="24">
        <f t="shared" si="695"/>
        <v>0</v>
      </c>
      <c r="F1169" s="24">
        <f t="shared" si="695"/>
        <v>0</v>
      </c>
      <c r="G1169" s="96"/>
      <c r="H1169" s="24">
        <f>H1174+H1179</f>
        <v>0</v>
      </c>
      <c r="I1169" s="77" t="e">
        <f t="shared" si="677"/>
        <v>#DIV/0!</v>
      </c>
      <c r="J1169" s="157"/>
      <c r="K1169" s="24">
        <f t="shared" si="696"/>
        <v>0</v>
      </c>
      <c r="L1169" s="24">
        <f t="shared" si="696"/>
        <v>0</v>
      </c>
      <c r="M1169" s="115" t="e">
        <f t="shared" si="692"/>
        <v>#DIV/0!</v>
      </c>
      <c r="N1169" s="702"/>
    </row>
    <row r="1170" spans="1:14" s="13" customFormat="1" x14ac:dyDescent="0.25">
      <c r="A1170" s="636"/>
      <c r="B1170" s="150" t="s">
        <v>38</v>
      </c>
      <c r="C1170" s="150"/>
      <c r="D1170" s="24">
        <f t="shared" si="695"/>
        <v>7284.99</v>
      </c>
      <c r="E1170" s="24">
        <f t="shared" si="695"/>
        <v>7284.99</v>
      </c>
      <c r="F1170" s="24">
        <f t="shared" si="695"/>
        <v>103.44</v>
      </c>
      <c r="G1170" s="96">
        <f>F1170/E1170</f>
        <v>1.4E-2</v>
      </c>
      <c r="H1170" s="24">
        <f>H1175+H1180</f>
        <v>103.44</v>
      </c>
      <c r="I1170" s="96">
        <f t="shared" si="677"/>
        <v>1.4E-2</v>
      </c>
      <c r="J1170" s="158">
        <f t="shared" si="680"/>
        <v>0.01</v>
      </c>
      <c r="K1170" s="24">
        <f t="shared" si="696"/>
        <v>7284.99</v>
      </c>
      <c r="L1170" s="24">
        <f t="shared" si="696"/>
        <v>0</v>
      </c>
      <c r="M1170" s="47">
        <f t="shared" si="692"/>
        <v>1</v>
      </c>
      <c r="N1170" s="702"/>
    </row>
    <row r="1171" spans="1:14" s="13" customFormat="1" x14ac:dyDescent="0.25">
      <c r="A1171" s="636"/>
      <c r="B1171" s="150" t="s">
        <v>20</v>
      </c>
      <c r="C1171" s="150"/>
      <c r="D1171" s="24">
        <f t="shared" si="695"/>
        <v>0</v>
      </c>
      <c r="E1171" s="24">
        <f t="shared" si="695"/>
        <v>0</v>
      </c>
      <c r="F1171" s="24">
        <f t="shared" si="695"/>
        <v>0</v>
      </c>
      <c r="G1171" s="96"/>
      <c r="H1171" s="24">
        <f>H1176+H1181</f>
        <v>0</v>
      </c>
      <c r="I1171" s="77" t="e">
        <f t="shared" si="677"/>
        <v>#DIV/0!</v>
      </c>
      <c r="J1171" s="157"/>
      <c r="K1171" s="24">
        <f t="shared" si="696"/>
        <v>0</v>
      </c>
      <c r="L1171" s="24">
        <f t="shared" si="696"/>
        <v>0</v>
      </c>
      <c r="M1171" s="115" t="e">
        <f t="shared" si="692"/>
        <v>#DIV/0!</v>
      </c>
      <c r="N1171" s="702"/>
    </row>
    <row r="1172" spans="1:14" s="13" customFormat="1" ht="87" customHeight="1" x14ac:dyDescent="0.25">
      <c r="A1172" s="659" t="s">
        <v>1032</v>
      </c>
      <c r="B1172" s="151" t="s">
        <v>245</v>
      </c>
      <c r="C1172" s="149" t="s">
        <v>238</v>
      </c>
      <c r="D1172" s="50">
        <f>SUM(D1173:D1176)</f>
        <v>5584.5</v>
      </c>
      <c r="E1172" s="50">
        <f>SUM(E1173:E1176)</f>
        <v>5584.5</v>
      </c>
      <c r="F1172" s="50">
        <f>SUM(F1173:F1176)</f>
        <v>0</v>
      </c>
      <c r="G1172" s="101">
        <f>F1172/E1172</f>
        <v>0</v>
      </c>
      <c r="H1172" s="50">
        <f>SUM(H1173:H1176)</f>
        <v>0</v>
      </c>
      <c r="I1172" s="101">
        <f t="shared" si="677"/>
        <v>0</v>
      </c>
      <c r="J1172" s="160">
        <f t="shared" ref="J1172" si="697">H1172/E1172</f>
        <v>0</v>
      </c>
      <c r="K1172" s="50">
        <f>SUM(K1173:K1176)</f>
        <v>5584.5</v>
      </c>
      <c r="L1172" s="50">
        <f t="shared" si="689"/>
        <v>0</v>
      </c>
      <c r="M1172" s="134">
        <f t="shared" si="692"/>
        <v>1</v>
      </c>
      <c r="N1172" s="900" t="s">
        <v>1072</v>
      </c>
    </row>
    <row r="1173" spans="1:14" s="13" customFormat="1" x14ac:dyDescent="0.25">
      <c r="A1173" s="659"/>
      <c r="B1173" s="150" t="s">
        <v>19</v>
      </c>
      <c r="C1173" s="150"/>
      <c r="D1173" s="24"/>
      <c r="E1173" s="24"/>
      <c r="F1173" s="24"/>
      <c r="G1173" s="96"/>
      <c r="H1173" s="24"/>
      <c r="I1173" s="77"/>
      <c r="J1173" s="157"/>
      <c r="K1173" s="24"/>
      <c r="L1173" s="24"/>
      <c r="M1173" s="115"/>
      <c r="N1173" s="901"/>
    </row>
    <row r="1174" spans="1:14" s="13" customFormat="1" x14ac:dyDescent="0.25">
      <c r="A1174" s="659"/>
      <c r="B1174" s="150" t="s">
        <v>18</v>
      </c>
      <c r="C1174" s="150"/>
      <c r="D1174" s="24"/>
      <c r="E1174" s="24"/>
      <c r="F1174" s="24"/>
      <c r="G1174" s="96"/>
      <c r="H1174" s="24"/>
      <c r="I1174" s="96"/>
      <c r="J1174" s="158"/>
      <c r="K1174" s="24"/>
      <c r="L1174" s="24"/>
      <c r="M1174" s="115"/>
      <c r="N1174" s="901"/>
    </row>
    <row r="1175" spans="1:14" s="13" customFormat="1" x14ac:dyDescent="0.25">
      <c r="A1175" s="659"/>
      <c r="B1175" s="150" t="s">
        <v>38</v>
      </c>
      <c r="C1175" s="150"/>
      <c r="D1175" s="24">
        <v>5584.5</v>
      </c>
      <c r="E1175" s="24">
        <v>5584.5</v>
      </c>
      <c r="F1175" s="24"/>
      <c r="G1175" s="96">
        <f>F1175/E1175</f>
        <v>0</v>
      </c>
      <c r="H1175" s="24">
        <f>F1175</f>
        <v>0</v>
      </c>
      <c r="I1175" s="96">
        <f t="shared" si="677"/>
        <v>0</v>
      </c>
      <c r="J1175" s="158">
        <f t="shared" ref="J1175" si="698">H1175/E1175</f>
        <v>0</v>
      </c>
      <c r="K1175" s="24">
        <f>E1175</f>
        <v>5584.5</v>
      </c>
      <c r="L1175" s="24">
        <f t="shared" si="689"/>
        <v>0</v>
      </c>
      <c r="M1175" s="47">
        <f t="shared" si="692"/>
        <v>1</v>
      </c>
      <c r="N1175" s="901"/>
    </row>
    <row r="1176" spans="1:14" s="13" customFormat="1" x14ac:dyDescent="0.25">
      <c r="A1176" s="659"/>
      <c r="B1176" s="150" t="s">
        <v>20</v>
      </c>
      <c r="C1176" s="150"/>
      <c r="D1176" s="24"/>
      <c r="E1176" s="24"/>
      <c r="F1176" s="24"/>
      <c r="G1176" s="96"/>
      <c r="H1176" s="24"/>
      <c r="I1176" s="77" t="e">
        <f t="shared" si="677"/>
        <v>#DIV/0!</v>
      </c>
      <c r="J1176" s="157"/>
      <c r="K1176" s="24"/>
      <c r="L1176" s="24"/>
      <c r="M1176" s="115"/>
      <c r="N1176" s="902"/>
    </row>
    <row r="1177" spans="1:14" s="13" customFormat="1" ht="132.75" customHeight="1" x14ac:dyDescent="0.25">
      <c r="A1177" s="620" t="s">
        <v>1033</v>
      </c>
      <c r="B1177" s="556" t="s">
        <v>1042</v>
      </c>
      <c r="C1177" s="551" t="s">
        <v>238</v>
      </c>
      <c r="D1177" s="24">
        <f>SUM(D1178:D1181)</f>
        <v>1700.49</v>
      </c>
      <c r="E1177" s="24">
        <f>SUM(E1178:E1181)</f>
        <v>1700.49</v>
      </c>
      <c r="F1177" s="24">
        <f>SUM(F1178:F1181)</f>
        <v>103.44</v>
      </c>
      <c r="G1177" s="96">
        <f>F1177/E1177</f>
        <v>6.0999999999999999E-2</v>
      </c>
      <c r="H1177" s="24">
        <f>SUM(H1178:H1181)</f>
        <v>103.44</v>
      </c>
      <c r="I1177" s="96">
        <f>H1177/E1177</f>
        <v>6.0999999999999999E-2</v>
      </c>
      <c r="J1177" s="158">
        <f>H1177/E1177</f>
        <v>0.06</v>
      </c>
      <c r="K1177" s="24">
        <f>SUM(K1178:K1181)</f>
        <v>1700.49</v>
      </c>
      <c r="L1177" s="24">
        <f>E1177-K1177</f>
        <v>0</v>
      </c>
      <c r="M1177" s="47">
        <f>K1177/E1177</f>
        <v>1</v>
      </c>
      <c r="N1177" s="1056" t="s">
        <v>1090</v>
      </c>
    </row>
    <row r="1178" spans="1:14" s="13" customFormat="1" x14ac:dyDescent="0.25">
      <c r="A1178" s="621"/>
      <c r="B1178" s="150" t="s">
        <v>19</v>
      </c>
      <c r="C1178" s="150"/>
      <c r="D1178" s="24"/>
      <c r="E1178" s="24"/>
      <c r="F1178" s="24"/>
      <c r="G1178" s="96"/>
      <c r="H1178" s="24"/>
      <c r="I1178" s="77" t="e">
        <f>H1178/E1178</f>
        <v>#DIV/0!</v>
      </c>
      <c r="J1178" s="157"/>
      <c r="K1178" s="24"/>
      <c r="L1178" s="24"/>
      <c r="M1178" s="115" t="e">
        <f>K1178/E1178</f>
        <v>#DIV/0!</v>
      </c>
      <c r="N1178" s="1057"/>
    </row>
    <row r="1179" spans="1:14" s="13" customFormat="1" x14ac:dyDescent="0.25">
      <c r="A1179" s="621"/>
      <c r="B1179" s="150" t="s">
        <v>18</v>
      </c>
      <c r="C1179" s="150"/>
      <c r="D1179" s="24"/>
      <c r="E1179" s="24"/>
      <c r="F1179" s="24"/>
      <c r="G1179" s="96"/>
      <c r="H1179" s="24"/>
      <c r="I1179" s="96"/>
      <c r="J1179" s="158"/>
      <c r="K1179" s="24"/>
      <c r="L1179" s="24"/>
      <c r="M1179" s="115" t="e">
        <f>K1179/E1179</f>
        <v>#DIV/0!</v>
      </c>
      <c r="N1179" s="1057"/>
    </row>
    <row r="1180" spans="1:14" s="13" customFormat="1" x14ac:dyDescent="0.25">
      <c r="A1180" s="621"/>
      <c r="B1180" s="150" t="s">
        <v>38</v>
      </c>
      <c r="C1180" s="150"/>
      <c r="D1180" s="24">
        <v>1700.49</v>
      </c>
      <c r="E1180" s="24">
        <v>1700.49</v>
      </c>
      <c r="F1180" s="24">
        <v>103.44</v>
      </c>
      <c r="G1180" s="96">
        <f>F1180/E1180</f>
        <v>6.0999999999999999E-2</v>
      </c>
      <c r="H1180" s="24">
        <f>F1180</f>
        <v>103.44</v>
      </c>
      <c r="I1180" s="96">
        <f>H1180/E1180</f>
        <v>6.0999999999999999E-2</v>
      </c>
      <c r="J1180" s="158">
        <f>H1180/E1180</f>
        <v>0.06</v>
      </c>
      <c r="K1180" s="24">
        <f>E1180</f>
        <v>1700.49</v>
      </c>
      <c r="L1180" s="24">
        <f>E1180-K1180</f>
        <v>0</v>
      </c>
      <c r="M1180" s="47">
        <f>K1180/E1180</f>
        <v>1</v>
      </c>
      <c r="N1180" s="1057"/>
    </row>
    <row r="1181" spans="1:14" s="13" customFormat="1" x14ac:dyDescent="0.25">
      <c r="A1181" s="622"/>
      <c r="B1181" s="150" t="s">
        <v>20</v>
      </c>
      <c r="C1181" s="150"/>
      <c r="D1181" s="24"/>
      <c r="E1181" s="24"/>
      <c r="F1181" s="24"/>
      <c r="G1181" s="96"/>
      <c r="H1181" s="24"/>
      <c r="I1181" s="77" t="e">
        <f>H1181/E1181</f>
        <v>#DIV/0!</v>
      </c>
      <c r="J1181" s="157"/>
      <c r="K1181" s="24"/>
      <c r="L1181" s="24"/>
      <c r="M1181" s="115" t="e">
        <f>K1181/E1181</f>
        <v>#DIV/0!</v>
      </c>
      <c r="N1181" s="1058"/>
    </row>
    <row r="1182" spans="1:14" s="545" customFormat="1" ht="63.75" customHeight="1" x14ac:dyDescent="0.25">
      <c r="A1182" s="680" t="s">
        <v>184</v>
      </c>
      <c r="B1182" s="549" t="s">
        <v>246</v>
      </c>
      <c r="C1182" s="550" t="s">
        <v>97</v>
      </c>
      <c r="D1182" s="58">
        <f>SUM(D1183:D1186)</f>
        <v>656457.93000000005</v>
      </c>
      <c r="E1182" s="58">
        <f t="shared" ref="E1182" si="699">SUM(E1183:E1186)</f>
        <v>656457.93000000005</v>
      </c>
      <c r="F1182" s="58">
        <f>SUM(F1183:F1186)</f>
        <v>11700.46</v>
      </c>
      <c r="G1182" s="92">
        <f t="shared" ref="G1182:G1187" si="700">F1182/E1182</f>
        <v>1.7999999999999999E-2</v>
      </c>
      <c r="H1182" s="58">
        <f>SUM(H1183:H1186)</f>
        <v>11700.46</v>
      </c>
      <c r="I1182" s="92">
        <f t="shared" si="677"/>
        <v>1.7999999999999999E-2</v>
      </c>
      <c r="J1182" s="159">
        <f t="shared" si="680"/>
        <v>0.02</v>
      </c>
      <c r="K1182" s="58">
        <f>SUM(K1183:K1186)</f>
        <v>656457.93000000005</v>
      </c>
      <c r="L1182" s="58">
        <f>SUM(L1183:L1186)</f>
        <v>0</v>
      </c>
      <c r="M1182" s="56">
        <f t="shared" si="692"/>
        <v>1</v>
      </c>
      <c r="N1182" s="841"/>
    </row>
    <row r="1183" spans="1:14" s="13" customFormat="1" ht="18.75" customHeight="1" x14ac:dyDescent="0.25">
      <c r="A1183" s="681"/>
      <c r="B1183" s="551" t="s">
        <v>19</v>
      </c>
      <c r="C1183" s="551"/>
      <c r="D1183" s="24">
        <f t="shared" ref="D1183:F1186" si="701">D1188+D1193+D1198</f>
        <v>0</v>
      </c>
      <c r="E1183" s="24">
        <f t="shared" si="701"/>
        <v>0</v>
      </c>
      <c r="F1183" s="24">
        <f t="shared" si="701"/>
        <v>0</v>
      </c>
      <c r="G1183" s="77" t="e">
        <f t="shared" si="700"/>
        <v>#DIV/0!</v>
      </c>
      <c r="H1183" s="24">
        <f>H1188+H1193+H1198</f>
        <v>0</v>
      </c>
      <c r="I1183" s="77" t="e">
        <f t="shared" si="677"/>
        <v>#DIV/0!</v>
      </c>
      <c r="J1183" s="552" t="e">
        <f t="shared" si="680"/>
        <v>#DIV/0!</v>
      </c>
      <c r="K1183" s="24">
        <f t="shared" ref="K1183:L1186" si="702">K1188+K1193+K1198</f>
        <v>0</v>
      </c>
      <c r="L1183" s="24">
        <f t="shared" si="702"/>
        <v>0</v>
      </c>
      <c r="M1183" s="115" t="e">
        <f t="shared" si="692"/>
        <v>#DIV/0!</v>
      </c>
      <c r="N1183" s="842"/>
    </row>
    <row r="1184" spans="1:14" s="13" customFormat="1" x14ac:dyDescent="0.25">
      <c r="A1184" s="681"/>
      <c r="B1184" s="551" t="s">
        <v>18</v>
      </c>
      <c r="C1184" s="551"/>
      <c r="D1184" s="24">
        <f t="shared" si="701"/>
        <v>0</v>
      </c>
      <c r="E1184" s="24">
        <f t="shared" si="701"/>
        <v>0</v>
      </c>
      <c r="F1184" s="24">
        <f t="shared" si="701"/>
        <v>0</v>
      </c>
      <c r="G1184" s="77" t="e">
        <f t="shared" si="700"/>
        <v>#DIV/0!</v>
      </c>
      <c r="H1184" s="24">
        <f>H1189+H1194+H1199</f>
        <v>0</v>
      </c>
      <c r="I1184" s="77" t="e">
        <f t="shared" si="677"/>
        <v>#DIV/0!</v>
      </c>
      <c r="J1184" s="552" t="e">
        <f t="shared" si="680"/>
        <v>#DIV/0!</v>
      </c>
      <c r="K1184" s="24">
        <f t="shared" si="702"/>
        <v>0</v>
      </c>
      <c r="L1184" s="24">
        <f t="shared" si="702"/>
        <v>0</v>
      </c>
      <c r="M1184" s="115" t="e">
        <f t="shared" si="692"/>
        <v>#DIV/0!</v>
      </c>
      <c r="N1184" s="842"/>
    </row>
    <row r="1185" spans="1:14" s="13" customFormat="1" x14ac:dyDescent="0.25">
      <c r="A1185" s="681"/>
      <c r="B1185" s="551" t="s">
        <v>38</v>
      </c>
      <c r="C1185" s="551"/>
      <c r="D1185" s="24">
        <f t="shared" si="701"/>
        <v>67708.460000000006</v>
      </c>
      <c r="E1185" s="24">
        <f t="shared" si="701"/>
        <v>67708.460000000006</v>
      </c>
      <c r="F1185" s="24">
        <f t="shared" si="701"/>
        <v>11700.46</v>
      </c>
      <c r="G1185" s="96">
        <f t="shared" si="700"/>
        <v>0.17299999999999999</v>
      </c>
      <c r="H1185" s="24">
        <f>H1190+H1195+H1200</f>
        <v>11700.46</v>
      </c>
      <c r="I1185" s="96">
        <f t="shared" si="677"/>
        <v>0.17299999999999999</v>
      </c>
      <c r="J1185" s="158">
        <f t="shared" si="680"/>
        <v>0.17</v>
      </c>
      <c r="K1185" s="24">
        <f t="shared" si="702"/>
        <v>67708.460000000006</v>
      </c>
      <c r="L1185" s="24">
        <f t="shared" si="702"/>
        <v>0</v>
      </c>
      <c r="M1185" s="47">
        <f t="shared" si="692"/>
        <v>1</v>
      </c>
      <c r="N1185" s="842"/>
    </row>
    <row r="1186" spans="1:14" s="13" customFormat="1" x14ac:dyDescent="0.25">
      <c r="A1186" s="682"/>
      <c r="B1186" s="551" t="s">
        <v>20</v>
      </c>
      <c r="C1186" s="551"/>
      <c r="D1186" s="24">
        <f t="shared" si="701"/>
        <v>588749.47</v>
      </c>
      <c r="E1186" s="24">
        <f t="shared" si="701"/>
        <v>588749.47</v>
      </c>
      <c r="F1186" s="24">
        <f t="shared" si="701"/>
        <v>0</v>
      </c>
      <c r="G1186" s="96">
        <f t="shared" si="700"/>
        <v>0</v>
      </c>
      <c r="H1186" s="24">
        <f>H1191+H1196+H1201</f>
        <v>0</v>
      </c>
      <c r="I1186" s="96">
        <f t="shared" si="677"/>
        <v>0</v>
      </c>
      <c r="J1186" s="157">
        <f t="shared" si="680"/>
        <v>0</v>
      </c>
      <c r="K1186" s="24">
        <f t="shared" si="702"/>
        <v>588749.47</v>
      </c>
      <c r="L1186" s="24">
        <f t="shared" si="702"/>
        <v>0</v>
      </c>
      <c r="M1186" s="47">
        <f t="shared" si="692"/>
        <v>1</v>
      </c>
      <c r="N1186" s="843"/>
    </row>
    <row r="1187" spans="1:14" s="545" customFormat="1" ht="37.5" customHeight="1" x14ac:dyDescent="0.25">
      <c r="A1187" s="659" t="s">
        <v>185</v>
      </c>
      <c r="B1187" s="151" t="s">
        <v>451</v>
      </c>
      <c r="C1187" s="149" t="s">
        <v>238</v>
      </c>
      <c r="D1187" s="50">
        <f>SUM(D1188:D1191)</f>
        <v>600563.62</v>
      </c>
      <c r="E1187" s="50">
        <f>SUM(E1188:E1191)</f>
        <v>600563.62</v>
      </c>
      <c r="F1187" s="50">
        <f>SUM(F1188:F1191)</f>
        <v>11694.27</v>
      </c>
      <c r="G1187" s="101">
        <f t="shared" si="700"/>
        <v>1.9E-2</v>
      </c>
      <c r="H1187" s="50">
        <f>SUM(H1188:H1191)</f>
        <v>11694.27</v>
      </c>
      <c r="I1187" s="96">
        <f t="shared" ref="I1187:I1191" si="703">H1187/E1187</f>
        <v>1.9E-2</v>
      </c>
      <c r="J1187" s="158">
        <f t="shared" si="680"/>
        <v>0.02</v>
      </c>
      <c r="K1187" s="50">
        <f>SUM(K1188:K1191)</f>
        <v>600563.62</v>
      </c>
      <c r="L1187" s="50">
        <f>SUM(L1188:L1191)</f>
        <v>0</v>
      </c>
      <c r="M1187" s="47">
        <f t="shared" si="692"/>
        <v>1</v>
      </c>
      <c r="N1187" s="929" t="s">
        <v>1071</v>
      </c>
    </row>
    <row r="1188" spans="1:14" s="13" customFormat="1" ht="69" customHeight="1" x14ac:dyDescent="0.25">
      <c r="A1188" s="659"/>
      <c r="B1188" s="150" t="s">
        <v>19</v>
      </c>
      <c r="C1188" s="150"/>
      <c r="D1188" s="24"/>
      <c r="E1188" s="24"/>
      <c r="F1188" s="24"/>
      <c r="G1188" s="96"/>
      <c r="H1188" s="24"/>
      <c r="I1188" s="77" t="e">
        <f t="shared" si="703"/>
        <v>#DIV/0!</v>
      </c>
      <c r="J1188" s="158"/>
      <c r="K1188" s="24"/>
      <c r="L1188" s="24"/>
      <c r="M1188" s="115" t="e">
        <f t="shared" si="692"/>
        <v>#DIV/0!</v>
      </c>
      <c r="N1188" s="930"/>
    </row>
    <row r="1189" spans="1:14" s="13" customFormat="1" ht="69" customHeight="1" x14ac:dyDescent="0.25">
      <c r="A1189" s="659"/>
      <c r="B1189" s="150" t="s">
        <v>18</v>
      </c>
      <c r="C1189" s="150"/>
      <c r="D1189" s="24"/>
      <c r="E1189" s="24"/>
      <c r="F1189" s="24"/>
      <c r="G1189" s="96"/>
      <c r="H1189" s="24"/>
      <c r="I1189" s="77" t="e">
        <f t="shared" si="703"/>
        <v>#DIV/0!</v>
      </c>
      <c r="J1189" s="158"/>
      <c r="K1189" s="24"/>
      <c r="L1189" s="24"/>
      <c r="M1189" s="115" t="e">
        <f t="shared" si="692"/>
        <v>#DIV/0!</v>
      </c>
      <c r="N1189" s="930"/>
    </row>
    <row r="1190" spans="1:14" s="13" customFormat="1" ht="69" customHeight="1" x14ac:dyDescent="0.25">
      <c r="A1190" s="659"/>
      <c r="B1190" s="150" t="s">
        <v>38</v>
      </c>
      <c r="C1190" s="150"/>
      <c r="D1190" s="24">
        <v>11814.15</v>
      </c>
      <c r="E1190" s="24">
        <v>11814.15</v>
      </c>
      <c r="F1190" s="24">
        <v>11694.27</v>
      </c>
      <c r="G1190" s="96">
        <f>F1190/E1190</f>
        <v>0.99</v>
      </c>
      <c r="H1190" s="24">
        <f>F1190</f>
        <v>11694.27</v>
      </c>
      <c r="I1190" s="96">
        <f t="shared" si="703"/>
        <v>0.99</v>
      </c>
      <c r="J1190" s="158">
        <f t="shared" si="680"/>
        <v>0.99</v>
      </c>
      <c r="K1190" s="24">
        <f t="shared" si="690"/>
        <v>11814.15</v>
      </c>
      <c r="L1190" s="24">
        <f t="shared" si="689"/>
        <v>0</v>
      </c>
      <c r="M1190" s="47">
        <f t="shared" si="692"/>
        <v>1</v>
      </c>
      <c r="N1190" s="930"/>
    </row>
    <row r="1191" spans="1:14" s="13" customFormat="1" ht="69" customHeight="1" x14ac:dyDescent="0.25">
      <c r="A1191" s="659"/>
      <c r="B1191" s="150" t="s">
        <v>20</v>
      </c>
      <c r="C1191" s="150"/>
      <c r="D1191" s="24">
        <v>588749.47</v>
      </c>
      <c r="E1191" s="24">
        <v>588749.47</v>
      </c>
      <c r="F1191" s="24">
        <f>H1191</f>
        <v>0</v>
      </c>
      <c r="G1191" s="77">
        <f>F1191/E1191</f>
        <v>0</v>
      </c>
      <c r="H1191" s="36">
        <v>0</v>
      </c>
      <c r="I1191" s="77">
        <f t="shared" si="703"/>
        <v>0</v>
      </c>
      <c r="J1191" s="552">
        <f t="shared" si="680"/>
        <v>0</v>
      </c>
      <c r="K1191" s="24">
        <f>E1191</f>
        <v>588749.47</v>
      </c>
      <c r="L1191" s="24">
        <f>E1191-K1191</f>
        <v>0</v>
      </c>
      <c r="M1191" s="47">
        <f>K1191/E1191</f>
        <v>1</v>
      </c>
      <c r="N1191" s="931"/>
    </row>
    <row r="1192" spans="1:14" s="11" customFormat="1" ht="80.25" customHeight="1" x14ac:dyDescent="0.25">
      <c r="A1192" s="659" t="s">
        <v>186</v>
      </c>
      <c r="B1192" s="151" t="s">
        <v>1044</v>
      </c>
      <c r="C1192" s="149" t="s">
        <v>238</v>
      </c>
      <c r="D1192" s="50">
        <f>SUM(D1193:D1196)</f>
        <v>1414.31</v>
      </c>
      <c r="E1192" s="50">
        <f>SUM(E1193:E1196)</f>
        <v>1414.31</v>
      </c>
      <c r="F1192" s="50">
        <f>SUM(F1193:F1196)</f>
        <v>6.19</v>
      </c>
      <c r="G1192" s="101">
        <f>F1192/E1192</f>
        <v>4.0000000000000001E-3</v>
      </c>
      <c r="H1192" s="50">
        <f>SUM(H1193:H1196)</f>
        <v>6.19</v>
      </c>
      <c r="I1192" s="96">
        <f>H1192/E1192</f>
        <v>4.0000000000000001E-3</v>
      </c>
      <c r="J1192" s="96">
        <f>H1192/E1192</f>
        <v>4.0000000000000001E-3</v>
      </c>
      <c r="K1192" s="50">
        <f>SUM(K1193:K1196)</f>
        <v>1414.31</v>
      </c>
      <c r="L1192" s="24">
        <f>E1192-K1192</f>
        <v>0</v>
      </c>
      <c r="M1192" s="47">
        <f t="shared" si="692"/>
        <v>1</v>
      </c>
      <c r="N1192" s="900" t="s">
        <v>1056</v>
      </c>
    </row>
    <row r="1193" spans="1:14" s="13" customFormat="1" ht="28.5" customHeight="1" x14ac:dyDescent="0.25">
      <c r="A1193" s="659"/>
      <c r="B1193" s="150" t="s">
        <v>19</v>
      </c>
      <c r="C1193" s="150"/>
      <c r="D1193" s="24"/>
      <c r="E1193" s="24"/>
      <c r="F1193" s="24"/>
      <c r="G1193" s="96"/>
      <c r="H1193" s="24"/>
      <c r="I1193" s="77" t="e">
        <f>H1193/E1193</f>
        <v>#DIV/0!</v>
      </c>
      <c r="J1193" s="157"/>
      <c r="K1193" s="24"/>
      <c r="L1193" s="24"/>
      <c r="M1193" s="115" t="e">
        <f t="shared" si="692"/>
        <v>#DIV/0!</v>
      </c>
      <c r="N1193" s="901"/>
    </row>
    <row r="1194" spans="1:14" s="13" customFormat="1" ht="28.5" customHeight="1" x14ac:dyDescent="0.25">
      <c r="A1194" s="659"/>
      <c r="B1194" s="150" t="s">
        <v>18</v>
      </c>
      <c r="C1194" s="150"/>
      <c r="D1194" s="24"/>
      <c r="E1194" s="24"/>
      <c r="F1194" s="24"/>
      <c r="G1194" s="96"/>
      <c r="H1194" s="24"/>
      <c r="I1194" s="77" t="e">
        <f>H1194/E1194</f>
        <v>#DIV/0!</v>
      </c>
      <c r="J1194" s="157"/>
      <c r="K1194" s="24"/>
      <c r="L1194" s="24"/>
      <c r="M1194" s="115" t="e">
        <f t="shared" si="692"/>
        <v>#DIV/0!</v>
      </c>
      <c r="N1194" s="901"/>
    </row>
    <row r="1195" spans="1:14" s="13" customFormat="1" ht="28.5" customHeight="1" x14ac:dyDescent="0.25">
      <c r="A1195" s="659"/>
      <c r="B1195" s="150" t="s">
        <v>38</v>
      </c>
      <c r="C1195" s="150"/>
      <c r="D1195" s="24">
        <v>1414.31</v>
      </c>
      <c r="E1195" s="24">
        <v>1414.31</v>
      </c>
      <c r="F1195" s="24">
        <v>6.19</v>
      </c>
      <c r="G1195" s="96">
        <f>F1195/E1195</f>
        <v>4.0000000000000001E-3</v>
      </c>
      <c r="H1195" s="24">
        <f>F1195</f>
        <v>6.19</v>
      </c>
      <c r="I1195" s="96">
        <f>H1195/E1195</f>
        <v>4.0000000000000001E-3</v>
      </c>
      <c r="J1195" s="96">
        <f>H1195/E1195</f>
        <v>4.0000000000000001E-3</v>
      </c>
      <c r="K1195" s="24">
        <f>E1195</f>
        <v>1414.31</v>
      </c>
      <c r="L1195" s="24">
        <f>E1195-K1195</f>
        <v>0</v>
      </c>
      <c r="M1195" s="47">
        <f t="shared" si="692"/>
        <v>1</v>
      </c>
      <c r="N1195" s="901"/>
    </row>
    <row r="1196" spans="1:14" s="13" customFormat="1" ht="28.5" customHeight="1" x14ac:dyDescent="0.25">
      <c r="A1196" s="659"/>
      <c r="B1196" s="150" t="s">
        <v>20</v>
      </c>
      <c r="C1196" s="150"/>
      <c r="D1196" s="24"/>
      <c r="E1196" s="24"/>
      <c r="F1196" s="24"/>
      <c r="G1196" s="96"/>
      <c r="H1196" s="24"/>
      <c r="I1196" s="77" t="e">
        <f>H1196/E1196</f>
        <v>#DIV/0!</v>
      </c>
      <c r="J1196" s="157"/>
      <c r="K1196" s="24"/>
      <c r="L1196" s="553"/>
      <c r="M1196" s="115" t="e">
        <f t="shared" si="692"/>
        <v>#DIV/0!</v>
      </c>
      <c r="N1196" s="902"/>
    </row>
    <row r="1197" spans="1:14" s="13" customFormat="1" ht="37.5" customHeight="1" x14ac:dyDescent="0.25">
      <c r="A1197" s="676" t="s">
        <v>520</v>
      </c>
      <c r="B1197" s="151" t="s">
        <v>1045</v>
      </c>
      <c r="C1197" s="149" t="s">
        <v>139</v>
      </c>
      <c r="D1197" s="50">
        <f>SUM(D1198:D1201)</f>
        <v>54480</v>
      </c>
      <c r="E1197" s="50">
        <f>SUM(E1198:E1201)</f>
        <v>54480</v>
      </c>
      <c r="F1197" s="50">
        <f>SUM(F1198:F1201)</f>
        <v>0</v>
      </c>
      <c r="G1197" s="101">
        <f>F1197/E1197</f>
        <v>0</v>
      </c>
      <c r="H1197" s="50">
        <f>G1197/E1197</f>
        <v>0</v>
      </c>
      <c r="I1197" s="96">
        <f t="shared" ref="I1197:I1199" si="704">H1197/E1197</f>
        <v>0</v>
      </c>
      <c r="J1197" s="158">
        <f t="shared" ref="J1197" si="705">H1197/E1197</f>
        <v>0</v>
      </c>
      <c r="K1197" s="24">
        <f>SUM(K1198:K1201)</f>
        <v>54480</v>
      </c>
      <c r="L1197" s="554">
        <f>E1197-K1197</f>
        <v>0</v>
      </c>
      <c r="M1197" s="47">
        <f t="shared" si="692"/>
        <v>1</v>
      </c>
      <c r="N1197" s="900"/>
    </row>
    <row r="1198" spans="1:14" s="13" customFormat="1" ht="28.5" customHeight="1" x14ac:dyDescent="0.25">
      <c r="A1198" s="677"/>
      <c r="B1198" s="150" t="s">
        <v>19</v>
      </c>
      <c r="C1198" s="150"/>
      <c r="D1198" s="24">
        <f t="shared" ref="D1198:F1201" si="706">D1203+D1208</f>
        <v>0</v>
      </c>
      <c r="E1198" s="24">
        <f t="shared" si="706"/>
        <v>0</v>
      </c>
      <c r="F1198" s="24">
        <f t="shared" si="706"/>
        <v>0</v>
      </c>
      <c r="G1198" s="96"/>
      <c r="H1198" s="24">
        <f>H1203+H1208</f>
        <v>0</v>
      </c>
      <c r="I1198" s="77" t="e">
        <f t="shared" si="704"/>
        <v>#DIV/0!</v>
      </c>
      <c r="J1198" s="158"/>
      <c r="K1198" s="24">
        <f t="shared" ref="K1198:L1201" si="707">K1203+K1208</f>
        <v>0</v>
      </c>
      <c r="L1198" s="555">
        <f t="shared" si="707"/>
        <v>0</v>
      </c>
      <c r="M1198" s="115"/>
      <c r="N1198" s="901"/>
    </row>
    <row r="1199" spans="1:14" s="13" customFormat="1" ht="28.5" customHeight="1" x14ac:dyDescent="0.25">
      <c r="A1199" s="677"/>
      <c r="B1199" s="150" t="s">
        <v>18</v>
      </c>
      <c r="C1199" s="150"/>
      <c r="D1199" s="24">
        <f t="shared" si="706"/>
        <v>0</v>
      </c>
      <c r="E1199" s="24">
        <f t="shared" si="706"/>
        <v>0</v>
      </c>
      <c r="F1199" s="24">
        <f t="shared" si="706"/>
        <v>0</v>
      </c>
      <c r="G1199" s="96"/>
      <c r="H1199" s="24">
        <f>H1204+H1209</f>
        <v>0</v>
      </c>
      <c r="I1199" s="77" t="e">
        <f t="shared" si="704"/>
        <v>#DIV/0!</v>
      </c>
      <c r="J1199" s="158"/>
      <c r="K1199" s="24">
        <f t="shared" si="707"/>
        <v>0</v>
      </c>
      <c r="L1199" s="555">
        <f t="shared" si="707"/>
        <v>0</v>
      </c>
      <c r="M1199" s="115"/>
      <c r="N1199" s="901"/>
    </row>
    <row r="1200" spans="1:14" s="13" customFormat="1" ht="28.5" customHeight="1" x14ac:dyDescent="0.25">
      <c r="A1200" s="677"/>
      <c r="B1200" s="150" t="s">
        <v>38</v>
      </c>
      <c r="C1200" s="150"/>
      <c r="D1200" s="24">
        <f t="shared" si="706"/>
        <v>54480</v>
      </c>
      <c r="E1200" s="24">
        <f t="shared" si="706"/>
        <v>54480</v>
      </c>
      <c r="F1200" s="24">
        <f t="shared" si="706"/>
        <v>0</v>
      </c>
      <c r="G1200" s="96">
        <f>F1200/E1200</f>
        <v>0</v>
      </c>
      <c r="H1200" s="24">
        <f>H1205+H1210</f>
        <v>0</v>
      </c>
      <c r="I1200" s="96">
        <f>H1200/E1200</f>
        <v>0</v>
      </c>
      <c r="J1200" s="158">
        <f t="shared" ref="J1200" si="708">H1200/E1200</f>
        <v>0</v>
      </c>
      <c r="K1200" s="24">
        <f t="shared" si="707"/>
        <v>54480</v>
      </c>
      <c r="L1200" s="555">
        <f t="shared" si="707"/>
        <v>0</v>
      </c>
      <c r="M1200" s="47">
        <f>K1200/E1200</f>
        <v>1</v>
      </c>
      <c r="N1200" s="901"/>
    </row>
    <row r="1201" spans="1:14" s="13" customFormat="1" ht="28.5" customHeight="1" x14ac:dyDescent="0.25">
      <c r="A1201" s="678"/>
      <c r="B1201" s="150" t="s">
        <v>20</v>
      </c>
      <c r="C1201" s="150"/>
      <c r="D1201" s="24">
        <f t="shared" si="706"/>
        <v>0</v>
      </c>
      <c r="E1201" s="24">
        <f t="shared" si="706"/>
        <v>0</v>
      </c>
      <c r="F1201" s="24">
        <f t="shared" si="706"/>
        <v>0</v>
      </c>
      <c r="G1201" s="96"/>
      <c r="H1201" s="24">
        <f>H1206+H1211</f>
        <v>0</v>
      </c>
      <c r="I1201" s="77" t="e">
        <f t="shared" ref="I1201:I1269" si="709">H1201/E1201</f>
        <v>#DIV/0!</v>
      </c>
      <c r="J1201" s="158"/>
      <c r="K1201" s="24">
        <f t="shared" si="707"/>
        <v>0</v>
      </c>
      <c r="L1201" s="555">
        <f t="shared" si="707"/>
        <v>0</v>
      </c>
      <c r="M1201" s="115"/>
      <c r="N1201" s="902"/>
    </row>
    <row r="1202" spans="1:14" s="13" customFormat="1" ht="37.5" customHeight="1" x14ac:dyDescent="0.25">
      <c r="A1202" s="659" t="s">
        <v>1047</v>
      </c>
      <c r="B1202" s="556" t="s">
        <v>1046</v>
      </c>
      <c r="C1202" s="551" t="s">
        <v>139</v>
      </c>
      <c r="D1202" s="24">
        <f>SUM(D1203:D1206)</f>
        <v>50000</v>
      </c>
      <c r="E1202" s="24">
        <f>SUM(E1203:E1206)</f>
        <v>50000</v>
      </c>
      <c r="F1202" s="24">
        <f>SUM(F1203:F1206)</f>
        <v>0</v>
      </c>
      <c r="G1202" s="96">
        <f>F1202/E1202</f>
        <v>0</v>
      </c>
      <c r="H1202" s="24">
        <f>SUM(H1203:H1206)</f>
        <v>0</v>
      </c>
      <c r="I1202" s="96">
        <f t="shared" si="709"/>
        <v>0</v>
      </c>
      <c r="J1202" s="158">
        <f t="shared" ref="J1202" si="710">H1202/E1202</f>
        <v>0</v>
      </c>
      <c r="K1202" s="24">
        <f>SUM(K1203:K1206)</f>
        <v>50000</v>
      </c>
      <c r="L1202" s="554">
        <f>E1202-K1202</f>
        <v>0</v>
      </c>
      <c r="M1202" s="47">
        <f t="shared" si="692"/>
        <v>1</v>
      </c>
      <c r="N1202" s="900" t="s">
        <v>1055</v>
      </c>
    </row>
    <row r="1203" spans="1:14" s="13" customFormat="1" ht="28.5" customHeight="1" x14ac:dyDescent="0.25">
      <c r="A1203" s="659"/>
      <c r="B1203" s="150" t="s">
        <v>19</v>
      </c>
      <c r="C1203" s="150"/>
      <c r="D1203" s="24"/>
      <c r="E1203" s="24"/>
      <c r="F1203" s="24"/>
      <c r="G1203" s="96"/>
      <c r="H1203" s="24"/>
      <c r="I1203" s="77" t="e">
        <f t="shared" si="709"/>
        <v>#DIV/0!</v>
      </c>
      <c r="J1203" s="158"/>
      <c r="K1203" s="24"/>
      <c r="L1203" s="554"/>
      <c r="M1203" s="115"/>
      <c r="N1203" s="901"/>
    </row>
    <row r="1204" spans="1:14" s="13" customFormat="1" ht="28.5" customHeight="1" x14ac:dyDescent="0.25">
      <c r="A1204" s="659"/>
      <c r="B1204" s="150" t="s">
        <v>18</v>
      </c>
      <c r="C1204" s="150"/>
      <c r="D1204" s="24"/>
      <c r="E1204" s="24"/>
      <c r="F1204" s="24"/>
      <c r="G1204" s="96"/>
      <c r="H1204" s="24"/>
      <c r="I1204" s="77" t="e">
        <f t="shared" si="709"/>
        <v>#DIV/0!</v>
      </c>
      <c r="J1204" s="158"/>
      <c r="K1204" s="24"/>
      <c r="L1204" s="554"/>
      <c r="M1204" s="115"/>
      <c r="N1204" s="901"/>
    </row>
    <row r="1205" spans="1:14" s="13" customFormat="1" ht="28.5" customHeight="1" x14ac:dyDescent="0.25">
      <c r="A1205" s="659"/>
      <c r="B1205" s="150" t="s">
        <v>38</v>
      </c>
      <c r="C1205" s="150"/>
      <c r="D1205" s="24">
        <v>50000</v>
      </c>
      <c r="E1205" s="24">
        <v>50000</v>
      </c>
      <c r="F1205" s="24"/>
      <c r="G1205" s="96">
        <f>F1205/E1205</f>
        <v>0</v>
      </c>
      <c r="H1205" s="24">
        <f>F1205</f>
        <v>0</v>
      </c>
      <c r="I1205" s="96">
        <f>H1205/E1205</f>
        <v>0</v>
      </c>
      <c r="J1205" s="158">
        <f t="shared" ref="J1205" si="711">H1205/E1205</f>
        <v>0</v>
      </c>
      <c r="K1205" s="24">
        <f>E1205</f>
        <v>50000</v>
      </c>
      <c r="L1205" s="554">
        <f>E1205-K1205</f>
        <v>0</v>
      </c>
      <c r="M1205" s="47">
        <f>K1205/E1205</f>
        <v>1</v>
      </c>
      <c r="N1205" s="901"/>
    </row>
    <row r="1206" spans="1:14" s="13" customFormat="1" ht="28.5" customHeight="1" x14ac:dyDescent="0.25">
      <c r="A1206" s="659"/>
      <c r="B1206" s="150" t="s">
        <v>20</v>
      </c>
      <c r="C1206" s="150"/>
      <c r="D1206" s="24"/>
      <c r="E1206" s="24"/>
      <c r="F1206" s="24"/>
      <c r="G1206" s="96"/>
      <c r="H1206" s="24"/>
      <c r="I1206" s="77" t="e">
        <f t="shared" si="709"/>
        <v>#DIV/0!</v>
      </c>
      <c r="J1206" s="158"/>
      <c r="K1206" s="24"/>
      <c r="L1206" s="115"/>
      <c r="M1206" s="115"/>
      <c r="N1206" s="902"/>
    </row>
    <row r="1207" spans="1:14" s="13" customFormat="1" ht="37.5" customHeight="1" x14ac:dyDescent="0.25">
      <c r="A1207" s="659" t="s">
        <v>1048</v>
      </c>
      <c r="B1207" s="556" t="s">
        <v>1049</v>
      </c>
      <c r="C1207" s="551" t="s">
        <v>139</v>
      </c>
      <c r="D1207" s="24">
        <f>SUM(D1208:D1211)</f>
        <v>4480</v>
      </c>
      <c r="E1207" s="24">
        <f>SUM(E1208:E1211)</f>
        <v>4480</v>
      </c>
      <c r="F1207" s="24">
        <f>SUM(F1208:F1211)</f>
        <v>0</v>
      </c>
      <c r="G1207" s="96">
        <f>F1207/E1207</f>
        <v>0</v>
      </c>
      <c r="H1207" s="24">
        <f>SUM(H1208:H1211)</f>
        <v>0</v>
      </c>
      <c r="I1207" s="96">
        <f t="shared" si="709"/>
        <v>0</v>
      </c>
      <c r="J1207" s="158">
        <f t="shared" ref="J1207" si="712">H1207/E1207</f>
        <v>0</v>
      </c>
      <c r="K1207" s="24">
        <f>SUM(K1208:K1211)</f>
        <v>4480</v>
      </c>
      <c r="L1207" s="554">
        <f>SUM(L1208:L1211)</f>
        <v>0</v>
      </c>
      <c r="M1207" s="47">
        <f>K1207/E1207</f>
        <v>1</v>
      </c>
      <c r="N1207" s="900" t="s">
        <v>1054</v>
      </c>
    </row>
    <row r="1208" spans="1:14" s="13" customFormat="1" ht="28.5" customHeight="1" x14ac:dyDescent="0.25">
      <c r="A1208" s="659"/>
      <c r="B1208" s="150" t="s">
        <v>19</v>
      </c>
      <c r="C1208" s="150"/>
      <c r="D1208" s="24"/>
      <c r="E1208" s="24"/>
      <c r="F1208" s="24"/>
      <c r="G1208" s="96"/>
      <c r="H1208" s="24"/>
      <c r="I1208" s="77" t="e">
        <f t="shared" si="709"/>
        <v>#DIV/0!</v>
      </c>
      <c r="J1208" s="158"/>
      <c r="K1208" s="24"/>
      <c r="L1208" s="115"/>
      <c r="M1208" s="115"/>
      <c r="N1208" s="901"/>
    </row>
    <row r="1209" spans="1:14" s="13" customFormat="1" ht="28.5" customHeight="1" x14ac:dyDescent="0.25">
      <c r="A1209" s="659"/>
      <c r="B1209" s="150" t="s">
        <v>18</v>
      </c>
      <c r="C1209" s="150"/>
      <c r="D1209" s="24"/>
      <c r="E1209" s="24"/>
      <c r="F1209" s="24"/>
      <c r="G1209" s="96"/>
      <c r="H1209" s="24"/>
      <c r="I1209" s="77" t="e">
        <f t="shared" si="709"/>
        <v>#DIV/0!</v>
      </c>
      <c r="J1209" s="158"/>
      <c r="K1209" s="24"/>
      <c r="L1209" s="115"/>
      <c r="M1209" s="115"/>
      <c r="N1209" s="901"/>
    </row>
    <row r="1210" spans="1:14" s="13" customFormat="1" ht="28.5" customHeight="1" x14ac:dyDescent="0.25">
      <c r="A1210" s="659"/>
      <c r="B1210" s="150" t="s">
        <v>38</v>
      </c>
      <c r="C1210" s="150"/>
      <c r="D1210" s="24">
        <v>4480</v>
      </c>
      <c r="E1210" s="24">
        <v>4480</v>
      </c>
      <c r="F1210" s="24"/>
      <c r="G1210" s="96">
        <f>F1210/E1210</f>
        <v>0</v>
      </c>
      <c r="H1210" s="24">
        <f>F1210</f>
        <v>0</v>
      </c>
      <c r="I1210" s="96">
        <f>H1210/E1210</f>
        <v>0</v>
      </c>
      <c r="J1210" s="158">
        <f t="shared" ref="J1210" si="713">H1210/E1210</f>
        <v>0</v>
      </c>
      <c r="K1210" s="24">
        <f>E1210</f>
        <v>4480</v>
      </c>
      <c r="L1210" s="554">
        <f>E1210-K1210</f>
        <v>0</v>
      </c>
      <c r="M1210" s="47">
        <f>K1210/E1210</f>
        <v>1</v>
      </c>
      <c r="N1210" s="901"/>
    </row>
    <row r="1211" spans="1:14" s="13" customFormat="1" ht="28.5" customHeight="1" x14ac:dyDescent="0.25">
      <c r="A1211" s="659"/>
      <c r="B1211" s="150" t="s">
        <v>20</v>
      </c>
      <c r="C1211" s="150"/>
      <c r="D1211" s="24"/>
      <c r="E1211" s="24"/>
      <c r="F1211" s="24"/>
      <c r="G1211" s="96"/>
      <c r="H1211" s="24"/>
      <c r="I1211" s="77" t="e">
        <f t="shared" si="709"/>
        <v>#DIV/0!</v>
      </c>
      <c r="J1211" s="157"/>
      <c r="K1211" s="24"/>
      <c r="L1211" s="115"/>
      <c r="M1211" s="115"/>
      <c r="N1211" s="902"/>
    </row>
    <row r="1212" spans="1:14" s="545" customFormat="1" ht="58.5" x14ac:dyDescent="0.25">
      <c r="A1212" s="635" t="s">
        <v>187</v>
      </c>
      <c r="B1212" s="549" t="s">
        <v>247</v>
      </c>
      <c r="C1212" s="550" t="s">
        <v>97</v>
      </c>
      <c r="D1212" s="58">
        <f>SUM(D1214:D1215)</f>
        <v>11631.36</v>
      </c>
      <c r="E1212" s="58">
        <f>E1217</f>
        <v>11631.36</v>
      </c>
      <c r="F1212" s="58">
        <f>F1214+F1215</f>
        <v>1383.33</v>
      </c>
      <c r="G1212" s="92">
        <f>F1212/E1212</f>
        <v>0.11899999999999999</v>
      </c>
      <c r="H1212" s="58">
        <f>SUM(H1213:H1216)</f>
        <v>1354.03</v>
      </c>
      <c r="I1212" s="92">
        <f t="shared" si="709"/>
        <v>0.11600000000000001</v>
      </c>
      <c r="J1212" s="92">
        <f t="shared" ref="J1212:J1220" si="714">H1212/E1212</f>
        <v>0.11600000000000001</v>
      </c>
      <c r="K1212" s="58">
        <f>SUM(K1213:K1216)</f>
        <v>11631.12</v>
      </c>
      <c r="L1212" s="58">
        <f>SUM(L1213:L1216)</f>
        <v>0.24</v>
      </c>
      <c r="M1212" s="56">
        <f t="shared" si="692"/>
        <v>1</v>
      </c>
      <c r="N1212" s="795"/>
    </row>
    <row r="1213" spans="1:14" s="13" customFormat="1" ht="18.75" customHeight="1" x14ac:dyDescent="0.25">
      <c r="A1213" s="635"/>
      <c r="B1213" s="551" t="s">
        <v>19</v>
      </c>
      <c r="C1213" s="551"/>
      <c r="D1213" s="24"/>
      <c r="E1213" s="24"/>
      <c r="F1213" s="24"/>
      <c r="G1213" s="77"/>
      <c r="H1213" s="24"/>
      <c r="I1213" s="77"/>
      <c r="J1213" s="157"/>
      <c r="K1213" s="24"/>
      <c r="L1213" s="24"/>
      <c r="M1213" s="115"/>
      <c r="N1213" s="795"/>
    </row>
    <row r="1214" spans="1:14" s="13" customFormat="1" x14ac:dyDescent="0.25">
      <c r="A1214" s="635"/>
      <c r="B1214" s="551" t="s">
        <v>18</v>
      </c>
      <c r="C1214" s="551"/>
      <c r="D1214" s="24">
        <f t="shared" ref="D1214:E1215" si="715">D1219</f>
        <v>1092</v>
      </c>
      <c r="E1214" s="24">
        <f t="shared" si="715"/>
        <v>1092</v>
      </c>
      <c r="F1214" s="24">
        <f>F1219</f>
        <v>1092</v>
      </c>
      <c r="G1214" s="96">
        <f>F1214/E1214</f>
        <v>1</v>
      </c>
      <c r="H1214" s="24">
        <f>H1219</f>
        <v>1062.7</v>
      </c>
      <c r="I1214" s="96">
        <f t="shared" si="709"/>
        <v>0.97299999999999998</v>
      </c>
      <c r="J1214" s="158">
        <f t="shared" si="714"/>
        <v>0.97</v>
      </c>
      <c r="K1214" s="24">
        <f>K1219</f>
        <v>1092</v>
      </c>
      <c r="L1214" s="24">
        <f t="shared" ref="L1214:L1250" si="716">E1214-K1214</f>
        <v>0</v>
      </c>
      <c r="M1214" s="47">
        <f t="shared" si="692"/>
        <v>1</v>
      </c>
      <c r="N1214" s="795"/>
    </row>
    <row r="1215" spans="1:14" s="13" customFormat="1" x14ac:dyDescent="0.25">
      <c r="A1215" s="635"/>
      <c r="B1215" s="551" t="s">
        <v>38</v>
      </c>
      <c r="C1215" s="551"/>
      <c r="D1215" s="24">
        <f t="shared" si="715"/>
        <v>10539.36</v>
      </c>
      <c r="E1215" s="24">
        <f t="shared" si="715"/>
        <v>10539.36</v>
      </c>
      <c r="F1215" s="24">
        <f>F1220</f>
        <v>291.33</v>
      </c>
      <c r="G1215" s="96">
        <f>F1215/E1215</f>
        <v>2.8000000000000001E-2</v>
      </c>
      <c r="H1215" s="24">
        <f>H1220</f>
        <v>291.33</v>
      </c>
      <c r="I1215" s="96">
        <f t="shared" si="709"/>
        <v>2.8000000000000001E-2</v>
      </c>
      <c r="J1215" s="158">
        <f t="shared" si="714"/>
        <v>0.03</v>
      </c>
      <c r="K1215" s="24">
        <f>K1220</f>
        <v>10539.12</v>
      </c>
      <c r="L1215" s="24">
        <f t="shared" si="716"/>
        <v>0.24</v>
      </c>
      <c r="M1215" s="47">
        <f t="shared" si="692"/>
        <v>1</v>
      </c>
      <c r="N1215" s="795"/>
    </row>
    <row r="1216" spans="1:14" s="13" customFormat="1" x14ac:dyDescent="0.25">
      <c r="A1216" s="635"/>
      <c r="B1216" s="551" t="s">
        <v>20</v>
      </c>
      <c r="C1216" s="551"/>
      <c r="D1216" s="24"/>
      <c r="E1216" s="24"/>
      <c r="F1216" s="24"/>
      <c r="G1216" s="96"/>
      <c r="H1216" s="24"/>
      <c r="I1216" s="77"/>
      <c r="J1216" s="157"/>
      <c r="K1216" s="24"/>
      <c r="L1216" s="24"/>
      <c r="M1216" s="115"/>
      <c r="N1216" s="795"/>
    </row>
    <row r="1217" spans="1:14" s="11" customFormat="1" ht="61.5" customHeight="1" x14ac:dyDescent="0.25">
      <c r="A1217" s="636" t="s">
        <v>188</v>
      </c>
      <c r="B1217" s="151" t="s">
        <v>1043</v>
      </c>
      <c r="C1217" s="149" t="s">
        <v>238</v>
      </c>
      <c r="D1217" s="50">
        <f>SUM(D1218:D1221)</f>
        <v>11631.36</v>
      </c>
      <c r="E1217" s="50">
        <f>SUM(E1218:E1221)</f>
        <v>11631.36</v>
      </c>
      <c r="F1217" s="50">
        <f>SUM(F1218:F1221)</f>
        <v>1383.33</v>
      </c>
      <c r="G1217" s="101">
        <f>F1217/E1217</f>
        <v>0.11899999999999999</v>
      </c>
      <c r="H1217" s="50">
        <f>SUM(H1218:H1221)</f>
        <v>1354.03</v>
      </c>
      <c r="I1217" s="96">
        <f t="shared" si="709"/>
        <v>0.11600000000000001</v>
      </c>
      <c r="J1217" s="96">
        <f t="shared" si="714"/>
        <v>0.11600000000000001</v>
      </c>
      <c r="K1217" s="24">
        <f>SUM(K1218:K1221)</f>
        <v>11631.12</v>
      </c>
      <c r="L1217" s="24">
        <f>SUM(L1218:L1221)</f>
        <v>0.24</v>
      </c>
      <c r="M1217" s="47">
        <f t="shared" si="692"/>
        <v>1</v>
      </c>
      <c r="N1217" s="687"/>
    </row>
    <row r="1218" spans="1:14" s="13" customFormat="1" ht="18.75" customHeight="1" x14ac:dyDescent="0.25">
      <c r="A1218" s="636"/>
      <c r="B1218" s="150" t="s">
        <v>19</v>
      </c>
      <c r="C1218" s="150"/>
      <c r="D1218" s="24"/>
      <c r="E1218" s="24"/>
      <c r="F1218" s="24"/>
      <c r="G1218" s="96"/>
      <c r="H1218" s="24"/>
      <c r="I1218" s="77" t="e">
        <f t="shared" si="709"/>
        <v>#DIV/0!</v>
      </c>
      <c r="J1218" s="157"/>
      <c r="K1218" s="24">
        <f t="shared" ref="K1218:K1231" si="717">E1218</f>
        <v>0</v>
      </c>
      <c r="L1218" s="24">
        <f t="shared" si="716"/>
        <v>0</v>
      </c>
      <c r="M1218" s="115" t="e">
        <f t="shared" si="692"/>
        <v>#DIV/0!</v>
      </c>
      <c r="N1218" s="687"/>
    </row>
    <row r="1219" spans="1:14" s="13" customFormat="1" ht="18.75" customHeight="1" x14ac:dyDescent="0.25">
      <c r="A1219" s="636"/>
      <c r="B1219" s="150" t="s">
        <v>18</v>
      </c>
      <c r="C1219" s="150"/>
      <c r="D1219" s="24">
        <f>D1224+D1229</f>
        <v>1092</v>
      </c>
      <c r="E1219" s="24">
        <f>E1224+E1229</f>
        <v>1092</v>
      </c>
      <c r="F1219" s="24">
        <f>F1224+F1229</f>
        <v>1092</v>
      </c>
      <c r="G1219" s="96">
        <f>F1219/E1219</f>
        <v>1</v>
      </c>
      <c r="H1219" s="24">
        <f>H1224+H1229</f>
        <v>1062.7</v>
      </c>
      <c r="I1219" s="96">
        <f t="shared" si="709"/>
        <v>0.97299999999999998</v>
      </c>
      <c r="J1219" s="158">
        <f t="shared" si="714"/>
        <v>0.97</v>
      </c>
      <c r="K1219" s="24">
        <f>K1224+K1229</f>
        <v>1092</v>
      </c>
      <c r="L1219" s="24">
        <f t="shared" si="716"/>
        <v>0</v>
      </c>
      <c r="M1219" s="47">
        <f t="shared" si="692"/>
        <v>1</v>
      </c>
      <c r="N1219" s="687"/>
    </row>
    <row r="1220" spans="1:14" s="13" customFormat="1" ht="18.75" customHeight="1" x14ac:dyDescent="0.25">
      <c r="A1220" s="636"/>
      <c r="B1220" s="150" t="s">
        <v>38</v>
      </c>
      <c r="C1220" s="150"/>
      <c r="D1220" s="24">
        <f>D1225+D1230</f>
        <v>10539.36</v>
      </c>
      <c r="E1220" s="24">
        <f>E1225+E1230</f>
        <v>10539.36</v>
      </c>
      <c r="F1220" s="24">
        <f>F1225</f>
        <v>291.33</v>
      </c>
      <c r="G1220" s="96">
        <f>F1220/E1220</f>
        <v>2.8000000000000001E-2</v>
      </c>
      <c r="H1220" s="24">
        <f>F1220</f>
        <v>291.33</v>
      </c>
      <c r="I1220" s="96">
        <f t="shared" si="709"/>
        <v>2.8000000000000001E-2</v>
      </c>
      <c r="J1220" s="158">
        <f t="shared" si="714"/>
        <v>0.03</v>
      </c>
      <c r="K1220" s="24">
        <f>K1225</f>
        <v>10539.12</v>
      </c>
      <c r="L1220" s="24">
        <f t="shared" si="716"/>
        <v>0.24</v>
      </c>
      <c r="M1220" s="47">
        <f t="shared" si="692"/>
        <v>1</v>
      </c>
      <c r="N1220" s="687"/>
    </row>
    <row r="1221" spans="1:14" s="13" customFormat="1" ht="18.75" customHeight="1" x14ac:dyDescent="0.25">
      <c r="A1221" s="636"/>
      <c r="B1221" s="150" t="s">
        <v>20</v>
      </c>
      <c r="C1221" s="150"/>
      <c r="D1221" s="24"/>
      <c r="E1221" s="24"/>
      <c r="F1221" s="24"/>
      <c r="G1221" s="96"/>
      <c r="H1221" s="24"/>
      <c r="I1221" s="77" t="e">
        <f t="shared" si="709"/>
        <v>#DIV/0!</v>
      </c>
      <c r="J1221" s="157"/>
      <c r="K1221" s="24">
        <f t="shared" si="717"/>
        <v>0</v>
      </c>
      <c r="L1221" s="24">
        <f t="shared" si="716"/>
        <v>0</v>
      </c>
      <c r="M1221" s="115" t="e">
        <f t="shared" si="692"/>
        <v>#DIV/0!</v>
      </c>
      <c r="N1221" s="687"/>
    </row>
    <row r="1222" spans="1:14" s="11" customFormat="1" ht="67.5" customHeight="1" x14ac:dyDescent="0.25">
      <c r="A1222" s="636" t="s">
        <v>452</v>
      </c>
      <c r="B1222" s="556" t="s">
        <v>1051</v>
      </c>
      <c r="C1222" s="551" t="s">
        <v>238</v>
      </c>
      <c r="D1222" s="24">
        <f>SUM(D1223:D1226)</f>
        <v>11602.06</v>
      </c>
      <c r="E1222" s="24">
        <f>SUM(E1223:E1226)</f>
        <v>11602.06</v>
      </c>
      <c r="F1222" s="24">
        <f>SUM(F1223:F1226)</f>
        <v>1354.03</v>
      </c>
      <c r="G1222" s="96">
        <f>F1222/E1222</f>
        <v>0.11700000000000001</v>
      </c>
      <c r="H1222" s="24">
        <f>SUM(H1223:H1226)</f>
        <v>1354.03</v>
      </c>
      <c r="I1222" s="96">
        <f t="shared" si="709"/>
        <v>0.11700000000000001</v>
      </c>
      <c r="J1222" s="96">
        <f t="shared" ref="J1222" si="718">H1222/E1222</f>
        <v>0.11700000000000001</v>
      </c>
      <c r="K1222" s="24">
        <f>SUM(K1223:K1226)</f>
        <v>11601.82</v>
      </c>
      <c r="L1222" s="24">
        <f>SUM(L1223:L1226)</f>
        <v>0.24</v>
      </c>
      <c r="M1222" s="47">
        <f t="shared" si="692"/>
        <v>1</v>
      </c>
      <c r="N1222" s="687" t="s">
        <v>1052</v>
      </c>
    </row>
    <row r="1223" spans="1:14" s="13" customFormat="1" ht="47.25" customHeight="1" x14ac:dyDescent="0.25">
      <c r="A1223" s="636"/>
      <c r="B1223" s="150" t="s">
        <v>19</v>
      </c>
      <c r="C1223" s="150"/>
      <c r="D1223" s="24"/>
      <c r="E1223" s="24"/>
      <c r="F1223" s="24"/>
      <c r="G1223" s="96"/>
      <c r="H1223" s="24"/>
      <c r="I1223" s="77" t="e">
        <f t="shared" si="709"/>
        <v>#DIV/0!</v>
      </c>
      <c r="J1223" s="157"/>
      <c r="K1223" s="24">
        <f t="shared" si="717"/>
        <v>0</v>
      </c>
      <c r="L1223" s="24">
        <f t="shared" si="716"/>
        <v>0</v>
      </c>
      <c r="M1223" s="115" t="e">
        <f t="shared" si="692"/>
        <v>#DIV/0!</v>
      </c>
      <c r="N1223" s="687"/>
    </row>
    <row r="1224" spans="1:14" s="13" customFormat="1" ht="42" customHeight="1" x14ac:dyDescent="0.25">
      <c r="A1224" s="636"/>
      <c r="B1224" s="150" t="s">
        <v>18</v>
      </c>
      <c r="C1224" s="150"/>
      <c r="D1224" s="24">
        <v>1062.7</v>
      </c>
      <c r="E1224" s="24">
        <v>1062.7</v>
      </c>
      <c r="F1224" s="24">
        <v>1062.7</v>
      </c>
      <c r="G1224" s="96">
        <f>F1224/E1224</f>
        <v>1</v>
      </c>
      <c r="H1224" s="24">
        <v>1062.7</v>
      </c>
      <c r="I1224" s="96">
        <f t="shared" si="709"/>
        <v>1</v>
      </c>
      <c r="J1224" s="158">
        <f t="shared" ref="J1224:J1227" si="719">H1224/E1224</f>
        <v>1</v>
      </c>
      <c r="K1224" s="24">
        <f t="shared" si="717"/>
        <v>1062.7</v>
      </c>
      <c r="L1224" s="24">
        <f t="shared" si="716"/>
        <v>0</v>
      </c>
      <c r="M1224" s="47">
        <f t="shared" si="692"/>
        <v>1</v>
      </c>
      <c r="N1224" s="687"/>
    </row>
    <row r="1225" spans="1:14" s="13" customFormat="1" ht="39" customHeight="1" x14ac:dyDescent="0.25">
      <c r="A1225" s="636"/>
      <c r="B1225" s="150" t="s">
        <v>38</v>
      </c>
      <c r="C1225" s="150"/>
      <c r="D1225" s="24">
        <v>10539.36</v>
      </c>
      <c r="E1225" s="24">
        <v>10539.36</v>
      </c>
      <c r="F1225" s="24">
        <v>291.33</v>
      </c>
      <c r="G1225" s="96">
        <f>F1225/E1225</f>
        <v>2.8000000000000001E-2</v>
      </c>
      <c r="H1225" s="24">
        <f>F1225</f>
        <v>291.33</v>
      </c>
      <c r="I1225" s="96">
        <f t="shared" si="709"/>
        <v>2.8000000000000001E-2</v>
      </c>
      <c r="J1225" s="158">
        <f t="shared" si="719"/>
        <v>0.03</v>
      </c>
      <c r="K1225" s="24">
        <f>E1225-0.24</f>
        <v>10539.12</v>
      </c>
      <c r="L1225" s="24">
        <f t="shared" si="716"/>
        <v>0.24</v>
      </c>
      <c r="M1225" s="47">
        <f t="shared" ref="M1225:M1291" si="720">K1225/E1225</f>
        <v>1</v>
      </c>
      <c r="N1225" s="687"/>
    </row>
    <row r="1226" spans="1:14" s="13" customFormat="1" ht="47.25" customHeight="1" x14ac:dyDescent="0.25">
      <c r="A1226" s="636"/>
      <c r="B1226" s="150" t="s">
        <v>20</v>
      </c>
      <c r="C1226" s="150"/>
      <c r="D1226" s="24"/>
      <c r="E1226" s="24"/>
      <c r="F1226" s="24"/>
      <c r="G1226" s="96"/>
      <c r="H1226" s="24"/>
      <c r="I1226" s="77" t="e">
        <f t="shared" si="709"/>
        <v>#DIV/0!</v>
      </c>
      <c r="J1226" s="157"/>
      <c r="K1226" s="24">
        <f t="shared" si="717"/>
        <v>0</v>
      </c>
      <c r="L1226" s="24">
        <f t="shared" si="716"/>
        <v>0</v>
      </c>
      <c r="M1226" s="115" t="e">
        <f t="shared" si="720"/>
        <v>#DIV/0!</v>
      </c>
      <c r="N1226" s="687"/>
    </row>
    <row r="1227" spans="1:14" s="11" customFormat="1" ht="177" customHeight="1" x14ac:dyDescent="0.25">
      <c r="A1227" s="636" t="s">
        <v>453</v>
      </c>
      <c r="B1227" s="556" t="s">
        <v>1050</v>
      </c>
      <c r="C1227" s="551" t="s">
        <v>238</v>
      </c>
      <c r="D1227" s="24">
        <f>SUM(D1228:D1231)</f>
        <v>29.3</v>
      </c>
      <c r="E1227" s="24">
        <f>SUM(E1228:E1231)</f>
        <v>29.3</v>
      </c>
      <c r="F1227" s="24">
        <f>SUM(F1228:F1231)</f>
        <v>29.3</v>
      </c>
      <c r="G1227" s="96">
        <f>F1227/E1227</f>
        <v>1</v>
      </c>
      <c r="H1227" s="24">
        <f>SUM(H1228:H1231)</f>
        <v>0</v>
      </c>
      <c r="I1227" s="96">
        <f t="shared" si="709"/>
        <v>0</v>
      </c>
      <c r="J1227" s="158">
        <f t="shared" si="719"/>
        <v>0</v>
      </c>
      <c r="K1227" s="24">
        <f t="shared" si="717"/>
        <v>29.3</v>
      </c>
      <c r="L1227" s="24">
        <f t="shared" si="716"/>
        <v>0</v>
      </c>
      <c r="M1227" s="47">
        <f t="shared" si="720"/>
        <v>1</v>
      </c>
      <c r="N1227" s="991" t="s">
        <v>1053</v>
      </c>
    </row>
    <row r="1228" spans="1:14" s="13" customFormat="1" ht="18.75" customHeight="1" x14ac:dyDescent="0.25">
      <c r="A1228" s="636"/>
      <c r="B1228" s="150" t="s">
        <v>19</v>
      </c>
      <c r="C1228" s="150"/>
      <c r="D1228" s="24"/>
      <c r="E1228" s="24"/>
      <c r="F1228" s="24"/>
      <c r="G1228" s="96"/>
      <c r="H1228" s="24"/>
      <c r="I1228" s="77" t="e">
        <f t="shared" si="709"/>
        <v>#DIV/0!</v>
      </c>
      <c r="J1228" s="157"/>
      <c r="K1228" s="24">
        <f t="shared" si="717"/>
        <v>0</v>
      </c>
      <c r="L1228" s="24">
        <f t="shared" si="716"/>
        <v>0</v>
      </c>
      <c r="M1228" s="115" t="e">
        <f t="shared" si="720"/>
        <v>#DIV/0!</v>
      </c>
      <c r="N1228" s="991"/>
    </row>
    <row r="1229" spans="1:14" s="13" customFormat="1" ht="18.75" customHeight="1" x14ac:dyDescent="0.25">
      <c r="A1229" s="636"/>
      <c r="B1229" s="150" t="s">
        <v>18</v>
      </c>
      <c r="C1229" s="150"/>
      <c r="D1229" s="24">
        <v>29.3</v>
      </c>
      <c r="E1229" s="24">
        <v>29.3</v>
      </c>
      <c r="F1229" s="24">
        <v>29.3</v>
      </c>
      <c r="G1229" s="96">
        <f>F1229/E1229</f>
        <v>1</v>
      </c>
      <c r="H1229" s="24"/>
      <c r="I1229" s="96">
        <f t="shared" si="709"/>
        <v>0</v>
      </c>
      <c r="J1229" s="158">
        <f t="shared" ref="J1229:J1230" si="721">H1229/E1229</f>
        <v>0</v>
      </c>
      <c r="K1229" s="24">
        <f t="shared" si="717"/>
        <v>29.3</v>
      </c>
      <c r="L1229" s="24">
        <f t="shared" si="716"/>
        <v>0</v>
      </c>
      <c r="M1229" s="47">
        <f t="shared" si="720"/>
        <v>1</v>
      </c>
      <c r="N1229" s="991"/>
    </row>
    <row r="1230" spans="1:14" s="13" customFormat="1" ht="18.75" customHeight="1" x14ac:dyDescent="0.25">
      <c r="A1230" s="636"/>
      <c r="B1230" s="150" t="s">
        <v>38</v>
      </c>
      <c r="C1230" s="150"/>
      <c r="D1230" s="24"/>
      <c r="E1230" s="24"/>
      <c r="F1230" s="24"/>
      <c r="G1230" s="77" t="e">
        <f>F1230/E1230</f>
        <v>#DIV/0!</v>
      </c>
      <c r="H1230" s="24"/>
      <c r="I1230" s="77" t="e">
        <f t="shared" si="709"/>
        <v>#DIV/0!</v>
      </c>
      <c r="J1230" s="161" t="e">
        <f t="shared" si="721"/>
        <v>#DIV/0!</v>
      </c>
      <c r="K1230" s="24">
        <f t="shared" si="717"/>
        <v>0</v>
      </c>
      <c r="L1230" s="24">
        <f t="shared" si="716"/>
        <v>0</v>
      </c>
      <c r="M1230" s="115" t="e">
        <f t="shared" si="720"/>
        <v>#DIV/0!</v>
      </c>
      <c r="N1230" s="991"/>
    </row>
    <row r="1231" spans="1:14" s="13" customFormat="1" ht="18.75" customHeight="1" x14ac:dyDescent="0.25">
      <c r="A1231" s="636"/>
      <c r="B1231" s="150" t="s">
        <v>20</v>
      </c>
      <c r="C1231" s="150"/>
      <c r="D1231" s="24"/>
      <c r="E1231" s="24"/>
      <c r="F1231" s="24"/>
      <c r="G1231" s="96"/>
      <c r="H1231" s="24"/>
      <c r="I1231" s="77" t="e">
        <f t="shared" si="709"/>
        <v>#DIV/0!</v>
      </c>
      <c r="J1231" s="552"/>
      <c r="K1231" s="24">
        <f t="shared" si="717"/>
        <v>0</v>
      </c>
      <c r="L1231" s="24">
        <f t="shared" si="716"/>
        <v>0</v>
      </c>
      <c r="M1231" s="115" t="e">
        <f t="shared" si="720"/>
        <v>#DIV/0!</v>
      </c>
      <c r="N1231" s="991"/>
    </row>
    <row r="1232" spans="1:14" s="64" customFormat="1" ht="123" customHeight="1" x14ac:dyDescent="0.25">
      <c r="A1232" s="773" t="s">
        <v>372</v>
      </c>
      <c r="B1232" s="162" t="s">
        <v>1310</v>
      </c>
      <c r="C1232" s="152" t="s">
        <v>95</v>
      </c>
      <c r="D1232" s="31">
        <f>SUM(D1233:D1236)</f>
        <v>261969.75</v>
      </c>
      <c r="E1232" s="31">
        <f t="shared" ref="E1232:H1232" si="722">SUM(E1233:E1236)</f>
        <v>260663.54</v>
      </c>
      <c r="F1232" s="31">
        <f t="shared" si="722"/>
        <v>45494.19</v>
      </c>
      <c r="G1232" s="97">
        <f>F1232/E1232</f>
        <v>0.17499999999999999</v>
      </c>
      <c r="H1232" s="31">
        <f t="shared" si="722"/>
        <v>45494.19</v>
      </c>
      <c r="I1232" s="97">
        <f t="shared" si="709"/>
        <v>0.17499999999999999</v>
      </c>
      <c r="J1232" s="163">
        <f t="shared" ref="J1232:J1235" si="723">H1232/E1232</f>
        <v>0.17</v>
      </c>
      <c r="K1232" s="31">
        <f t="shared" ref="K1232" si="724">SUM(K1233:K1236)</f>
        <v>256076.39</v>
      </c>
      <c r="L1232" s="31">
        <f t="shared" si="716"/>
        <v>4587.1499999999996</v>
      </c>
      <c r="M1232" s="32">
        <f t="shared" si="720"/>
        <v>0.98</v>
      </c>
      <c r="N1232" s="795"/>
    </row>
    <row r="1233" spans="1:14" s="63" customFormat="1" x14ac:dyDescent="0.25">
      <c r="A1233" s="773"/>
      <c r="B1233" s="153" t="s">
        <v>19</v>
      </c>
      <c r="C1233" s="153"/>
      <c r="D1233" s="33">
        <f t="shared" ref="D1233:F1236" si="725">D1238+D1243+D1248</f>
        <v>0</v>
      </c>
      <c r="E1233" s="33">
        <f t="shared" si="725"/>
        <v>0</v>
      </c>
      <c r="F1233" s="33">
        <f t="shared" si="725"/>
        <v>0</v>
      </c>
      <c r="G1233" s="100"/>
      <c r="H1233" s="33">
        <f t="shared" ref="H1233:H1236" si="726">H1238+H1243+H1248</f>
        <v>0</v>
      </c>
      <c r="I1233" s="99" t="e">
        <f t="shared" si="709"/>
        <v>#DIV/0!</v>
      </c>
      <c r="J1233" s="163"/>
      <c r="K1233" s="33"/>
      <c r="L1233" s="33"/>
      <c r="M1233" s="112" t="e">
        <f t="shared" si="720"/>
        <v>#DIV/0!</v>
      </c>
      <c r="N1233" s="795"/>
    </row>
    <row r="1234" spans="1:14" s="63" customFormat="1" x14ac:dyDescent="0.25">
      <c r="A1234" s="773"/>
      <c r="B1234" s="153" t="s">
        <v>18</v>
      </c>
      <c r="C1234" s="153"/>
      <c r="D1234" s="33">
        <f t="shared" si="725"/>
        <v>0</v>
      </c>
      <c r="E1234" s="33">
        <f t="shared" si="725"/>
        <v>0</v>
      </c>
      <c r="F1234" s="33">
        <f t="shared" si="725"/>
        <v>0</v>
      </c>
      <c r="G1234" s="100"/>
      <c r="H1234" s="33">
        <f t="shared" si="726"/>
        <v>0</v>
      </c>
      <c r="I1234" s="99" t="e">
        <f t="shared" si="709"/>
        <v>#DIV/0!</v>
      </c>
      <c r="J1234" s="163"/>
      <c r="K1234" s="33"/>
      <c r="L1234" s="33"/>
      <c r="M1234" s="112" t="e">
        <f t="shared" si="720"/>
        <v>#DIV/0!</v>
      </c>
      <c r="N1234" s="795"/>
    </row>
    <row r="1235" spans="1:14" s="63" customFormat="1" x14ac:dyDescent="0.25">
      <c r="A1235" s="773"/>
      <c r="B1235" s="153" t="s">
        <v>38</v>
      </c>
      <c r="C1235" s="180"/>
      <c r="D1235" s="33">
        <f t="shared" si="725"/>
        <v>261969.75</v>
      </c>
      <c r="E1235" s="33">
        <f>E1240+E1245+E1250</f>
        <v>260663.54</v>
      </c>
      <c r="F1235" s="33">
        <f t="shared" si="725"/>
        <v>45494.19</v>
      </c>
      <c r="G1235" s="100">
        <f>F1235/E1235</f>
        <v>0.17499999999999999</v>
      </c>
      <c r="H1235" s="33">
        <f t="shared" si="726"/>
        <v>45494.19</v>
      </c>
      <c r="I1235" s="100">
        <f t="shared" si="709"/>
        <v>0.17499999999999999</v>
      </c>
      <c r="J1235" s="164">
        <f t="shared" si="723"/>
        <v>0.17</v>
      </c>
      <c r="K1235" s="33">
        <f>K1240+K1245+K1250</f>
        <v>256076.39</v>
      </c>
      <c r="L1235" s="33">
        <f t="shared" si="716"/>
        <v>4587.1499999999996</v>
      </c>
      <c r="M1235" s="111">
        <f t="shared" si="720"/>
        <v>0.98</v>
      </c>
      <c r="N1235" s="795"/>
    </row>
    <row r="1236" spans="1:14" s="63" customFormat="1" ht="24.75" customHeight="1" x14ac:dyDescent="0.25">
      <c r="A1236" s="773"/>
      <c r="B1236" s="153" t="s">
        <v>20</v>
      </c>
      <c r="C1236" s="153"/>
      <c r="D1236" s="33">
        <f t="shared" si="725"/>
        <v>0</v>
      </c>
      <c r="E1236" s="33">
        <f t="shared" si="725"/>
        <v>0</v>
      </c>
      <c r="F1236" s="33">
        <f t="shared" si="725"/>
        <v>0</v>
      </c>
      <c r="G1236" s="100"/>
      <c r="H1236" s="33">
        <f t="shared" si="726"/>
        <v>0</v>
      </c>
      <c r="I1236" s="99" t="e">
        <f t="shared" si="709"/>
        <v>#DIV/0!</v>
      </c>
      <c r="J1236" s="163"/>
      <c r="K1236" s="33"/>
      <c r="L1236" s="33"/>
      <c r="M1236" s="112" t="e">
        <f t="shared" si="720"/>
        <v>#DIV/0!</v>
      </c>
      <c r="N1236" s="795"/>
    </row>
    <row r="1237" spans="1:14" s="11" customFormat="1" ht="48" customHeight="1" x14ac:dyDescent="0.25">
      <c r="A1237" s="636" t="s">
        <v>189</v>
      </c>
      <c r="B1237" s="151" t="s">
        <v>441</v>
      </c>
      <c r="C1237" s="149" t="s">
        <v>238</v>
      </c>
      <c r="D1237" s="50">
        <f>SUM(D1238:D1241)</f>
        <v>97293.759999999995</v>
      </c>
      <c r="E1237" s="50">
        <f>SUM(E1238:E1241)</f>
        <v>97293.759999999995</v>
      </c>
      <c r="F1237" s="50">
        <f>SUM(F1238:F1241)</f>
        <v>16212.58</v>
      </c>
      <c r="G1237" s="101">
        <f>F1237/E1237</f>
        <v>0.16700000000000001</v>
      </c>
      <c r="H1237" s="50">
        <f>SUM(H1238:H1241)</f>
        <v>16212.58</v>
      </c>
      <c r="I1237" s="96">
        <f t="shared" si="709"/>
        <v>0.16700000000000001</v>
      </c>
      <c r="J1237" s="158">
        <f t="shared" ref="J1237:J1256" si="727">H1237/E1237</f>
        <v>0.17</v>
      </c>
      <c r="K1237" s="50">
        <f>SUM(K1238:K1241)</f>
        <v>97293.759999999995</v>
      </c>
      <c r="L1237" s="24">
        <f t="shared" si="716"/>
        <v>0</v>
      </c>
      <c r="M1237" s="47">
        <f t="shared" si="720"/>
        <v>1</v>
      </c>
      <c r="N1237" s="881" t="s">
        <v>442</v>
      </c>
    </row>
    <row r="1238" spans="1:14" s="13" customFormat="1" ht="18.75" customHeight="1" x14ac:dyDescent="0.25">
      <c r="A1238" s="636"/>
      <c r="B1238" s="150" t="s">
        <v>19</v>
      </c>
      <c r="C1238" s="150"/>
      <c r="D1238" s="24"/>
      <c r="E1238" s="24"/>
      <c r="F1238" s="24"/>
      <c r="G1238" s="96"/>
      <c r="H1238" s="24"/>
      <c r="I1238" s="77" t="e">
        <f t="shared" si="709"/>
        <v>#DIV/0!</v>
      </c>
      <c r="J1238" s="158"/>
      <c r="K1238" s="24"/>
      <c r="L1238" s="24"/>
      <c r="M1238" s="115" t="e">
        <f t="shared" si="720"/>
        <v>#DIV/0!</v>
      </c>
      <c r="N1238" s="881"/>
    </row>
    <row r="1239" spans="1:14" s="13" customFormat="1" ht="21" customHeight="1" x14ac:dyDescent="0.25">
      <c r="A1239" s="636"/>
      <c r="B1239" s="150" t="s">
        <v>18</v>
      </c>
      <c r="C1239" s="150"/>
      <c r="D1239" s="24"/>
      <c r="E1239" s="24"/>
      <c r="F1239" s="24"/>
      <c r="G1239" s="96"/>
      <c r="H1239" s="24"/>
      <c r="I1239" s="77" t="e">
        <f t="shared" si="709"/>
        <v>#DIV/0!</v>
      </c>
      <c r="J1239" s="158"/>
      <c r="K1239" s="24"/>
      <c r="L1239" s="24"/>
      <c r="M1239" s="115" t="e">
        <f t="shared" si="720"/>
        <v>#DIV/0!</v>
      </c>
      <c r="N1239" s="881"/>
    </row>
    <row r="1240" spans="1:14" s="13" customFormat="1" ht="30" customHeight="1" x14ac:dyDescent="0.25">
      <c r="A1240" s="636"/>
      <c r="B1240" s="150" t="s">
        <v>38</v>
      </c>
      <c r="C1240" s="150"/>
      <c r="D1240" s="24">
        <v>97293.759999999995</v>
      </c>
      <c r="E1240" s="24">
        <v>97293.759999999995</v>
      </c>
      <c r="F1240" s="24">
        <v>16212.58</v>
      </c>
      <c r="G1240" s="96">
        <f>F1240/E1240</f>
        <v>0.16700000000000001</v>
      </c>
      <c r="H1240" s="24">
        <f>F1240</f>
        <v>16212.58</v>
      </c>
      <c r="I1240" s="96">
        <f t="shared" si="709"/>
        <v>0.16700000000000001</v>
      </c>
      <c r="J1240" s="158">
        <f t="shared" si="727"/>
        <v>0.17</v>
      </c>
      <c r="K1240" s="24">
        <f>E1240</f>
        <v>97293.759999999995</v>
      </c>
      <c r="L1240" s="24">
        <f t="shared" si="716"/>
        <v>0</v>
      </c>
      <c r="M1240" s="47">
        <f t="shared" si="720"/>
        <v>1</v>
      </c>
      <c r="N1240" s="881"/>
    </row>
    <row r="1241" spans="1:14" s="13" customFormat="1" ht="30.75" customHeight="1" x14ac:dyDescent="0.25">
      <c r="A1241" s="636"/>
      <c r="B1241" s="150" t="s">
        <v>20</v>
      </c>
      <c r="C1241" s="150"/>
      <c r="D1241" s="24"/>
      <c r="E1241" s="24"/>
      <c r="F1241" s="24"/>
      <c r="G1241" s="96"/>
      <c r="H1241" s="24"/>
      <c r="I1241" s="77" t="e">
        <f t="shared" si="709"/>
        <v>#DIV/0!</v>
      </c>
      <c r="J1241" s="158"/>
      <c r="K1241" s="24"/>
      <c r="L1241" s="24"/>
      <c r="M1241" s="115" t="e">
        <f t="shared" si="720"/>
        <v>#DIV/0!</v>
      </c>
      <c r="N1241" s="881"/>
    </row>
    <row r="1242" spans="1:14" s="11" customFormat="1" ht="75.75" customHeight="1" x14ac:dyDescent="0.25">
      <c r="A1242" s="636" t="s">
        <v>190</v>
      </c>
      <c r="B1242" s="151" t="s">
        <v>443</v>
      </c>
      <c r="C1242" s="149" t="s">
        <v>238</v>
      </c>
      <c r="D1242" s="50">
        <f>SUM(D1243:D1246)</f>
        <v>88050.25</v>
      </c>
      <c r="E1242" s="50">
        <f>SUM(E1243:E1246)</f>
        <v>86744.04</v>
      </c>
      <c r="F1242" s="50">
        <f>SUM(F1243:F1246)</f>
        <v>14358.74</v>
      </c>
      <c r="G1242" s="101">
        <f>F1242/E1242</f>
        <v>0.16600000000000001</v>
      </c>
      <c r="H1242" s="50">
        <f>SUM(H1243:H1246)</f>
        <v>14358.74</v>
      </c>
      <c r="I1242" s="96">
        <f t="shared" si="709"/>
        <v>0.16600000000000001</v>
      </c>
      <c r="J1242" s="158">
        <f t="shared" si="727"/>
        <v>0.17</v>
      </c>
      <c r="K1242" s="50">
        <f>SUM(K1243:K1246)</f>
        <v>83986.1</v>
      </c>
      <c r="L1242" s="24">
        <f t="shared" si="716"/>
        <v>2757.94</v>
      </c>
      <c r="M1242" s="47">
        <f t="shared" si="720"/>
        <v>0.97</v>
      </c>
      <c r="N1242" s="881" t="s">
        <v>1091</v>
      </c>
    </row>
    <row r="1243" spans="1:14" s="13" customFormat="1" ht="18.75" customHeight="1" x14ac:dyDescent="0.25">
      <c r="A1243" s="636"/>
      <c r="B1243" s="150" t="s">
        <v>19</v>
      </c>
      <c r="C1243" s="150"/>
      <c r="D1243" s="24"/>
      <c r="E1243" s="24"/>
      <c r="F1243" s="24"/>
      <c r="G1243" s="96"/>
      <c r="H1243" s="24"/>
      <c r="I1243" s="77" t="e">
        <f t="shared" si="709"/>
        <v>#DIV/0!</v>
      </c>
      <c r="J1243" s="158"/>
      <c r="K1243" s="24"/>
      <c r="L1243" s="24"/>
      <c r="M1243" s="115" t="e">
        <f t="shared" si="720"/>
        <v>#DIV/0!</v>
      </c>
      <c r="N1243" s="881"/>
    </row>
    <row r="1244" spans="1:14" s="13" customFormat="1" ht="21" customHeight="1" x14ac:dyDescent="0.25">
      <c r="A1244" s="636"/>
      <c r="B1244" s="150" t="s">
        <v>18</v>
      </c>
      <c r="C1244" s="150"/>
      <c r="D1244" s="24"/>
      <c r="E1244" s="24"/>
      <c r="F1244" s="24"/>
      <c r="G1244" s="96"/>
      <c r="H1244" s="24"/>
      <c r="I1244" s="77" t="e">
        <f t="shared" si="709"/>
        <v>#DIV/0!</v>
      </c>
      <c r="J1244" s="158"/>
      <c r="K1244" s="24"/>
      <c r="L1244" s="24"/>
      <c r="M1244" s="115" t="e">
        <f t="shared" si="720"/>
        <v>#DIV/0!</v>
      </c>
      <c r="N1244" s="881"/>
    </row>
    <row r="1245" spans="1:14" s="13" customFormat="1" ht="21" customHeight="1" x14ac:dyDescent="0.25">
      <c r="A1245" s="636"/>
      <c r="B1245" s="150" t="s">
        <v>38</v>
      </c>
      <c r="C1245" s="548"/>
      <c r="D1245" s="24">
        <v>88050.25</v>
      </c>
      <c r="E1245" s="24">
        <v>86744.04</v>
      </c>
      <c r="F1245" s="24">
        <v>14358.74</v>
      </c>
      <c r="G1245" s="96">
        <f>F1245/E1245</f>
        <v>0.16600000000000001</v>
      </c>
      <c r="H1245" s="24">
        <f>F1245</f>
        <v>14358.74</v>
      </c>
      <c r="I1245" s="96">
        <f t="shared" si="709"/>
        <v>0.16600000000000001</v>
      </c>
      <c r="J1245" s="158">
        <f t="shared" si="727"/>
        <v>0.17</v>
      </c>
      <c r="K1245" s="24">
        <v>83986.1</v>
      </c>
      <c r="L1245" s="24">
        <f>E1245-K1245</f>
        <v>2757.94</v>
      </c>
      <c r="M1245" s="47">
        <f t="shared" si="720"/>
        <v>0.97</v>
      </c>
      <c r="N1245" s="881"/>
    </row>
    <row r="1246" spans="1:14" s="13" customFormat="1" ht="21" customHeight="1" x14ac:dyDescent="0.25">
      <c r="A1246" s="636"/>
      <c r="B1246" s="150" t="s">
        <v>20</v>
      </c>
      <c r="C1246" s="150"/>
      <c r="D1246" s="24"/>
      <c r="E1246" s="24"/>
      <c r="F1246" s="24"/>
      <c r="G1246" s="96"/>
      <c r="H1246" s="24"/>
      <c r="I1246" s="77" t="e">
        <f t="shared" si="709"/>
        <v>#DIV/0!</v>
      </c>
      <c r="J1246" s="157"/>
      <c r="K1246" s="24">
        <f t="shared" ref="K1246" si="728">E1246</f>
        <v>0</v>
      </c>
      <c r="L1246" s="24">
        <f t="shared" si="716"/>
        <v>0</v>
      </c>
      <c r="M1246" s="115" t="e">
        <f t="shared" si="720"/>
        <v>#DIV/0!</v>
      </c>
      <c r="N1246" s="881"/>
    </row>
    <row r="1247" spans="1:14" s="545" customFormat="1" ht="87" customHeight="1" x14ac:dyDescent="0.25">
      <c r="A1247" s="636" t="s">
        <v>191</v>
      </c>
      <c r="B1247" s="151" t="s">
        <v>444</v>
      </c>
      <c r="C1247" s="149" t="s">
        <v>238</v>
      </c>
      <c r="D1247" s="50">
        <f>SUM(D1248:D1251)</f>
        <v>76625.740000000005</v>
      </c>
      <c r="E1247" s="50">
        <f>SUM(E1248:E1251)</f>
        <v>76625.740000000005</v>
      </c>
      <c r="F1247" s="50">
        <f>SUM(F1248:F1251)</f>
        <v>14922.87</v>
      </c>
      <c r="G1247" s="101">
        <f>F1247/E1247</f>
        <v>0.19500000000000001</v>
      </c>
      <c r="H1247" s="50">
        <f>SUM(H1248:H1251)</f>
        <v>14922.87</v>
      </c>
      <c r="I1247" s="96">
        <f t="shared" si="709"/>
        <v>0.19500000000000001</v>
      </c>
      <c r="J1247" s="158">
        <f t="shared" si="727"/>
        <v>0.19</v>
      </c>
      <c r="K1247" s="50">
        <f>SUM(K1248:K1251)</f>
        <v>74796.53</v>
      </c>
      <c r="L1247" s="24">
        <f t="shared" si="716"/>
        <v>1829.21</v>
      </c>
      <c r="M1247" s="47">
        <f t="shared" si="720"/>
        <v>0.98</v>
      </c>
      <c r="N1247" s="885" t="s">
        <v>842</v>
      </c>
    </row>
    <row r="1248" spans="1:14" s="13" customFormat="1" x14ac:dyDescent="0.25">
      <c r="A1248" s="636"/>
      <c r="B1248" s="150" t="s">
        <v>19</v>
      </c>
      <c r="C1248" s="150"/>
      <c r="D1248" s="24"/>
      <c r="E1248" s="24"/>
      <c r="F1248" s="24"/>
      <c r="G1248" s="96"/>
      <c r="H1248" s="24"/>
      <c r="I1248" s="77" t="e">
        <f t="shared" si="709"/>
        <v>#DIV/0!</v>
      </c>
      <c r="J1248" s="158"/>
      <c r="K1248" s="24"/>
      <c r="L1248" s="24"/>
      <c r="M1248" s="115" t="e">
        <f t="shared" si="720"/>
        <v>#DIV/0!</v>
      </c>
      <c r="N1248" s="886"/>
    </row>
    <row r="1249" spans="1:14" s="13" customFormat="1" x14ac:dyDescent="0.25">
      <c r="A1249" s="636"/>
      <c r="B1249" s="150" t="s">
        <v>18</v>
      </c>
      <c r="C1249" s="150"/>
      <c r="D1249" s="24"/>
      <c r="E1249" s="24"/>
      <c r="F1249" s="24"/>
      <c r="G1249" s="96"/>
      <c r="H1249" s="24"/>
      <c r="I1249" s="77" t="e">
        <f t="shared" si="709"/>
        <v>#DIV/0!</v>
      </c>
      <c r="J1249" s="158"/>
      <c r="K1249" s="24"/>
      <c r="L1249" s="24"/>
      <c r="M1249" s="115" t="e">
        <f t="shared" si="720"/>
        <v>#DIV/0!</v>
      </c>
      <c r="N1249" s="886"/>
    </row>
    <row r="1250" spans="1:14" s="13" customFormat="1" x14ac:dyDescent="0.25">
      <c r="A1250" s="636"/>
      <c r="B1250" s="150" t="s">
        <v>38</v>
      </c>
      <c r="C1250" s="150"/>
      <c r="D1250" s="24">
        <v>76625.740000000005</v>
      </c>
      <c r="E1250" s="24">
        <v>76625.740000000005</v>
      </c>
      <c r="F1250" s="24">
        <v>14922.87</v>
      </c>
      <c r="G1250" s="96">
        <f>F1250/E1250</f>
        <v>0.19500000000000001</v>
      </c>
      <c r="H1250" s="24">
        <f>F1250</f>
        <v>14922.87</v>
      </c>
      <c r="I1250" s="96">
        <f t="shared" si="709"/>
        <v>0.19500000000000001</v>
      </c>
      <c r="J1250" s="158">
        <f t="shared" si="727"/>
        <v>0.19</v>
      </c>
      <c r="K1250" s="24">
        <v>74796.53</v>
      </c>
      <c r="L1250" s="24">
        <f t="shared" si="716"/>
        <v>1829.21</v>
      </c>
      <c r="M1250" s="47">
        <f t="shared" si="720"/>
        <v>0.98</v>
      </c>
      <c r="N1250" s="886"/>
    </row>
    <row r="1251" spans="1:14" s="13" customFormat="1" x14ac:dyDescent="0.25">
      <c r="A1251" s="636"/>
      <c r="B1251" s="150" t="s">
        <v>20</v>
      </c>
      <c r="C1251" s="150"/>
      <c r="D1251" s="24"/>
      <c r="E1251" s="24"/>
      <c r="F1251" s="24"/>
      <c r="G1251" s="96"/>
      <c r="H1251" s="24"/>
      <c r="I1251" s="77" t="e">
        <f t="shared" si="709"/>
        <v>#DIV/0!</v>
      </c>
      <c r="J1251" s="161" t="e">
        <f t="shared" si="727"/>
        <v>#DIV/0!</v>
      </c>
      <c r="K1251" s="24"/>
      <c r="L1251" s="24"/>
      <c r="M1251" s="115" t="e">
        <f t="shared" si="720"/>
        <v>#DIV/0!</v>
      </c>
      <c r="N1251" s="887"/>
    </row>
    <row r="1252" spans="1:14" s="282" customFormat="1" ht="75" x14ac:dyDescent="0.25">
      <c r="A1252" s="660" t="s">
        <v>44</v>
      </c>
      <c r="B1252" s="162" t="s">
        <v>1276</v>
      </c>
      <c r="C1252" s="152" t="s">
        <v>95</v>
      </c>
      <c r="D1252" s="31">
        <f>SUM(D1253:D1256)</f>
        <v>177584.25</v>
      </c>
      <c r="E1252" s="31">
        <f t="shared" ref="E1252:H1252" si="729">SUM(E1253:E1256)</f>
        <v>177584.25</v>
      </c>
      <c r="F1252" s="31">
        <f t="shared" si="729"/>
        <v>5851.1</v>
      </c>
      <c r="G1252" s="97">
        <f>F1252/E1252</f>
        <v>3.3000000000000002E-2</v>
      </c>
      <c r="H1252" s="31">
        <f t="shared" si="729"/>
        <v>5851.1</v>
      </c>
      <c r="I1252" s="97">
        <f t="shared" si="709"/>
        <v>3.3000000000000002E-2</v>
      </c>
      <c r="J1252" s="163">
        <f t="shared" si="727"/>
        <v>0.03</v>
      </c>
      <c r="K1252" s="31">
        <f>SUM(K1253:K1256)</f>
        <v>173792.92</v>
      </c>
      <c r="L1252" s="31">
        <f>SUM(L1253:L1256)</f>
        <v>3791.33</v>
      </c>
      <c r="M1252" s="32">
        <f t="shared" si="720"/>
        <v>0.98</v>
      </c>
      <c r="N1252" s="795"/>
    </row>
    <row r="1253" spans="1:14" s="283" customFormat="1" x14ac:dyDescent="0.25">
      <c r="A1253" s="660"/>
      <c r="B1253" s="280" t="s">
        <v>19</v>
      </c>
      <c r="C1253" s="153"/>
      <c r="D1253" s="33">
        <f>D1258+D1278</f>
        <v>0</v>
      </c>
      <c r="E1253" s="33">
        <f t="shared" ref="E1253:F1253" si="730">E1258+E1278</f>
        <v>0</v>
      </c>
      <c r="F1253" s="33">
        <f t="shared" si="730"/>
        <v>0</v>
      </c>
      <c r="G1253" s="100"/>
      <c r="H1253" s="33">
        <f t="shared" ref="H1253" si="731">H1258+H1278</f>
        <v>0</v>
      </c>
      <c r="I1253" s="99" t="e">
        <f t="shared" si="709"/>
        <v>#DIV/0!</v>
      </c>
      <c r="J1253" s="295" t="e">
        <f t="shared" si="727"/>
        <v>#DIV/0!</v>
      </c>
      <c r="K1253" s="33">
        <f t="shared" ref="K1253:L1253" si="732">K1258+K1278</f>
        <v>0</v>
      </c>
      <c r="L1253" s="33">
        <f t="shared" si="732"/>
        <v>0</v>
      </c>
      <c r="M1253" s="112" t="e">
        <f t="shared" si="720"/>
        <v>#DIV/0!</v>
      </c>
      <c r="N1253" s="795"/>
    </row>
    <row r="1254" spans="1:14" s="283" customFormat="1" x14ac:dyDescent="0.25">
      <c r="A1254" s="660"/>
      <c r="B1254" s="280" t="s">
        <v>18</v>
      </c>
      <c r="C1254" s="153"/>
      <c r="D1254" s="33">
        <f t="shared" ref="D1254:F1256" si="733">D1259+D1279</f>
        <v>46354.400000000001</v>
      </c>
      <c r="E1254" s="33">
        <f t="shared" si="733"/>
        <v>46354.400000000001</v>
      </c>
      <c r="F1254" s="33">
        <f t="shared" si="733"/>
        <v>0</v>
      </c>
      <c r="G1254" s="100">
        <f>F1254/E1254</f>
        <v>0</v>
      </c>
      <c r="H1254" s="33">
        <f t="shared" ref="H1254" si="734">H1259+H1279</f>
        <v>0</v>
      </c>
      <c r="I1254" s="100">
        <f t="shared" si="709"/>
        <v>0</v>
      </c>
      <c r="J1254" s="164">
        <f t="shared" si="727"/>
        <v>0</v>
      </c>
      <c r="K1254" s="33">
        <f t="shared" ref="K1254:L1254" si="735">K1259+K1279</f>
        <v>46354.400000000001</v>
      </c>
      <c r="L1254" s="33">
        <f t="shared" si="735"/>
        <v>0</v>
      </c>
      <c r="M1254" s="185">
        <f t="shared" si="720"/>
        <v>1</v>
      </c>
      <c r="N1254" s="795"/>
    </row>
    <row r="1255" spans="1:14" s="283" customFormat="1" x14ac:dyDescent="0.25">
      <c r="A1255" s="660"/>
      <c r="B1255" s="280" t="s">
        <v>38</v>
      </c>
      <c r="C1255" s="153"/>
      <c r="D1255" s="33">
        <f t="shared" si="733"/>
        <v>131229.85</v>
      </c>
      <c r="E1255" s="33">
        <f t="shared" si="733"/>
        <v>131229.85</v>
      </c>
      <c r="F1255" s="33">
        <f t="shared" si="733"/>
        <v>5851.1</v>
      </c>
      <c r="G1255" s="100">
        <f>F1255/E1255</f>
        <v>4.4999999999999998E-2</v>
      </c>
      <c r="H1255" s="33">
        <f t="shared" ref="H1255" si="736">H1260+H1280</f>
        <v>5851.1</v>
      </c>
      <c r="I1255" s="100">
        <f t="shared" si="709"/>
        <v>4.4999999999999998E-2</v>
      </c>
      <c r="J1255" s="164">
        <f t="shared" si="727"/>
        <v>0.04</v>
      </c>
      <c r="K1255" s="33">
        <f t="shared" ref="K1255:L1255" si="737">K1260+K1280</f>
        <v>127438.52</v>
      </c>
      <c r="L1255" s="33">
        <f t="shared" si="737"/>
        <v>3791.33</v>
      </c>
      <c r="M1255" s="111">
        <f t="shared" si="720"/>
        <v>0.97</v>
      </c>
      <c r="N1255" s="795"/>
    </row>
    <row r="1256" spans="1:14" s="283" customFormat="1" x14ac:dyDescent="0.25">
      <c r="A1256" s="660"/>
      <c r="B1256" s="280" t="s">
        <v>20</v>
      </c>
      <c r="C1256" s="153"/>
      <c r="D1256" s="33">
        <f t="shared" si="733"/>
        <v>0</v>
      </c>
      <c r="E1256" s="33">
        <f t="shared" si="733"/>
        <v>0</v>
      </c>
      <c r="F1256" s="33">
        <f t="shared" si="733"/>
        <v>0</v>
      </c>
      <c r="G1256" s="100"/>
      <c r="H1256" s="33">
        <f t="shared" ref="H1256" si="738">H1261+H1281</f>
        <v>0</v>
      </c>
      <c r="I1256" s="99" t="e">
        <f t="shared" si="709"/>
        <v>#DIV/0!</v>
      </c>
      <c r="J1256" s="295" t="e">
        <f t="shared" si="727"/>
        <v>#DIV/0!</v>
      </c>
      <c r="K1256" s="33">
        <f t="shared" ref="K1256:L1256" si="739">K1261+K1281</f>
        <v>0</v>
      </c>
      <c r="L1256" s="33">
        <f t="shared" si="739"/>
        <v>0</v>
      </c>
      <c r="M1256" s="112" t="e">
        <f t="shared" si="720"/>
        <v>#DIV/0!</v>
      </c>
      <c r="N1256" s="795"/>
    </row>
    <row r="1257" spans="1:14" s="545" customFormat="1" ht="48" customHeight="1" x14ac:dyDescent="0.25">
      <c r="A1257" s="521" t="s">
        <v>192</v>
      </c>
      <c r="B1257" s="151" t="s">
        <v>694</v>
      </c>
      <c r="C1257" s="149" t="s">
        <v>238</v>
      </c>
      <c r="D1257" s="50">
        <f>SUM(D1258:D1261)</f>
        <v>118070.66</v>
      </c>
      <c r="E1257" s="50">
        <f>SUM(E1258:E1261)</f>
        <v>118070.66</v>
      </c>
      <c r="F1257" s="50">
        <f>SUM(F1258:F1261)</f>
        <v>2700.56</v>
      </c>
      <c r="G1257" s="101">
        <f>F1257/E1257</f>
        <v>2.3E-2</v>
      </c>
      <c r="H1257" s="50">
        <f>SUM(H1258:H1261)</f>
        <v>2700.56</v>
      </c>
      <c r="I1257" s="96">
        <f t="shared" ref="I1257:I1261" si="740">H1257/E1257</f>
        <v>2.3E-2</v>
      </c>
      <c r="J1257" s="96">
        <f t="shared" ref="J1257:J1261" si="741">H1257/F1257</f>
        <v>1</v>
      </c>
      <c r="K1257" s="50">
        <f>SUM(K1258:K1261)</f>
        <v>114279.33</v>
      </c>
      <c r="L1257" s="24">
        <f t="shared" ref="L1257:L1261" si="742">E1257-K1257</f>
        <v>3791.33</v>
      </c>
      <c r="M1257" s="47">
        <f t="shared" ref="M1257:M1261" si="743">K1257/E1257</f>
        <v>0.97</v>
      </c>
      <c r="N1257" s="523"/>
    </row>
    <row r="1258" spans="1:14" s="13" customFormat="1" ht="31.5" customHeight="1" x14ac:dyDescent="0.25">
      <c r="A1258" s="546"/>
      <c r="B1258" s="150" t="s">
        <v>19</v>
      </c>
      <c r="C1258" s="150"/>
      <c r="D1258" s="24">
        <f>D1263+D1268+D1273</f>
        <v>0</v>
      </c>
      <c r="E1258" s="24">
        <f t="shared" ref="E1258:F1258" si="744">E1263+E1268+E1273</f>
        <v>0</v>
      </c>
      <c r="F1258" s="24">
        <f t="shared" si="744"/>
        <v>0</v>
      </c>
      <c r="G1258" s="96"/>
      <c r="H1258" s="24">
        <f t="shared" ref="H1258" si="745">H1263+H1268+H1273</f>
        <v>0</v>
      </c>
      <c r="I1258" s="77" t="e">
        <f t="shared" si="740"/>
        <v>#DIV/0!</v>
      </c>
      <c r="J1258" s="77" t="e">
        <f t="shared" si="741"/>
        <v>#DIV/0!</v>
      </c>
      <c r="K1258" s="24">
        <f t="shared" ref="K1258" si="746">K1263+K1268+K1273</f>
        <v>0</v>
      </c>
      <c r="L1258" s="24">
        <f t="shared" si="742"/>
        <v>0</v>
      </c>
      <c r="M1258" s="115" t="e">
        <f t="shared" si="743"/>
        <v>#DIV/0!</v>
      </c>
      <c r="N1258" s="529"/>
    </row>
    <row r="1259" spans="1:14" s="13" customFormat="1" ht="31.5" customHeight="1" x14ac:dyDescent="0.25">
      <c r="A1259" s="546"/>
      <c r="B1259" s="150" t="s">
        <v>18</v>
      </c>
      <c r="C1259" s="150"/>
      <c r="D1259" s="24">
        <f t="shared" ref="D1259:F1261" si="747">D1264+D1269+D1274</f>
        <v>0</v>
      </c>
      <c r="E1259" s="24">
        <f t="shared" si="747"/>
        <v>0</v>
      </c>
      <c r="F1259" s="24">
        <f t="shared" si="747"/>
        <v>0</v>
      </c>
      <c r="G1259" s="96"/>
      <c r="H1259" s="24">
        <f t="shared" ref="H1259" si="748">H1264+H1269+H1274</f>
        <v>0</v>
      </c>
      <c r="I1259" s="77" t="e">
        <f t="shared" si="740"/>
        <v>#DIV/0!</v>
      </c>
      <c r="J1259" s="77" t="e">
        <f t="shared" si="741"/>
        <v>#DIV/0!</v>
      </c>
      <c r="K1259" s="24">
        <f t="shared" ref="K1259" si="749">K1264+K1269+K1274</f>
        <v>0</v>
      </c>
      <c r="L1259" s="24">
        <f t="shared" si="742"/>
        <v>0</v>
      </c>
      <c r="M1259" s="115" t="e">
        <f t="shared" si="743"/>
        <v>#DIV/0!</v>
      </c>
      <c r="N1259" s="529"/>
    </row>
    <row r="1260" spans="1:14" s="13" customFormat="1" ht="31.5" customHeight="1" x14ac:dyDescent="0.25">
      <c r="A1260" s="546"/>
      <c r="B1260" s="150" t="s">
        <v>38</v>
      </c>
      <c r="C1260" s="150"/>
      <c r="D1260" s="24">
        <f t="shared" si="747"/>
        <v>118070.66</v>
      </c>
      <c r="E1260" s="24">
        <f t="shared" si="747"/>
        <v>118070.66</v>
      </c>
      <c r="F1260" s="24">
        <f t="shared" si="747"/>
        <v>2700.56</v>
      </c>
      <c r="G1260" s="96">
        <f>F1260/E1260</f>
        <v>2.3E-2</v>
      </c>
      <c r="H1260" s="24">
        <f>H1265+H1270+H1275</f>
        <v>2700.56</v>
      </c>
      <c r="I1260" s="96">
        <f t="shared" si="740"/>
        <v>2.3E-2</v>
      </c>
      <c r="J1260" s="96">
        <f t="shared" si="741"/>
        <v>1</v>
      </c>
      <c r="K1260" s="24">
        <f t="shared" ref="K1260" si="750">K1265+K1270+K1275</f>
        <v>114279.33</v>
      </c>
      <c r="L1260" s="24">
        <f t="shared" si="742"/>
        <v>3791.33</v>
      </c>
      <c r="M1260" s="47">
        <f t="shared" si="743"/>
        <v>0.97</v>
      </c>
      <c r="N1260" s="529"/>
    </row>
    <row r="1261" spans="1:14" s="13" customFormat="1" ht="31.5" customHeight="1" x14ac:dyDescent="0.25">
      <c r="A1261" s="547"/>
      <c r="B1261" s="150" t="s">
        <v>20</v>
      </c>
      <c r="C1261" s="150"/>
      <c r="D1261" s="24">
        <f t="shared" si="747"/>
        <v>0</v>
      </c>
      <c r="E1261" s="24">
        <f t="shared" si="747"/>
        <v>0</v>
      </c>
      <c r="F1261" s="24">
        <f t="shared" si="747"/>
        <v>0</v>
      </c>
      <c r="G1261" s="96"/>
      <c r="H1261" s="24">
        <f t="shared" ref="H1261" si="751">H1266+H1271+H1276</f>
        <v>0</v>
      </c>
      <c r="I1261" s="77" t="e">
        <f t="shared" si="740"/>
        <v>#DIV/0!</v>
      </c>
      <c r="J1261" s="77" t="e">
        <f t="shared" si="741"/>
        <v>#DIV/0!</v>
      </c>
      <c r="K1261" s="24">
        <f t="shared" ref="K1261" si="752">K1266+K1271+K1276</f>
        <v>0</v>
      </c>
      <c r="L1261" s="24">
        <f t="shared" si="742"/>
        <v>0</v>
      </c>
      <c r="M1261" s="115" t="e">
        <f t="shared" si="743"/>
        <v>#DIV/0!</v>
      </c>
      <c r="N1261" s="530"/>
    </row>
    <row r="1262" spans="1:14" s="545" customFormat="1" ht="56.25" customHeight="1" x14ac:dyDescent="0.25">
      <c r="A1262" s="636" t="s">
        <v>695</v>
      </c>
      <c r="B1262" s="151" t="s">
        <v>445</v>
      </c>
      <c r="C1262" s="149" t="s">
        <v>238</v>
      </c>
      <c r="D1262" s="50">
        <f>SUM(D1263:D1266)</f>
        <v>100772.46</v>
      </c>
      <c r="E1262" s="50">
        <f>SUM(E1263:E1266)</f>
        <v>100772.46</v>
      </c>
      <c r="F1262" s="50">
        <f>SUM(F1263:F1266)</f>
        <v>333.84</v>
      </c>
      <c r="G1262" s="101">
        <f>F1262/E1262</f>
        <v>3.0000000000000001E-3</v>
      </c>
      <c r="H1262" s="50">
        <f>SUM(H1263:H1266)</f>
        <v>333.84</v>
      </c>
      <c r="I1262" s="96">
        <f t="shared" si="709"/>
        <v>3.0000000000000001E-3</v>
      </c>
      <c r="J1262" s="101">
        <f>H1262/F1262</f>
        <v>1</v>
      </c>
      <c r="K1262" s="50">
        <f>SUM(K1263:K1266)</f>
        <v>100772.46</v>
      </c>
      <c r="L1262" s="24">
        <f t="shared" ref="L1262:L1291" si="753">E1262-K1262</f>
        <v>0</v>
      </c>
      <c r="M1262" s="47">
        <f t="shared" si="720"/>
        <v>1</v>
      </c>
      <c r="N1262" s="702" t="s">
        <v>843</v>
      </c>
    </row>
    <row r="1263" spans="1:14" s="13" customFormat="1" ht="36" customHeight="1" x14ac:dyDescent="0.25">
      <c r="A1263" s="636"/>
      <c r="B1263" s="150" t="s">
        <v>19</v>
      </c>
      <c r="C1263" s="150"/>
      <c r="D1263" s="24"/>
      <c r="E1263" s="24"/>
      <c r="F1263" s="24"/>
      <c r="G1263" s="96"/>
      <c r="H1263" s="24"/>
      <c r="I1263" s="77" t="e">
        <f t="shared" si="709"/>
        <v>#DIV/0!</v>
      </c>
      <c r="J1263" s="77"/>
      <c r="K1263" s="24">
        <f t="shared" ref="K1263:K1286" si="754">E1263</f>
        <v>0</v>
      </c>
      <c r="L1263" s="24">
        <f t="shared" si="753"/>
        <v>0</v>
      </c>
      <c r="M1263" s="115" t="e">
        <f t="shared" si="720"/>
        <v>#DIV/0!</v>
      </c>
      <c r="N1263" s="702"/>
    </row>
    <row r="1264" spans="1:14" s="13" customFormat="1" ht="36" customHeight="1" x14ac:dyDescent="0.25">
      <c r="A1264" s="636"/>
      <c r="B1264" s="150" t="s">
        <v>18</v>
      </c>
      <c r="C1264" s="150"/>
      <c r="D1264" s="24"/>
      <c r="E1264" s="24"/>
      <c r="F1264" s="24"/>
      <c r="G1264" s="96"/>
      <c r="H1264" s="24"/>
      <c r="I1264" s="77" t="e">
        <f t="shared" si="709"/>
        <v>#DIV/0!</v>
      </c>
      <c r="J1264" s="77"/>
      <c r="K1264" s="24">
        <f t="shared" si="754"/>
        <v>0</v>
      </c>
      <c r="L1264" s="24">
        <f t="shared" si="753"/>
        <v>0</v>
      </c>
      <c r="M1264" s="115" t="e">
        <f t="shared" si="720"/>
        <v>#DIV/0!</v>
      </c>
      <c r="N1264" s="702"/>
    </row>
    <row r="1265" spans="1:14" s="13" customFormat="1" ht="36" customHeight="1" x14ac:dyDescent="0.25">
      <c r="A1265" s="636"/>
      <c r="B1265" s="150" t="s">
        <v>38</v>
      </c>
      <c r="C1265" s="150"/>
      <c r="D1265" s="24">
        <v>100772.46</v>
      </c>
      <c r="E1265" s="24">
        <v>100772.46</v>
      </c>
      <c r="F1265" s="24">
        <v>333.84</v>
      </c>
      <c r="G1265" s="96">
        <f>F1265/E1265</f>
        <v>3.0000000000000001E-3</v>
      </c>
      <c r="H1265" s="24">
        <f>F1265</f>
        <v>333.84</v>
      </c>
      <c r="I1265" s="96">
        <f t="shared" si="709"/>
        <v>3.0000000000000001E-3</v>
      </c>
      <c r="J1265" s="96">
        <f>H1265/F1265</f>
        <v>1</v>
      </c>
      <c r="K1265" s="24">
        <f>E1265</f>
        <v>100772.46</v>
      </c>
      <c r="L1265" s="24">
        <f t="shared" si="753"/>
        <v>0</v>
      </c>
      <c r="M1265" s="47">
        <f t="shared" si="720"/>
        <v>1</v>
      </c>
      <c r="N1265" s="702"/>
    </row>
    <row r="1266" spans="1:14" s="13" customFormat="1" ht="36" customHeight="1" x14ac:dyDescent="0.25">
      <c r="A1266" s="636"/>
      <c r="B1266" s="150" t="s">
        <v>20</v>
      </c>
      <c r="C1266" s="150"/>
      <c r="D1266" s="24"/>
      <c r="E1266" s="24"/>
      <c r="F1266" s="24"/>
      <c r="G1266" s="96"/>
      <c r="H1266" s="24"/>
      <c r="I1266" s="77" t="e">
        <f t="shared" si="709"/>
        <v>#DIV/0!</v>
      </c>
      <c r="J1266" s="77"/>
      <c r="K1266" s="24">
        <f t="shared" si="754"/>
        <v>0</v>
      </c>
      <c r="L1266" s="24">
        <f t="shared" si="753"/>
        <v>0</v>
      </c>
      <c r="M1266" s="115" t="e">
        <f t="shared" si="720"/>
        <v>#DIV/0!</v>
      </c>
      <c r="N1266" s="702"/>
    </row>
    <row r="1267" spans="1:14" s="11" customFormat="1" ht="43.5" customHeight="1" x14ac:dyDescent="0.25">
      <c r="A1267" s="636" t="s">
        <v>696</v>
      </c>
      <c r="B1267" s="151" t="s">
        <v>248</v>
      </c>
      <c r="C1267" s="149" t="s">
        <v>238</v>
      </c>
      <c r="D1267" s="50">
        <f>SUM(D1268:D1271)</f>
        <v>7647.97</v>
      </c>
      <c r="E1267" s="50">
        <f>SUM(E1268:E1271)</f>
        <v>7647.97</v>
      </c>
      <c r="F1267" s="50">
        <f>SUM(F1268:F1271)</f>
        <v>632.11</v>
      </c>
      <c r="G1267" s="101">
        <f>F1267/E1267</f>
        <v>8.3000000000000004E-2</v>
      </c>
      <c r="H1267" s="50">
        <f>SUM(H1268:H1271)</f>
        <v>632.11</v>
      </c>
      <c r="I1267" s="96">
        <f t="shared" si="709"/>
        <v>8.3000000000000004E-2</v>
      </c>
      <c r="J1267" s="101">
        <f>H1267/F1267</f>
        <v>1</v>
      </c>
      <c r="K1267" s="24">
        <f>SUM(K1268:K1271)</f>
        <v>3856.65</v>
      </c>
      <c r="L1267" s="24">
        <f t="shared" si="753"/>
        <v>3791.32</v>
      </c>
      <c r="M1267" s="47">
        <f t="shared" si="720"/>
        <v>0.5</v>
      </c>
      <c r="N1267" s="701" t="s">
        <v>1347</v>
      </c>
    </row>
    <row r="1268" spans="1:14" s="13" customFormat="1" ht="32.25" customHeight="1" x14ac:dyDescent="0.25">
      <c r="A1268" s="636"/>
      <c r="B1268" s="150" t="s">
        <v>19</v>
      </c>
      <c r="C1268" s="150"/>
      <c r="D1268" s="24"/>
      <c r="E1268" s="24"/>
      <c r="F1268" s="24"/>
      <c r="G1268" s="96"/>
      <c r="H1268" s="24"/>
      <c r="I1268" s="77" t="e">
        <f t="shared" si="709"/>
        <v>#DIV/0!</v>
      </c>
      <c r="J1268" s="77"/>
      <c r="K1268" s="24">
        <f t="shared" si="754"/>
        <v>0</v>
      </c>
      <c r="L1268" s="24">
        <f t="shared" si="753"/>
        <v>0</v>
      </c>
      <c r="M1268" s="115" t="e">
        <f t="shared" si="720"/>
        <v>#DIV/0!</v>
      </c>
      <c r="N1268" s="701"/>
    </row>
    <row r="1269" spans="1:14" s="13" customFormat="1" ht="32.25" customHeight="1" x14ac:dyDescent="0.25">
      <c r="A1269" s="636"/>
      <c r="B1269" s="150" t="s">
        <v>18</v>
      </c>
      <c r="C1269" s="150"/>
      <c r="D1269" s="24"/>
      <c r="E1269" s="24"/>
      <c r="F1269" s="24"/>
      <c r="G1269" s="96"/>
      <c r="H1269" s="24"/>
      <c r="I1269" s="77" t="e">
        <f t="shared" si="709"/>
        <v>#DIV/0!</v>
      </c>
      <c r="J1269" s="77"/>
      <c r="K1269" s="24">
        <f t="shared" si="754"/>
        <v>0</v>
      </c>
      <c r="L1269" s="24">
        <f t="shared" si="753"/>
        <v>0</v>
      </c>
      <c r="M1269" s="115" t="e">
        <f t="shared" si="720"/>
        <v>#DIV/0!</v>
      </c>
      <c r="N1269" s="701"/>
    </row>
    <row r="1270" spans="1:14" s="13" customFormat="1" ht="32.25" customHeight="1" x14ac:dyDescent="0.25">
      <c r="A1270" s="636"/>
      <c r="B1270" s="150" t="s">
        <v>38</v>
      </c>
      <c r="C1270" s="150"/>
      <c r="D1270" s="24">
        <v>7647.97</v>
      </c>
      <c r="E1270" s="24">
        <v>7647.97</v>
      </c>
      <c r="F1270" s="24">
        <v>632.11</v>
      </c>
      <c r="G1270" s="96">
        <f>F1270/E1270</f>
        <v>8.3000000000000004E-2</v>
      </c>
      <c r="H1270" s="24">
        <f>F1270</f>
        <v>632.11</v>
      </c>
      <c r="I1270" s="96">
        <f t="shared" ref="I1270:I1332" si="755">H1270/E1270</f>
        <v>8.3000000000000004E-2</v>
      </c>
      <c r="J1270" s="96">
        <f>H1270/F1270</f>
        <v>1</v>
      </c>
      <c r="K1270" s="24">
        <v>3856.65</v>
      </c>
      <c r="L1270" s="24">
        <f t="shared" si="753"/>
        <v>3791.32</v>
      </c>
      <c r="M1270" s="47">
        <f t="shared" si="720"/>
        <v>0.5</v>
      </c>
      <c r="N1270" s="701"/>
    </row>
    <row r="1271" spans="1:14" s="13" customFormat="1" ht="32.25" customHeight="1" x14ac:dyDescent="0.25">
      <c r="A1271" s="636"/>
      <c r="B1271" s="150" t="s">
        <v>20</v>
      </c>
      <c r="C1271" s="150"/>
      <c r="D1271" s="24"/>
      <c r="E1271" s="24"/>
      <c r="F1271" s="24"/>
      <c r="G1271" s="96"/>
      <c r="H1271" s="24"/>
      <c r="I1271" s="77" t="e">
        <f t="shared" si="755"/>
        <v>#DIV/0!</v>
      </c>
      <c r="J1271" s="77"/>
      <c r="K1271" s="24">
        <f t="shared" si="754"/>
        <v>0</v>
      </c>
      <c r="L1271" s="24">
        <f t="shared" si="753"/>
        <v>0</v>
      </c>
      <c r="M1271" s="115" t="e">
        <f t="shared" si="720"/>
        <v>#DIV/0!</v>
      </c>
      <c r="N1271" s="701"/>
    </row>
    <row r="1272" spans="1:14" s="545" customFormat="1" ht="37.5" x14ac:dyDescent="0.25">
      <c r="A1272" s="636" t="s">
        <v>697</v>
      </c>
      <c r="B1272" s="151" t="s">
        <v>360</v>
      </c>
      <c r="C1272" s="149" t="s">
        <v>238</v>
      </c>
      <c r="D1272" s="50">
        <f>SUM(D1273:D1276)</f>
        <v>9650.23</v>
      </c>
      <c r="E1272" s="50">
        <f>SUM(E1273:E1276)</f>
        <v>9650.23</v>
      </c>
      <c r="F1272" s="50">
        <f>SUM(F1273:F1276)</f>
        <v>1734.61</v>
      </c>
      <c r="G1272" s="101">
        <f>F1272/E1272</f>
        <v>0.18</v>
      </c>
      <c r="H1272" s="50">
        <f>SUM(H1273:H1276)</f>
        <v>1734.61</v>
      </c>
      <c r="I1272" s="96">
        <f t="shared" si="755"/>
        <v>0.18</v>
      </c>
      <c r="J1272" s="101">
        <f>H1272/F1272</f>
        <v>1</v>
      </c>
      <c r="K1272" s="24">
        <f>SUM(K1273:K1276)</f>
        <v>9650.2199999999993</v>
      </c>
      <c r="L1272" s="24">
        <f>SUM(L1273:L1276)</f>
        <v>0.01</v>
      </c>
      <c r="M1272" s="47">
        <f t="shared" si="720"/>
        <v>1</v>
      </c>
      <c r="N1272" s="702" t="s">
        <v>1275</v>
      </c>
    </row>
    <row r="1273" spans="1:14" s="13" customFormat="1" ht="54" customHeight="1" x14ac:dyDescent="0.25">
      <c r="A1273" s="636"/>
      <c r="B1273" s="150" t="s">
        <v>19</v>
      </c>
      <c r="C1273" s="150"/>
      <c r="D1273" s="24"/>
      <c r="E1273" s="24"/>
      <c r="F1273" s="24"/>
      <c r="G1273" s="96"/>
      <c r="H1273" s="24"/>
      <c r="I1273" s="77" t="e">
        <f t="shared" si="755"/>
        <v>#DIV/0!</v>
      </c>
      <c r="J1273" s="77"/>
      <c r="K1273" s="24">
        <f t="shared" si="754"/>
        <v>0</v>
      </c>
      <c r="L1273" s="24">
        <f t="shared" si="753"/>
        <v>0</v>
      </c>
      <c r="M1273" s="115" t="e">
        <f t="shared" si="720"/>
        <v>#DIV/0!</v>
      </c>
      <c r="N1273" s="702"/>
    </row>
    <row r="1274" spans="1:14" s="13" customFormat="1" ht="54" customHeight="1" x14ac:dyDescent="0.25">
      <c r="A1274" s="636"/>
      <c r="B1274" s="150" t="s">
        <v>18</v>
      </c>
      <c r="C1274" s="150"/>
      <c r="D1274" s="24"/>
      <c r="E1274" s="24"/>
      <c r="F1274" s="24"/>
      <c r="G1274" s="96"/>
      <c r="H1274" s="24"/>
      <c r="I1274" s="77" t="e">
        <f t="shared" si="755"/>
        <v>#DIV/0!</v>
      </c>
      <c r="J1274" s="77"/>
      <c r="K1274" s="24">
        <f t="shared" si="754"/>
        <v>0</v>
      </c>
      <c r="L1274" s="24">
        <f t="shared" si="753"/>
        <v>0</v>
      </c>
      <c r="M1274" s="115" t="e">
        <f t="shared" si="720"/>
        <v>#DIV/0!</v>
      </c>
      <c r="N1274" s="702"/>
    </row>
    <row r="1275" spans="1:14" s="13" customFormat="1" ht="54" customHeight="1" x14ac:dyDescent="0.25">
      <c r="A1275" s="636"/>
      <c r="B1275" s="150" t="s">
        <v>38</v>
      </c>
      <c r="C1275" s="150"/>
      <c r="D1275" s="24">
        <v>9650.23</v>
      </c>
      <c r="E1275" s="24">
        <v>9650.23</v>
      </c>
      <c r="F1275" s="24">
        <v>1734.61</v>
      </c>
      <c r="G1275" s="96">
        <f>F1275/E1275</f>
        <v>0.18</v>
      </c>
      <c r="H1275" s="24">
        <f>F1275</f>
        <v>1734.61</v>
      </c>
      <c r="I1275" s="96">
        <f t="shared" si="755"/>
        <v>0.18</v>
      </c>
      <c r="J1275" s="96">
        <f>H1275/F1275</f>
        <v>1</v>
      </c>
      <c r="K1275" s="24">
        <f>E1275-0.01</f>
        <v>9650.2199999999993</v>
      </c>
      <c r="L1275" s="24">
        <f t="shared" si="753"/>
        <v>0.01</v>
      </c>
      <c r="M1275" s="47">
        <f t="shared" si="720"/>
        <v>1</v>
      </c>
      <c r="N1275" s="702"/>
    </row>
    <row r="1276" spans="1:14" s="13" customFormat="1" ht="54" customHeight="1" x14ac:dyDescent="0.25">
      <c r="A1276" s="636"/>
      <c r="B1276" s="150" t="s">
        <v>20</v>
      </c>
      <c r="C1276" s="150"/>
      <c r="D1276" s="24"/>
      <c r="E1276" s="24"/>
      <c r="F1276" s="24"/>
      <c r="G1276" s="96"/>
      <c r="H1276" s="24"/>
      <c r="I1276" s="77" t="e">
        <f t="shared" si="755"/>
        <v>#DIV/0!</v>
      </c>
      <c r="J1276" s="77" t="e">
        <f t="shared" ref="J1276:J1286" si="756">H1276/F1276</f>
        <v>#DIV/0!</v>
      </c>
      <c r="K1276" s="24">
        <f t="shared" si="754"/>
        <v>0</v>
      </c>
      <c r="L1276" s="24">
        <f t="shared" si="753"/>
        <v>0</v>
      </c>
      <c r="M1276" s="115" t="e">
        <f t="shared" si="720"/>
        <v>#DIV/0!</v>
      </c>
      <c r="N1276" s="702"/>
    </row>
    <row r="1277" spans="1:14" s="545" customFormat="1" ht="72" customHeight="1" x14ac:dyDescent="0.25">
      <c r="A1277" s="521" t="s">
        <v>193</v>
      </c>
      <c r="B1277" s="151" t="s">
        <v>698</v>
      </c>
      <c r="C1277" s="149" t="s">
        <v>238</v>
      </c>
      <c r="D1277" s="50">
        <f>SUM(D1278:D1281)</f>
        <v>59513.59</v>
      </c>
      <c r="E1277" s="50">
        <f>SUM(E1278:E1281)</f>
        <v>59513.59</v>
      </c>
      <c r="F1277" s="50">
        <f>SUM(F1278:F1281)</f>
        <v>3150.54</v>
      </c>
      <c r="G1277" s="101">
        <f>F1277/E1277</f>
        <v>5.2999999999999999E-2</v>
      </c>
      <c r="H1277" s="50">
        <f>SUM(H1278:H1281)</f>
        <v>3150.54</v>
      </c>
      <c r="I1277" s="96">
        <f t="shared" ref="I1277:I1281" si="757">H1277/E1277</f>
        <v>5.2999999999999999E-2</v>
      </c>
      <c r="J1277" s="96">
        <f t="shared" ref="J1277:J1281" si="758">H1277/F1277</f>
        <v>1</v>
      </c>
      <c r="K1277" s="24">
        <f>SUM(K1278:K1281)</f>
        <v>59513.59</v>
      </c>
      <c r="L1277" s="24">
        <f t="shared" ref="L1277" si="759">E1277-K1277</f>
        <v>0</v>
      </c>
      <c r="M1277" s="47">
        <f t="shared" ref="M1277:M1281" si="760">K1277/E1277</f>
        <v>1</v>
      </c>
      <c r="N1277" s="885" t="s">
        <v>702</v>
      </c>
    </row>
    <row r="1278" spans="1:14" s="13" customFormat="1" x14ac:dyDescent="0.25">
      <c r="A1278" s="531"/>
      <c r="B1278" s="150" t="s">
        <v>19</v>
      </c>
      <c r="C1278" s="150"/>
      <c r="D1278" s="24">
        <f>D1283+D1288</f>
        <v>0</v>
      </c>
      <c r="E1278" s="24">
        <f t="shared" ref="E1278:F1278" si="761">E1283+E1288</f>
        <v>0</v>
      </c>
      <c r="F1278" s="24">
        <f t="shared" si="761"/>
        <v>0</v>
      </c>
      <c r="G1278" s="96"/>
      <c r="H1278" s="24">
        <f t="shared" ref="H1278" si="762">H1283+H1288</f>
        <v>0</v>
      </c>
      <c r="I1278" s="77" t="e">
        <f t="shared" si="757"/>
        <v>#DIV/0!</v>
      </c>
      <c r="J1278" s="77" t="e">
        <f t="shared" si="758"/>
        <v>#DIV/0!</v>
      </c>
      <c r="K1278" s="24">
        <f t="shared" ref="K1278:L1278" si="763">K1283+K1288</f>
        <v>0</v>
      </c>
      <c r="L1278" s="24">
        <f t="shared" si="763"/>
        <v>0</v>
      </c>
      <c r="M1278" s="115" t="e">
        <f t="shared" si="760"/>
        <v>#DIV/0!</v>
      </c>
      <c r="N1278" s="886"/>
    </row>
    <row r="1279" spans="1:14" s="13" customFormat="1" x14ac:dyDescent="0.25">
      <c r="A1279" s="531"/>
      <c r="B1279" s="150" t="s">
        <v>18</v>
      </c>
      <c r="C1279" s="150"/>
      <c r="D1279" s="24">
        <f t="shared" ref="D1279:F1281" si="764">D1284+D1289</f>
        <v>46354.400000000001</v>
      </c>
      <c r="E1279" s="24">
        <f t="shared" si="764"/>
        <v>46354.400000000001</v>
      </c>
      <c r="F1279" s="24">
        <f t="shared" si="764"/>
        <v>0</v>
      </c>
      <c r="G1279" s="96">
        <f>F1279/E1279</f>
        <v>0</v>
      </c>
      <c r="H1279" s="24">
        <f t="shared" ref="H1279" si="765">H1284+H1289</f>
        <v>0</v>
      </c>
      <c r="I1279" s="96">
        <f t="shared" si="757"/>
        <v>0</v>
      </c>
      <c r="J1279" s="77" t="e">
        <f t="shared" si="758"/>
        <v>#DIV/0!</v>
      </c>
      <c r="K1279" s="24">
        <f t="shared" ref="K1279:L1279" si="766">K1284+K1289</f>
        <v>46354.400000000001</v>
      </c>
      <c r="L1279" s="24">
        <f t="shared" si="766"/>
        <v>0</v>
      </c>
      <c r="M1279" s="47">
        <f t="shared" si="760"/>
        <v>1</v>
      </c>
      <c r="N1279" s="886"/>
    </row>
    <row r="1280" spans="1:14" s="13" customFormat="1" x14ac:dyDescent="0.25">
      <c r="A1280" s="531"/>
      <c r="B1280" s="150" t="s">
        <v>38</v>
      </c>
      <c r="C1280" s="150"/>
      <c r="D1280" s="24">
        <f t="shared" si="764"/>
        <v>13159.19</v>
      </c>
      <c r="E1280" s="24">
        <f t="shared" si="764"/>
        <v>13159.19</v>
      </c>
      <c r="F1280" s="24">
        <f t="shared" si="764"/>
        <v>3150.54</v>
      </c>
      <c r="G1280" s="96">
        <f>F1280/E1280</f>
        <v>0.23899999999999999</v>
      </c>
      <c r="H1280" s="24">
        <f t="shared" ref="H1280" si="767">H1285+H1290</f>
        <v>3150.54</v>
      </c>
      <c r="I1280" s="96">
        <f t="shared" si="757"/>
        <v>0.23899999999999999</v>
      </c>
      <c r="J1280" s="96">
        <f t="shared" si="758"/>
        <v>1</v>
      </c>
      <c r="K1280" s="24">
        <f t="shared" ref="K1280:L1280" si="768">K1285+K1290</f>
        <v>13159.19</v>
      </c>
      <c r="L1280" s="24">
        <f t="shared" si="768"/>
        <v>0</v>
      </c>
      <c r="M1280" s="47">
        <f t="shared" si="760"/>
        <v>1</v>
      </c>
      <c r="N1280" s="886"/>
    </row>
    <row r="1281" spans="1:14" s="13" customFormat="1" x14ac:dyDescent="0.25">
      <c r="A1281" s="521"/>
      <c r="B1281" s="150" t="s">
        <v>20</v>
      </c>
      <c r="C1281" s="150"/>
      <c r="D1281" s="24">
        <f t="shared" si="764"/>
        <v>0</v>
      </c>
      <c r="E1281" s="24">
        <f t="shared" si="764"/>
        <v>0</v>
      </c>
      <c r="F1281" s="24">
        <f t="shared" si="764"/>
        <v>0</v>
      </c>
      <c r="G1281" s="96"/>
      <c r="H1281" s="24">
        <f t="shared" ref="H1281" si="769">H1286+H1291</f>
        <v>0</v>
      </c>
      <c r="I1281" s="77" t="e">
        <f t="shared" si="757"/>
        <v>#DIV/0!</v>
      </c>
      <c r="J1281" s="77" t="e">
        <f t="shared" si="758"/>
        <v>#DIV/0!</v>
      </c>
      <c r="K1281" s="24">
        <f t="shared" ref="K1281:L1281" si="770">K1286+K1291</f>
        <v>0</v>
      </c>
      <c r="L1281" s="24">
        <f t="shared" si="770"/>
        <v>0</v>
      </c>
      <c r="M1281" s="115" t="e">
        <f t="shared" si="760"/>
        <v>#DIV/0!</v>
      </c>
      <c r="N1281" s="887"/>
    </row>
    <row r="1282" spans="1:14" s="545" customFormat="1" ht="56.25" x14ac:dyDescent="0.25">
      <c r="A1282" s="636" t="s">
        <v>699</v>
      </c>
      <c r="B1282" s="151" t="s">
        <v>700</v>
      </c>
      <c r="C1282" s="149" t="s">
        <v>238</v>
      </c>
      <c r="D1282" s="50">
        <f>SUM(D1283:D1286)</f>
        <v>46911.42</v>
      </c>
      <c r="E1282" s="50">
        <f>SUM(E1283:E1286)</f>
        <v>46911.42</v>
      </c>
      <c r="F1282" s="50">
        <f>SUM(F1283:F1286)</f>
        <v>0</v>
      </c>
      <c r="G1282" s="101">
        <f>F1282/E1282</f>
        <v>0</v>
      </c>
      <c r="H1282" s="50">
        <f>SUM(H1283:H1286)</f>
        <v>0</v>
      </c>
      <c r="I1282" s="96">
        <f t="shared" si="755"/>
        <v>0</v>
      </c>
      <c r="J1282" s="77" t="e">
        <f t="shared" si="756"/>
        <v>#DIV/0!</v>
      </c>
      <c r="K1282" s="24">
        <f>SUM(K1283:K1286)</f>
        <v>46911.42</v>
      </c>
      <c r="L1282" s="24">
        <f t="shared" si="753"/>
        <v>0</v>
      </c>
      <c r="M1282" s="47">
        <f t="shared" si="720"/>
        <v>1</v>
      </c>
      <c r="N1282" s="702" t="s">
        <v>701</v>
      </c>
    </row>
    <row r="1283" spans="1:14" s="13" customFormat="1" x14ac:dyDescent="0.25">
      <c r="A1283" s="636"/>
      <c r="B1283" s="150" t="s">
        <v>19</v>
      </c>
      <c r="C1283" s="150"/>
      <c r="D1283" s="24"/>
      <c r="E1283" s="24"/>
      <c r="F1283" s="24"/>
      <c r="G1283" s="96"/>
      <c r="H1283" s="24"/>
      <c r="I1283" s="77" t="e">
        <f t="shared" si="755"/>
        <v>#DIV/0!</v>
      </c>
      <c r="J1283" s="77" t="e">
        <f t="shared" si="756"/>
        <v>#DIV/0!</v>
      </c>
      <c r="K1283" s="24">
        <f t="shared" si="754"/>
        <v>0</v>
      </c>
      <c r="L1283" s="24">
        <f t="shared" si="753"/>
        <v>0</v>
      </c>
      <c r="M1283" s="115" t="e">
        <f t="shared" si="720"/>
        <v>#DIV/0!</v>
      </c>
      <c r="N1283" s="702"/>
    </row>
    <row r="1284" spans="1:14" s="13" customFormat="1" x14ac:dyDescent="0.25">
      <c r="A1284" s="636"/>
      <c r="B1284" s="150" t="s">
        <v>18</v>
      </c>
      <c r="C1284" s="150"/>
      <c r="D1284" s="24">
        <v>46354.400000000001</v>
      </c>
      <c r="E1284" s="24">
        <v>46354.400000000001</v>
      </c>
      <c r="F1284" s="24"/>
      <c r="G1284" s="96">
        <f>F1284/E1284</f>
        <v>0</v>
      </c>
      <c r="H1284" s="24">
        <f>F1284</f>
        <v>0</v>
      </c>
      <c r="I1284" s="96">
        <f t="shared" si="755"/>
        <v>0</v>
      </c>
      <c r="J1284" s="77" t="e">
        <f t="shared" si="756"/>
        <v>#DIV/0!</v>
      </c>
      <c r="K1284" s="24">
        <f t="shared" si="754"/>
        <v>46354.400000000001</v>
      </c>
      <c r="L1284" s="24">
        <f t="shared" si="753"/>
        <v>0</v>
      </c>
      <c r="M1284" s="47">
        <f t="shared" si="720"/>
        <v>1</v>
      </c>
      <c r="N1284" s="702"/>
    </row>
    <row r="1285" spans="1:14" s="13" customFormat="1" x14ac:dyDescent="0.25">
      <c r="A1285" s="636"/>
      <c r="B1285" s="150" t="s">
        <v>38</v>
      </c>
      <c r="C1285" s="150"/>
      <c r="D1285" s="24">
        <v>557.02</v>
      </c>
      <c r="E1285" s="24">
        <v>557.02</v>
      </c>
      <c r="F1285" s="24"/>
      <c r="G1285" s="96">
        <f>F1285/E1285</f>
        <v>0</v>
      </c>
      <c r="H1285" s="24">
        <f>F1285</f>
        <v>0</v>
      </c>
      <c r="I1285" s="96">
        <f t="shared" si="755"/>
        <v>0</v>
      </c>
      <c r="J1285" s="77" t="e">
        <f t="shared" si="756"/>
        <v>#DIV/0!</v>
      </c>
      <c r="K1285" s="24">
        <f>E1285</f>
        <v>557.02</v>
      </c>
      <c r="L1285" s="24">
        <f t="shared" si="753"/>
        <v>0</v>
      </c>
      <c r="M1285" s="47">
        <f t="shared" si="720"/>
        <v>1</v>
      </c>
      <c r="N1285" s="702"/>
    </row>
    <row r="1286" spans="1:14" s="13" customFormat="1" x14ac:dyDescent="0.25">
      <c r="A1286" s="636"/>
      <c r="B1286" s="150" t="s">
        <v>20</v>
      </c>
      <c r="C1286" s="150"/>
      <c r="D1286" s="24"/>
      <c r="E1286" s="24"/>
      <c r="F1286" s="24"/>
      <c r="G1286" s="96"/>
      <c r="H1286" s="24"/>
      <c r="I1286" s="77" t="e">
        <f t="shared" si="755"/>
        <v>#DIV/0!</v>
      </c>
      <c r="J1286" s="77" t="e">
        <f t="shared" si="756"/>
        <v>#DIV/0!</v>
      </c>
      <c r="K1286" s="24">
        <f t="shared" si="754"/>
        <v>0</v>
      </c>
      <c r="L1286" s="24">
        <f t="shared" si="753"/>
        <v>0</v>
      </c>
      <c r="M1286" s="115" t="e">
        <f t="shared" si="720"/>
        <v>#DIV/0!</v>
      </c>
      <c r="N1286" s="702"/>
    </row>
    <row r="1287" spans="1:14" s="545" customFormat="1" ht="43.5" customHeight="1" x14ac:dyDescent="0.25">
      <c r="A1287" s="636" t="s">
        <v>703</v>
      </c>
      <c r="B1287" s="151" t="s">
        <v>414</v>
      </c>
      <c r="C1287" s="149" t="s">
        <v>238</v>
      </c>
      <c r="D1287" s="50">
        <f>SUM(D1288:D1291)</f>
        <v>12602.17</v>
      </c>
      <c r="E1287" s="50">
        <f>SUM(E1288:E1291)</f>
        <v>12602.17</v>
      </c>
      <c r="F1287" s="50">
        <f>SUM(F1288:F1291)</f>
        <v>3150.54</v>
      </c>
      <c r="G1287" s="101">
        <f>F1287/E1287</f>
        <v>0.25</v>
      </c>
      <c r="H1287" s="50">
        <f>SUM(H1288:H1291)</f>
        <v>3150.54</v>
      </c>
      <c r="I1287" s="96">
        <f t="shared" si="755"/>
        <v>0.25</v>
      </c>
      <c r="J1287" s="96">
        <v>1</v>
      </c>
      <c r="K1287" s="24">
        <f>SUM(K1288:K1291)</f>
        <v>12602.17</v>
      </c>
      <c r="L1287" s="24">
        <f t="shared" si="753"/>
        <v>0</v>
      </c>
      <c r="M1287" s="47">
        <f t="shared" si="720"/>
        <v>1</v>
      </c>
      <c r="N1287" s="702" t="s">
        <v>1399</v>
      </c>
    </row>
    <row r="1288" spans="1:14" s="13" customFormat="1" x14ac:dyDescent="0.25">
      <c r="A1288" s="636"/>
      <c r="B1288" s="150" t="s">
        <v>19</v>
      </c>
      <c r="C1288" s="150"/>
      <c r="D1288" s="24"/>
      <c r="E1288" s="24"/>
      <c r="F1288" s="24"/>
      <c r="G1288" s="96"/>
      <c r="H1288" s="24"/>
      <c r="I1288" s="77" t="e">
        <f t="shared" si="755"/>
        <v>#DIV/0!</v>
      </c>
      <c r="J1288" s="77" t="e">
        <f t="shared" ref="J1288:J1291" si="771">H1288/F1288</f>
        <v>#DIV/0!</v>
      </c>
      <c r="K1288" s="24">
        <f t="shared" ref="K1288:K1289" si="772">E1288</f>
        <v>0</v>
      </c>
      <c r="L1288" s="24">
        <f t="shared" si="753"/>
        <v>0</v>
      </c>
      <c r="M1288" s="115" t="e">
        <f t="shared" si="720"/>
        <v>#DIV/0!</v>
      </c>
      <c r="N1288" s="702"/>
    </row>
    <row r="1289" spans="1:14" s="13" customFormat="1" x14ac:dyDescent="0.25">
      <c r="A1289" s="636"/>
      <c r="B1289" s="150" t="s">
        <v>18</v>
      </c>
      <c r="C1289" s="150"/>
      <c r="D1289" s="24"/>
      <c r="E1289" s="24"/>
      <c r="F1289" s="24"/>
      <c r="G1289" s="96"/>
      <c r="H1289" s="24"/>
      <c r="I1289" s="77" t="e">
        <f t="shared" si="755"/>
        <v>#DIV/0!</v>
      </c>
      <c r="J1289" s="77" t="e">
        <f t="shared" si="771"/>
        <v>#DIV/0!</v>
      </c>
      <c r="K1289" s="24">
        <f t="shared" si="772"/>
        <v>0</v>
      </c>
      <c r="L1289" s="24">
        <f t="shared" si="753"/>
        <v>0</v>
      </c>
      <c r="M1289" s="115" t="e">
        <f t="shared" si="720"/>
        <v>#DIV/0!</v>
      </c>
      <c r="N1289" s="702"/>
    </row>
    <row r="1290" spans="1:14" s="13" customFormat="1" x14ac:dyDescent="0.25">
      <c r="A1290" s="636"/>
      <c r="B1290" s="150" t="s">
        <v>38</v>
      </c>
      <c r="C1290" s="150"/>
      <c r="D1290" s="24">
        <v>12602.17</v>
      </c>
      <c r="E1290" s="24">
        <v>12602.17</v>
      </c>
      <c r="F1290" s="24">
        <v>3150.54</v>
      </c>
      <c r="G1290" s="96">
        <f>F1290/E1290</f>
        <v>0.25</v>
      </c>
      <c r="H1290" s="24">
        <f>F1290</f>
        <v>3150.54</v>
      </c>
      <c r="I1290" s="96">
        <f t="shared" si="755"/>
        <v>0.25</v>
      </c>
      <c r="J1290" s="96">
        <v>1</v>
      </c>
      <c r="K1290" s="24">
        <f>E1290</f>
        <v>12602.17</v>
      </c>
      <c r="L1290" s="24">
        <f t="shared" si="753"/>
        <v>0</v>
      </c>
      <c r="M1290" s="47">
        <f>K1290/E1290</f>
        <v>1</v>
      </c>
      <c r="N1290" s="702"/>
    </row>
    <row r="1291" spans="1:14" s="13" customFormat="1" x14ac:dyDescent="0.25">
      <c r="A1291" s="636"/>
      <c r="B1291" s="150" t="s">
        <v>20</v>
      </c>
      <c r="C1291" s="150"/>
      <c r="D1291" s="24"/>
      <c r="E1291" s="24"/>
      <c r="F1291" s="24"/>
      <c r="G1291" s="96"/>
      <c r="H1291" s="24"/>
      <c r="I1291" s="77" t="e">
        <f t="shared" si="755"/>
        <v>#DIV/0!</v>
      </c>
      <c r="J1291" s="77" t="e">
        <f t="shared" si="771"/>
        <v>#DIV/0!</v>
      </c>
      <c r="K1291" s="24">
        <f t="shared" ref="K1291" si="773">E1291</f>
        <v>0</v>
      </c>
      <c r="L1291" s="24">
        <f t="shared" si="753"/>
        <v>0</v>
      </c>
      <c r="M1291" s="115" t="e">
        <f t="shared" si="720"/>
        <v>#DIV/0!</v>
      </c>
      <c r="N1291" s="702"/>
    </row>
    <row r="1292" spans="1:14" s="181" customFormat="1" ht="82.5" customHeight="1" x14ac:dyDescent="0.25">
      <c r="A1292" s="660" t="s">
        <v>562</v>
      </c>
      <c r="B1292" s="271" t="s">
        <v>840</v>
      </c>
      <c r="C1292" s="34" t="s">
        <v>95</v>
      </c>
      <c r="D1292" s="31">
        <f>SUM(D1293:D1296)</f>
        <v>168971.23</v>
      </c>
      <c r="E1292" s="31">
        <f>SUM(E1293:E1296)</f>
        <v>168971.23</v>
      </c>
      <c r="F1292" s="31">
        <f>SUM(F1293:F1296)</f>
        <v>29480.560000000001</v>
      </c>
      <c r="G1292" s="97">
        <f t="shared" ref="G1292:G1350" si="774">F1292/E1292</f>
        <v>0.17399999999999999</v>
      </c>
      <c r="H1292" s="31">
        <f>SUM(H1293:H1296)</f>
        <v>29480.560000000001</v>
      </c>
      <c r="I1292" s="97">
        <f t="shared" si="755"/>
        <v>0.17399999999999999</v>
      </c>
      <c r="J1292" s="97">
        <v>1</v>
      </c>
      <c r="K1292" s="31">
        <f>SUM(K1293:K1296)</f>
        <v>168680.63</v>
      </c>
      <c r="L1292" s="31">
        <f>SUM(L1293:L1295)</f>
        <v>288.11</v>
      </c>
      <c r="M1292" s="32">
        <f>K1292/E1292</f>
        <v>1</v>
      </c>
      <c r="N1292" s="701"/>
    </row>
    <row r="1293" spans="1:14" s="182" customFormat="1" ht="30.75" customHeight="1" x14ac:dyDescent="0.25">
      <c r="A1293" s="660"/>
      <c r="B1293" s="35" t="s">
        <v>19</v>
      </c>
      <c r="C1293" s="35"/>
      <c r="D1293" s="33">
        <v>0</v>
      </c>
      <c r="E1293" s="33">
        <v>0</v>
      </c>
      <c r="F1293" s="33">
        <v>0</v>
      </c>
      <c r="G1293" s="362"/>
      <c r="H1293" s="33">
        <v>0</v>
      </c>
      <c r="I1293" s="362"/>
      <c r="J1293" s="99" t="e">
        <v>#DIV/0!</v>
      </c>
      <c r="K1293" s="33">
        <v>0</v>
      </c>
      <c r="L1293" s="118"/>
      <c r="M1293" s="32"/>
      <c r="N1293" s="687"/>
    </row>
    <row r="1294" spans="1:14" s="182" customFormat="1" ht="28.5" customHeight="1" x14ac:dyDescent="0.25">
      <c r="A1294" s="660"/>
      <c r="B1294" s="35" t="s">
        <v>18</v>
      </c>
      <c r="C1294" s="35"/>
      <c r="D1294" s="33">
        <f t="shared" ref="D1294:F1295" si="775">D1299+D1324+D1354</f>
        <v>0</v>
      </c>
      <c r="E1294" s="33">
        <f t="shared" si="775"/>
        <v>0</v>
      </c>
      <c r="F1294" s="33">
        <f t="shared" si="775"/>
        <v>0</v>
      </c>
      <c r="G1294" s="362"/>
      <c r="H1294" s="33"/>
      <c r="I1294" s="362"/>
      <c r="J1294" s="99" t="e">
        <v>#DIV/0!</v>
      </c>
      <c r="K1294" s="33">
        <f>K1299+K1324+K1354</f>
        <v>0</v>
      </c>
      <c r="L1294" s="33">
        <f>L1299+L1324+L1354</f>
        <v>0</v>
      </c>
      <c r="M1294" s="32"/>
      <c r="N1294" s="687"/>
    </row>
    <row r="1295" spans="1:14" s="182" customFormat="1" ht="30" customHeight="1" x14ac:dyDescent="0.25">
      <c r="A1295" s="660"/>
      <c r="B1295" s="35" t="s">
        <v>38</v>
      </c>
      <c r="C1295" s="35"/>
      <c r="D1295" s="33">
        <f t="shared" si="775"/>
        <v>168971.23</v>
      </c>
      <c r="E1295" s="33">
        <f t="shared" si="775"/>
        <v>168971.23</v>
      </c>
      <c r="F1295" s="33">
        <f t="shared" si="775"/>
        <v>29480.560000000001</v>
      </c>
      <c r="G1295" s="100">
        <f t="shared" si="774"/>
        <v>0.17399999999999999</v>
      </c>
      <c r="H1295" s="33">
        <f>H1300+H1325+H1355</f>
        <v>29480.560000000001</v>
      </c>
      <c r="I1295" s="100">
        <f t="shared" si="755"/>
        <v>0.17399999999999999</v>
      </c>
      <c r="J1295" s="164">
        <v>1</v>
      </c>
      <c r="K1295" s="33">
        <f>K1300+K1325+K1355</f>
        <v>168680.63</v>
      </c>
      <c r="L1295" s="33">
        <f>L1300+L1325+L1355</f>
        <v>288.11</v>
      </c>
      <c r="M1295" s="32">
        <f>K1295/E1295</f>
        <v>1</v>
      </c>
      <c r="N1295" s="687"/>
    </row>
    <row r="1296" spans="1:14" s="182" customFormat="1" ht="39" customHeight="1" x14ac:dyDescent="0.25">
      <c r="A1296" s="660"/>
      <c r="B1296" s="35" t="s">
        <v>20</v>
      </c>
      <c r="C1296" s="35"/>
      <c r="D1296" s="33"/>
      <c r="E1296" s="33"/>
      <c r="F1296" s="33">
        <v>0</v>
      </c>
      <c r="G1296" s="362"/>
      <c r="H1296" s="33">
        <v>0</v>
      </c>
      <c r="I1296" s="362"/>
      <c r="J1296" s="99" t="e">
        <v>#DIV/0!</v>
      </c>
      <c r="K1296" s="33">
        <v>0</v>
      </c>
      <c r="L1296" s="118"/>
      <c r="M1296" s="32"/>
      <c r="N1296" s="687"/>
    </row>
    <row r="1297" spans="1:14" s="181" customFormat="1" ht="66" customHeight="1" x14ac:dyDescent="0.25">
      <c r="A1297" s="638" t="s">
        <v>113</v>
      </c>
      <c r="B1297" s="363" t="s">
        <v>335</v>
      </c>
      <c r="C1297" s="80" t="s">
        <v>97</v>
      </c>
      <c r="D1297" s="57">
        <f>SUM(D1298:D1301)</f>
        <v>82427.570000000007</v>
      </c>
      <c r="E1297" s="57">
        <f t="shared" ref="E1297" si="776">SUM(E1298:E1301)</f>
        <v>82427.570000000007</v>
      </c>
      <c r="F1297" s="57">
        <f>SUM(F1298:F1301)</f>
        <v>13988.1</v>
      </c>
      <c r="G1297" s="92">
        <f t="shared" si="774"/>
        <v>0.17</v>
      </c>
      <c r="H1297" s="57">
        <f>SUM(H1298:H1301)</f>
        <v>13988.1</v>
      </c>
      <c r="I1297" s="88">
        <f t="shared" si="755"/>
        <v>0.17</v>
      </c>
      <c r="J1297" s="92">
        <v>1</v>
      </c>
      <c r="K1297" s="57">
        <f t="shared" ref="K1297:L1297" si="777">SUM(K1298:K1301)</f>
        <v>82304.12</v>
      </c>
      <c r="L1297" s="57">
        <f t="shared" si="777"/>
        <v>123.45</v>
      </c>
      <c r="M1297" s="47">
        <f>K1297/E1297</f>
        <v>1</v>
      </c>
      <c r="N1297" s="687"/>
    </row>
    <row r="1298" spans="1:14" s="182" customFormat="1" ht="32.25" customHeight="1" x14ac:dyDescent="0.25">
      <c r="A1298" s="638"/>
      <c r="B1298" s="587" t="s">
        <v>19</v>
      </c>
      <c r="C1298" s="419"/>
      <c r="D1298" s="307">
        <f t="shared" ref="D1298:F1301" si="778">D1303+D1308+D1313+D1318</f>
        <v>0</v>
      </c>
      <c r="E1298" s="307">
        <f t="shared" si="778"/>
        <v>0</v>
      </c>
      <c r="F1298" s="307">
        <f t="shared" si="778"/>
        <v>0</v>
      </c>
      <c r="G1298" s="101"/>
      <c r="H1298" s="307">
        <f>H1303+H1308+H1313+H1318</f>
        <v>0</v>
      </c>
      <c r="I1298" s="87"/>
      <c r="J1298" s="364"/>
      <c r="K1298" s="307">
        <f t="shared" ref="K1298:K1301" si="779">K1303+K1308+K1313+K1318</f>
        <v>0</v>
      </c>
      <c r="L1298" s="24">
        <f>E1298-K1298</f>
        <v>0</v>
      </c>
      <c r="M1298" s="47"/>
      <c r="N1298" s="687"/>
    </row>
    <row r="1299" spans="1:14" s="182" customFormat="1" ht="25.5" customHeight="1" x14ac:dyDescent="0.25">
      <c r="A1299" s="638"/>
      <c r="B1299" s="419" t="s">
        <v>18</v>
      </c>
      <c r="C1299" s="419"/>
      <c r="D1299" s="307">
        <f t="shared" si="778"/>
        <v>0</v>
      </c>
      <c r="E1299" s="307">
        <f t="shared" si="778"/>
        <v>0</v>
      </c>
      <c r="F1299" s="307">
        <f t="shared" si="778"/>
        <v>0</v>
      </c>
      <c r="G1299" s="101"/>
      <c r="H1299" s="307">
        <f>H1304+H1309+H1314+H1319</f>
        <v>0</v>
      </c>
      <c r="I1299" s="87"/>
      <c r="J1299" s="364"/>
      <c r="K1299" s="307">
        <f t="shared" si="779"/>
        <v>0</v>
      </c>
      <c r="L1299" s="24">
        <f>E1299-K1299</f>
        <v>0</v>
      </c>
      <c r="M1299" s="47"/>
      <c r="N1299" s="687"/>
    </row>
    <row r="1300" spans="1:14" s="182" customFormat="1" ht="28.5" customHeight="1" x14ac:dyDescent="0.25">
      <c r="A1300" s="638"/>
      <c r="B1300" s="296" t="s">
        <v>38</v>
      </c>
      <c r="C1300" s="419"/>
      <c r="D1300" s="39">
        <f t="shared" si="778"/>
        <v>82427.570000000007</v>
      </c>
      <c r="E1300" s="39">
        <f t="shared" si="778"/>
        <v>82427.570000000007</v>
      </c>
      <c r="F1300" s="39">
        <f t="shared" si="778"/>
        <v>13988.1</v>
      </c>
      <c r="G1300" s="101">
        <f t="shared" si="774"/>
        <v>0.17</v>
      </c>
      <c r="H1300" s="39">
        <f>H1305+H1310+H1315+H1320</f>
        <v>13988.1</v>
      </c>
      <c r="I1300" s="87">
        <f t="shared" si="755"/>
        <v>0.17</v>
      </c>
      <c r="J1300" s="96">
        <v>1</v>
      </c>
      <c r="K1300" s="39">
        <f t="shared" si="779"/>
        <v>82304.12</v>
      </c>
      <c r="L1300" s="24">
        <f>E1300-K1300</f>
        <v>123.45</v>
      </c>
      <c r="M1300" s="47">
        <f>K1300/E1300</f>
        <v>1</v>
      </c>
      <c r="N1300" s="687"/>
    </row>
    <row r="1301" spans="1:14" s="182" customFormat="1" ht="26.25" customHeight="1" x14ac:dyDescent="0.25">
      <c r="A1301" s="638"/>
      <c r="B1301" s="296" t="s">
        <v>20</v>
      </c>
      <c r="C1301" s="419"/>
      <c r="D1301" s="307">
        <f t="shared" si="778"/>
        <v>0</v>
      </c>
      <c r="E1301" s="307">
        <f t="shared" si="778"/>
        <v>0</v>
      </c>
      <c r="F1301" s="307">
        <f t="shared" si="778"/>
        <v>0</v>
      </c>
      <c r="G1301" s="101"/>
      <c r="H1301" s="307">
        <f>H1306+H1311+H1316+H1321</f>
        <v>0</v>
      </c>
      <c r="I1301" s="87"/>
      <c r="J1301" s="365"/>
      <c r="K1301" s="307">
        <f t="shared" si="779"/>
        <v>0</v>
      </c>
      <c r="L1301" s="24">
        <f>E1301-K1301</f>
        <v>0</v>
      </c>
      <c r="M1301" s="47"/>
      <c r="N1301" s="687"/>
    </row>
    <row r="1302" spans="1:14" s="182" customFormat="1" ht="89.25" customHeight="1" x14ac:dyDescent="0.25">
      <c r="A1302" s="636" t="s">
        <v>114</v>
      </c>
      <c r="B1302" s="37" t="s">
        <v>110</v>
      </c>
      <c r="C1302" s="37" t="s">
        <v>139</v>
      </c>
      <c r="D1302" s="50">
        <f>SUM(D1303:D1306)</f>
        <v>202.8</v>
      </c>
      <c r="E1302" s="50">
        <f t="shared" ref="E1302:H1302" si="780">SUM(E1303:E1306)</f>
        <v>202.8</v>
      </c>
      <c r="F1302" s="50">
        <f t="shared" si="780"/>
        <v>0</v>
      </c>
      <c r="G1302" s="101">
        <f t="shared" si="774"/>
        <v>0</v>
      </c>
      <c r="H1302" s="50">
        <f t="shared" si="780"/>
        <v>0</v>
      </c>
      <c r="I1302" s="87">
        <f t="shared" si="755"/>
        <v>0</v>
      </c>
      <c r="J1302" s="96">
        <v>1</v>
      </c>
      <c r="K1302" s="50">
        <f t="shared" ref="K1302" si="781">SUM(K1303:K1306)</f>
        <v>202.8</v>
      </c>
      <c r="L1302" s="39">
        <v>0</v>
      </c>
      <c r="M1302" s="47">
        <f>K1302/E1302</f>
        <v>1</v>
      </c>
      <c r="N1302" s="687" t="s">
        <v>841</v>
      </c>
    </row>
    <row r="1303" spans="1:14" s="182" customFormat="1" ht="19.5" outlineLevel="1" x14ac:dyDescent="0.25">
      <c r="A1303" s="636"/>
      <c r="B1303" s="418" t="s">
        <v>19</v>
      </c>
      <c r="C1303" s="37"/>
      <c r="D1303" s="24"/>
      <c r="E1303" s="25"/>
      <c r="F1303" s="24"/>
      <c r="G1303" s="101"/>
      <c r="H1303" s="24"/>
      <c r="I1303" s="87"/>
      <c r="J1303" s="92"/>
      <c r="K1303" s="39">
        <v>0</v>
      </c>
      <c r="L1303" s="24">
        <f>E1303-K1303</f>
        <v>0</v>
      </c>
      <c r="M1303" s="47"/>
      <c r="N1303" s="687"/>
    </row>
    <row r="1304" spans="1:14" s="182" customFormat="1" ht="19.5" outlineLevel="1" x14ac:dyDescent="0.25">
      <c r="A1304" s="636"/>
      <c r="B1304" s="418" t="s">
        <v>18</v>
      </c>
      <c r="C1304" s="418"/>
      <c r="D1304" s="24"/>
      <c r="E1304" s="25"/>
      <c r="F1304" s="24"/>
      <c r="G1304" s="101"/>
      <c r="H1304" s="24"/>
      <c r="I1304" s="87"/>
      <c r="J1304" s="92"/>
      <c r="K1304" s="39">
        <v>0</v>
      </c>
      <c r="L1304" s="24">
        <f>E1304-K1304</f>
        <v>0</v>
      </c>
      <c r="M1304" s="47"/>
      <c r="N1304" s="687"/>
    </row>
    <row r="1305" spans="1:14" s="182" customFormat="1" outlineLevel="1" x14ac:dyDescent="0.25">
      <c r="A1305" s="636"/>
      <c r="B1305" s="187" t="s">
        <v>38</v>
      </c>
      <c r="C1305" s="418"/>
      <c r="D1305" s="24">
        <v>202.8</v>
      </c>
      <c r="E1305" s="24">
        <v>202.8</v>
      </c>
      <c r="F1305" s="24"/>
      <c r="G1305" s="101">
        <f t="shared" si="774"/>
        <v>0</v>
      </c>
      <c r="H1305" s="24">
        <f>F1305</f>
        <v>0</v>
      </c>
      <c r="I1305" s="87">
        <f t="shared" si="755"/>
        <v>0</v>
      </c>
      <c r="J1305" s="96">
        <v>1</v>
      </c>
      <c r="K1305" s="39">
        <f>E1305</f>
        <v>202.8</v>
      </c>
      <c r="L1305" s="24">
        <f>E1305-K1305</f>
        <v>0</v>
      </c>
      <c r="M1305" s="47">
        <f>K1305/E1305</f>
        <v>1</v>
      </c>
      <c r="N1305" s="687"/>
    </row>
    <row r="1306" spans="1:14" s="182" customFormat="1" ht="19.5" outlineLevel="1" x14ac:dyDescent="0.25">
      <c r="A1306" s="636"/>
      <c r="B1306" s="187" t="s">
        <v>20</v>
      </c>
      <c r="C1306" s="418"/>
      <c r="D1306" s="24"/>
      <c r="E1306" s="25"/>
      <c r="F1306" s="24"/>
      <c r="G1306" s="101"/>
      <c r="H1306" s="24"/>
      <c r="I1306" s="87"/>
      <c r="J1306" s="92"/>
      <c r="K1306" s="39">
        <v>0</v>
      </c>
      <c r="L1306" s="24">
        <f>E1306-K1306</f>
        <v>0</v>
      </c>
      <c r="M1306" s="47"/>
      <c r="N1306" s="687"/>
    </row>
    <row r="1307" spans="1:14" s="182" customFormat="1" ht="46.5" customHeight="1" outlineLevel="1" x14ac:dyDescent="0.25">
      <c r="A1307" s="636" t="s">
        <v>115</v>
      </c>
      <c r="B1307" s="37" t="s">
        <v>111</v>
      </c>
      <c r="C1307" s="37" t="s">
        <v>139</v>
      </c>
      <c r="D1307" s="50">
        <f>SUM(D1308:D1311)</f>
        <v>871.5</v>
      </c>
      <c r="E1307" s="50">
        <f t="shared" ref="E1307:H1307" si="782">SUM(E1308:E1311)</f>
        <v>871.5</v>
      </c>
      <c r="F1307" s="50">
        <f t="shared" si="782"/>
        <v>0</v>
      </c>
      <c r="G1307" s="101">
        <f t="shared" si="774"/>
        <v>0</v>
      </c>
      <c r="H1307" s="50">
        <f t="shared" si="782"/>
        <v>0</v>
      </c>
      <c r="I1307" s="87">
        <f t="shared" si="755"/>
        <v>0</v>
      </c>
      <c r="J1307" s="96">
        <v>1</v>
      </c>
      <c r="K1307" s="50">
        <f t="shared" ref="K1307" si="783">SUM(K1308:K1311)</f>
        <v>871.5</v>
      </c>
      <c r="L1307" s="39">
        <v>0</v>
      </c>
      <c r="M1307" s="47">
        <f>K1307/E1307</f>
        <v>1</v>
      </c>
      <c r="N1307" s="687" t="s">
        <v>1274</v>
      </c>
    </row>
    <row r="1308" spans="1:14" s="182" customFormat="1" ht="19.5" outlineLevel="1" x14ac:dyDescent="0.25">
      <c r="A1308" s="636"/>
      <c r="B1308" s="418" t="s">
        <v>19</v>
      </c>
      <c r="C1308" s="37"/>
      <c r="D1308" s="24"/>
      <c r="E1308" s="24"/>
      <c r="F1308" s="24"/>
      <c r="G1308" s="101"/>
      <c r="H1308" s="24"/>
      <c r="I1308" s="87"/>
      <c r="J1308" s="92"/>
      <c r="K1308" s="39">
        <v>0</v>
      </c>
      <c r="L1308" s="24">
        <f t="shared" ref="L1308:L1354" si="784">E1308-K1308</f>
        <v>0</v>
      </c>
      <c r="M1308" s="47"/>
      <c r="N1308" s="687"/>
    </row>
    <row r="1309" spans="1:14" s="182" customFormat="1" ht="19.5" outlineLevel="1" x14ac:dyDescent="0.25">
      <c r="A1309" s="636"/>
      <c r="B1309" s="418" t="s">
        <v>18</v>
      </c>
      <c r="C1309" s="27"/>
      <c r="D1309" s="24"/>
      <c r="E1309" s="25"/>
      <c r="F1309" s="24"/>
      <c r="G1309" s="101"/>
      <c r="H1309" s="24"/>
      <c r="I1309" s="87"/>
      <c r="J1309" s="92"/>
      <c r="K1309" s="39">
        <v>0</v>
      </c>
      <c r="L1309" s="24">
        <f t="shared" si="784"/>
        <v>0</v>
      </c>
      <c r="M1309" s="47"/>
      <c r="N1309" s="687"/>
    </row>
    <row r="1310" spans="1:14" s="182" customFormat="1" outlineLevel="1" x14ac:dyDescent="0.25">
      <c r="A1310" s="636"/>
      <c r="B1310" s="187" t="s">
        <v>38</v>
      </c>
      <c r="C1310" s="27"/>
      <c r="D1310" s="24">
        <v>871.5</v>
      </c>
      <c r="E1310" s="24">
        <v>871.5</v>
      </c>
      <c r="F1310" s="24"/>
      <c r="G1310" s="101">
        <f t="shared" si="774"/>
        <v>0</v>
      </c>
      <c r="H1310" s="24">
        <f>F1310</f>
        <v>0</v>
      </c>
      <c r="I1310" s="87">
        <f t="shared" si="755"/>
        <v>0</v>
      </c>
      <c r="J1310" s="96">
        <v>1</v>
      </c>
      <c r="K1310" s="39">
        <f>E1310</f>
        <v>871.5</v>
      </c>
      <c r="L1310" s="24">
        <f t="shared" si="784"/>
        <v>0</v>
      </c>
      <c r="M1310" s="47">
        <f>K1310/E1310</f>
        <v>1</v>
      </c>
      <c r="N1310" s="687"/>
    </row>
    <row r="1311" spans="1:14" s="182" customFormat="1" ht="19.5" outlineLevel="1" x14ac:dyDescent="0.25">
      <c r="A1311" s="636"/>
      <c r="B1311" s="187" t="s">
        <v>20</v>
      </c>
      <c r="C1311" s="27"/>
      <c r="D1311" s="24"/>
      <c r="E1311" s="25"/>
      <c r="F1311" s="24"/>
      <c r="G1311" s="101"/>
      <c r="H1311" s="24"/>
      <c r="I1311" s="87"/>
      <c r="J1311" s="92"/>
      <c r="K1311" s="39">
        <v>0</v>
      </c>
      <c r="L1311" s="24">
        <f t="shared" si="784"/>
        <v>0</v>
      </c>
      <c r="M1311" s="47"/>
      <c r="N1311" s="687"/>
    </row>
    <row r="1312" spans="1:14" s="182" customFormat="1" ht="404.25" customHeight="1" outlineLevel="1" x14ac:dyDescent="0.25">
      <c r="A1312" s="636" t="s">
        <v>116</v>
      </c>
      <c r="B1312" s="37" t="s">
        <v>112</v>
      </c>
      <c r="C1312" s="37" t="s">
        <v>139</v>
      </c>
      <c r="D1312" s="50">
        <f>SUM(D1313:D1316)</f>
        <v>78722.05</v>
      </c>
      <c r="E1312" s="50">
        <f t="shared" ref="E1312:H1312" si="785">SUM(E1313:E1316)</f>
        <v>78722.05</v>
      </c>
      <c r="F1312" s="50">
        <f t="shared" si="785"/>
        <v>13468.44</v>
      </c>
      <c r="G1312" s="101">
        <f t="shared" si="774"/>
        <v>0.17100000000000001</v>
      </c>
      <c r="H1312" s="50">
        <f t="shared" si="785"/>
        <v>13468.44</v>
      </c>
      <c r="I1312" s="87">
        <f t="shared" si="755"/>
        <v>0.17100000000000001</v>
      </c>
      <c r="J1312" s="101">
        <v>1</v>
      </c>
      <c r="K1312" s="50">
        <f t="shared" ref="K1312" si="786">SUM(K1313:K1316)</f>
        <v>78722.05</v>
      </c>
      <c r="L1312" s="24">
        <f t="shared" si="784"/>
        <v>0</v>
      </c>
      <c r="M1312" s="47">
        <f>K1312/E1312</f>
        <v>1</v>
      </c>
      <c r="N1312" s="891" t="s">
        <v>1348</v>
      </c>
    </row>
    <row r="1313" spans="1:14" s="182" customFormat="1" ht="220.5" customHeight="1" outlineLevel="1" x14ac:dyDescent="0.25">
      <c r="A1313" s="636"/>
      <c r="B1313" s="418" t="s">
        <v>19</v>
      </c>
      <c r="C1313" s="37"/>
      <c r="D1313" s="24"/>
      <c r="E1313" s="24"/>
      <c r="F1313" s="24"/>
      <c r="G1313" s="101"/>
      <c r="H1313" s="24"/>
      <c r="I1313" s="87"/>
      <c r="J1313" s="101"/>
      <c r="K1313" s="39">
        <v>0</v>
      </c>
      <c r="L1313" s="24">
        <f t="shared" si="784"/>
        <v>0</v>
      </c>
      <c r="M1313" s="47"/>
      <c r="N1313" s="891"/>
    </row>
    <row r="1314" spans="1:14" s="182" customFormat="1" ht="255.75" customHeight="1" outlineLevel="1" x14ac:dyDescent="0.25">
      <c r="A1314" s="636"/>
      <c r="B1314" s="418" t="s">
        <v>18</v>
      </c>
      <c r="C1314" s="418"/>
      <c r="D1314" s="24"/>
      <c r="E1314" s="25"/>
      <c r="F1314" s="24"/>
      <c r="G1314" s="101"/>
      <c r="H1314" s="24"/>
      <c r="I1314" s="87"/>
      <c r="J1314" s="101"/>
      <c r="K1314" s="39">
        <v>0</v>
      </c>
      <c r="L1314" s="24">
        <f t="shared" si="784"/>
        <v>0</v>
      </c>
      <c r="M1314" s="47"/>
      <c r="N1314" s="891"/>
    </row>
    <row r="1315" spans="1:14" s="182" customFormat="1" ht="246.75" customHeight="1" outlineLevel="1" x14ac:dyDescent="0.25">
      <c r="A1315" s="636"/>
      <c r="B1315" s="187" t="s">
        <v>38</v>
      </c>
      <c r="C1315" s="418"/>
      <c r="D1315" s="24">
        <v>78722.05</v>
      </c>
      <c r="E1315" s="24">
        <v>78722.05</v>
      </c>
      <c r="F1315" s="366">
        <v>13468.44</v>
      </c>
      <c r="G1315" s="101">
        <f t="shared" si="774"/>
        <v>0.17100000000000001</v>
      </c>
      <c r="H1315" s="24">
        <f>F1315</f>
        <v>13468.44</v>
      </c>
      <c r="I1315" s="87">
        <f t="shared" si="755"/>
        <v>0.17100000000000001</v>
      </c>
      <c r="J1315" s="101">
        <v>1</v>
      </c>
      <c r="K1315" s="366">
        <f>E1315</f>
        <v>78722.05</v>
      </c>
      <c r="L1315" s="24">
        <f t="shared" si="784"/>
        <v>0</v>
      </c>
      <c r="M1315" s="47">
        <f>K1315/E1315</f>
        <v>1</v>
      </c>
      <c r="N1315" s="891"/>
    </row>
    <row r="1316" spans="1:14" s="182" customFormat="1" ht="234" customHeight="1" outlineLevel="1" x14ac:dyDescent="0.25">
      <c r="A1316" s="636"/>
      <c r="B1316" s="187" t="s">
        <v>20</v>
      </c>
      <c r="C1316" s="418"/>
      <c r="D1316" s="24"/>
      <c r="E1316" s="24"/>
      <c r="F1316" s="24"/>
      <c r="G1316" s="101"/>
      <c r="H1316" s="24"/>
      <c r="I1316" s="87"/>
      <c r="J1316" s="101"/>
      <c r="K1316" s="39">
        <v>0</v>
      </c>
      <c r="L1316" s="24">
        <f t="shared" si="784"/>
        <v>0</v>
      </c>
      <c r="M1316" s="47"/>
      <c r="N1316" s="891"/>
    </row>
    <row r="1317" spans="1:14" s="182" customFormat="1" ht="83.25" customHeight="1" outlineLevel="1" x14ac:dyDescent="0.25">
      <c r="A1317" s="636" t="s">
        <v>117</v>
      </c>
      <c r="B1317" s="37" t="s">
        <v>998</v>
      </c>
      <c r="C1317" s="37" t="s">
        <v>139</v>
      </c>
      <c r="D1317" s="50">
        <f>SUM(D1318:D1321)</f>
        <v>2631.22</v>
      </c>
      <c r="E1317" s="50">
        <f t="shared" ref="E1317:H1317" si="787">SUM(E1318:E1321)</f>
        <v>2631.22</v>
      </c>
      <c r="F1317" s="50">
        <f t="shared" si="787"/>
        <v>519.66</v>
      </c>
      <c r="G1317" s="101">
        <f t="shared" si="774"/>
        <v>0.19700000000000001</v>
      </c>
      <c r="H1317" s="50">
        <f t="shared" si="787"/>
        <v>519.66</v>
      </c>
      <c r="I1317" s="87">
        <f t="shared" si="755"/>
        <v>0.19700000000000001</v>
      </c>
      <c r="J1317" s="101">
        <v>1</v>
      </c>
      <c r="K1317" s="50">
        <f>SUM(K1318:K1321)</f>
        <v>2507.77</v>
      </c>
      <c r="L1317" s="24">
        <f t="shared" si="784"/>
        <v>123.45</v>
      </c>
      <c r="M1317" s="47">
        <f>K1317/E1317</f>
        <v>0.95</v>
      </c>
      <c r="N1317" s="687" t="s">
        <v>1349</v>
      </c>
    </row>
    <row r="1318" spans="1:14" s="182" customFormat="1" ht="33" customHeight="1" outlineLevel="1" x14ac:dyDescent="0.25">
      <c r="A1318" s="636"/>
      <c r="B1318" s="418" t="s">
        <v>19</v>
      </c>
      <c r="C1318" s="37"/>
      <c r="D1318" s="24"/>
      <c r="E1318" s="24"/>
      <c r="F1318" s="24"/>
      <c r="G1318" s="101"/>
      <c r="H1318" s="24"/>
      <c r="I1318" s="87"/>
      <c r="J1318" s="101"/>
      <c r="K1318" s="39"/>
      <c r="L1318" s="24">
        <f t="shared" si="784"/>
        <v>0</v>
      </c>
      <c r="M1318" s="47"/>
      <c r="N1318" s="687"/>
    </row>
    <row r="1319" spans="1:14" s="182" customFormat="1" ht="36" customHeight="1" outlineLevel="1" x14ac:dyDescent="0.25">
      <c r="A1319" s="636"/>
      <c r="B1319" s="418" t="s">
        <v>18</v>
      </c>
      <c r="C1319" s="418"/>
      <c r="D1319" s="24"/>
      <c r="E1319" s="24"/>
      <c r="F1319" s="24"/>
      <c r="G1319" s="101"/>
      <c r="H1319" s="24"/>
      <c r="I1319" s="87"/>
      <c r="J1319" s="101"/>
      <c r="K1319" s="39"/>
      <c r="L1319" s="24">
        <f t="shared" si="784"/>
        <v>0</v>
      </c>
      <c r="M1319" s="47"/>
      <c r="N1319" s="687"/>
    </row>
    <row r="1320" spans="1:14" s="182" customFormat="1" ht="31.5" customHeight="1" outlineLevel="1" x14ac:dyDescent="0.25">
      <c r="A1320" s="636"/>
      <c r="B1320" s="187" t="s">
        <v>38</v>
      </c>
      <c r="C1320" s="418"/>
      <c r="D1320" s="24">
        <v>2631.22</v>
      </c>
      <c r="E1320" s="24">
        <v>2631.22</v>
      </c>
      <c r="F1320" s="24">
        <v>519.66</v>
      </c>
      <c r="G1320" s="101">
        <f t="shared" si="774"/>
        <v>0.19700000000000001</v>
      </c>
      <c r="H1320" s="24">
        <f>F1320</f>
        <v>519.66</v>
      </c>
      <c r="I1320" s="87">
        <f t="shared" si="755"/>
        <v>0.19700000000000001</v>
      </c>
      <c r="J1320" s="101">
        <v>1</v>
      </c>
      <c r="K1320" s="39">
        <v>2507.77</v>
      </c>
      <c r="L1320" s="24">
        <f t="shared" si="784"/>
        <v>123.45</v>
      </c>
      <c r="M1320" s="47">
        <f>K1320/E1320</f>
        <v>0.95</v>
      </c>
      <c r="N1320" s="687"/>
    </row>
    <row r="1321" spans="1:14" s="182" customFormat="1" ht="33.75" customHeight="1" outlineLevel="1" x14ac:dyDescent="0.25">
      <c r="A1321" s="636"/>
      <c r="B1321" s="187" t="s">
        <v>20</v>
      </c>
      <c r="C1321" s="418"/>
      <c r="D1321" s="24"/>
      <c r="E1321" s="24"/>
      <c r="F1321" s="24"/>
      <c r="G1321" s="101"/>
      <c r="H1321" s="24"/>
      <c r="I1321" s="87"/>
      <c r="J1321" s="92"/>
      <c r="K1321" s="39"/>
      <c r="L1321" s="24">
        <f t="shared" si="784"/>
        <v>0</v>
      </c>
      <c r="M1321" s="47"/>
      <c r="N1321" s="687"/>
    </row>
    <row r="1322" spans="1:14" s="182" customFormat="1" ht="123.75" customHeight="1" outlineLevel="1" x14ac:dyDescent="0.25">
      <c r="A1322" s="645" t="s">
        <v>118</v>
      </c>
      <c r="B1322" s="80" t="s">
        <v>848</v>
      </c>
      <c r="C1322" s="80" t="s">
        <v>97</v>
      </c>
      <c r="D1322" s="367">
        <f>SUM(D1323:D1326)</f>
        <v>53360</v>
      </c>
      <c r="E1322" s="367">
        <f t="shared" ref="E1322" si="788">SUM(E1323:E1326)</f>
        <v>53360</v>
      </c>
      <c r="F1322" s="367">
        <f>SUM(F1323:F1326)</f>
        <v>10197.51</v>
      </c>
      <c r="G1322" s="92">
        <f t="shared" si="774"/>
        <v>0.191</v>
      </c>
      <c r="H1322" s="367">
        <f>H1324+H1325</f>
        <v>10197.51</v>
      </c>
      <c r="I1322" s="88">
        <f t="shared" si="755"/>
        <v>0.191</v>
      </c>
      <c r="J1322" s="88">
        <f t="shared" ref="J1322:J1347" si="789">H1322/F1322</f>
        <v>1</v>
      </c>
      <c r="K1322" s="367">
        <f t="shared" ref="K1322" si="790">SUM(K1323:K1326)</f>
        <v>53360</v>
      </c>
      <c r="L1322" s="24">
        <f t="shared" si="784"/>
        <v>0</v>
      </c>
      <c r="M1322" s="47">
        <f>K1322/E1322</f>
        <v>1</v>
      </c>
      <c r="N1322" s="877"/>
    </row>
    <row r="1323" spans="1:14" s="182" customFormat="1" ht="29.25" customHeight="1" outlineLevel="1" x14ac:dyDescent="0.25">
      <c r="A1323" s="646"/>
      <c r="B1323" s="419" t="s">
        <v>19</v>
      </c>
      <c r="C1323" s="419"/>
      <c r="D1323" s="297">
        <f>D1328+D1333+D1338+D1343+D1348</f>
        <v>0</v>
      </c>
      <c r="E1323" s="297">
        <f>E1328+E1333+E1338+E1343+E1348</f>
        <v>0</v>
      </c>
      <c r="F1323" s="297">
        <f>F1328+F1333+F1338+F1343+F1348</f>
        <v>0</v>
      </c>
      <c r="G1323" s="101"/>
      <c r="H1323" s="297">
        <f t="shared" ref="H1323:H1326" si="791">H1328+H1333+H1338+H1343+H1348</f>
        <v>0</v>
      </c>
      <c r="I1323" s="87"/>
      <c r="J1323" s="62"/>
      <c r="K1323" s="39">
        <f t="shared" ref="K1323:K1324" si="792">E1323</f>
        <v>0</v>
      </c>
      <c r="L1323" s="24">
        <f t="shared" si="784"/>
        <v>0</v>
      </c>
      <c r="M1323" s="47"/>
      <c r="N1323" s="877"/>
    </row>
    <row r="1324" spans="1:14" s="182" customFormat="1" ht="26.25" customHeight="1" outlineLevel="1" x14ac:dyDescent="0.25">
      <c r="A1324" s="646"/>
      <c r="B1324" s="419" t="s">
        <v>18</v>
      </c>
      <c r="C1324" s="419"/>
      <c r="D1324" s="297">
        <f>D1329+D1334+D1339+D1344+D1349</f>
        <v>0</v>
      </c>
      <c r="E1324" s="297">
        <f t="shared" ref="E1324:F1326" si="793">E1329+E1334+E1339+E1344+E1349</f>
        <v>0</v>
      </c>
      <c r="F1324" s="297">
        <f t="shared" si="793"/>
        <v>0</v>
      </c>
      <c r="G1324" s="101"/>
      <c r="H1324" s="297">
        <f t="shared" si="791"/>
        <v>0</v>
      </c>
      <c r="I1324" s="87"/>
      <c r="J1324" s="62"/>
      <c r="K1324" s="39">
        <f t="shared" si="792"/>
        <v>0</v>
      </c>
      <c r="L1324" s="24">
        <f t="shared" si="784"/>
        <v>0</v>
      </c>
      <c r="M1324" s="47"/>
      <c r="N1324" s="877"/>
    </row>
    <row r="1325" spans="1:14" s="182" customFormat="1" ht="24.75" customHeight="1" outlineLevel="1" x14ac:dyDescent="0.25">
      <c r="A1325" s="646"/>
      <c r="B1325" s="296" t="s">
        <v>38</v>
      </c>
      <c r="C1325" s="419"/>
      <c r="D1325" s="297">
        <f>D1330+D1335+D1340+D1345+D1350</f>
        <v>53360</v>
      </c>
      <c r="E1325" s="297">
        <f>E1330+E1335+E1340+E1345+E1350</f>
        <v>53360</v>
      </c>
      <c r="F1325" s="297">
        <f t="shared" si="793"/>
        <v>10197.51</v>
      </c>
      <c r="G1325" s="101">
        <f t="shared" si="774"/>
        <v>0.191</v>
      </c>
      <c r="H1325" s="297">
        <f t="shared" si="791"/>
        <v>10197.51</v>
      </c>
      <c r="I1325" s="87">
        <f t="shared" si="755"/>
        <v>0.191</v>
      </c>
      <c r="J1325" s="62">
        <f t="shared" si="789"/>
        <v>1</v>
      </c>
      <c r="K1325" s="297">
        <f>K1330+K1335+K1340+K1345+K1350</f>
        <v>53360</v>
      </c>
      <c r="L1325" s="24">
        <f t="shared" si="784"/>
        <v>0</v>
      </c>
      <c r="M1325" s="47">
        <f>K1325/E1325</f>
        <v>1</v>
      </c>
      <c r="N1325" s="877"/>
    </row>
    <row r="1326" spans="1:14" s="182" customFormat="1" ht="25.5" customHeight="1" outlineLevel="1" x14ac:dyDescent="0.25">
      <c r="A1326" s="647"/>
      <c r="B1326" s="296" t="s">
        <v>20</v>
      </c>
      <c r="C1326" s="419"/>
      <c r="D1326" s="297">
        <f>D1331+D1336+D1341+D1346+D1351</f>
        <v>0</v>
      </c>
      <c r="E1326" s="297">
        <f t="shared" si="793"/>
        <v>0</v>
      </c>
      <c r="F1326" s="297">
        <f t="shared" si="793"/>
        <v>0</v>
      </c>
      <c r="G1326" s="101"/>
      <c r="H1326" s="297">
        <f t="shared" si="791"/>
        <v>0</v>
      </c>
      <c r="I1326" s="87"/>
      <c r="J1326" s="62"/>
      <c r="K1326" s="39">
        <f t="shared" ref="K1326:K1351" si="794">F1326</f>
        <v>0</v>
      </c>
      <c r="L1326" s="24">
        <f t="shared" si="784"/>
        <v>0</v>
      </c>
      <c r="M1326" s="47"/>
      <c r="N1326" s="877"/>
    </row>
    <row r="1327" spans="1:14" s="182" customFormat="1" ht="64.5" customHeight="1" outlineLevel="1" x14ac:dyDescent="0.25">
      <c r="A1327" s="620" t="s">
        <v>119</v>
      </c>
      <c r="B1327" s="37" t="s">
        <v>849</v>
      </c>
      <c r="C1327" s="37" t="s">
        <v>139</v>
      </c>
      <c r="D1327" s="19">
        <f>SUM(D1328:D1331)</f>
        <v>100</v>
      </c>
      <c r="E1327" s="19">
        <f t="shared" ref="E1327:H1327" si="795">SUM(E1328:E1331)</f>
        <v>100</v>
      </c>
      <c r="F1327" s="19">
        <f t="shared" si="795"/>
        <v>17</v>
      </c>
      <c r="G1327" s="101">
        <f t="shared" si="774"/>
        <v>0.17</v>
      </c>
      <c r="H1327" s="19">
        <f t="shared" si="795"/>
        <v>17</v>
      </c>
      <c r="I1327" s="87">
        <f t="shared" si="755"/>
        <v>0.17</v>
      </c>
      <c r="J1327" s="62">
        <f t="shared" si="789"/>
        <v>1</v>
      </c>
      <c r="K1327" s="39">
        <v>100</v>
      </c>
      <c r="L1327" s="24">
        <f t="shared" si="784"/>
        <v>0</v>
      </c>
      <c r="M1327" s="47">
        <f>K1327/E1327</f>
        <v>1</v>
      </c>
      <c r="N1327" s="877" t="s">
        <v>1273</v>
      </c>
    </row>
    <row r="1328" spans="1:14" s="182" customFormat="1" outlineLevel="1" x14ac:dyDescent="0.25">
      <c r="A1328" s="621"/>
      <c r="B1328" s="418" t="s">
        <v>19</v>
      </c>
      <c r="C1328" s="37"/>
      <c r="D1328" s="39"/>
      <c r="E1328" s="39"/>
      <c r="F1328" s="39"/>
      <c r="G1328" s="101"/>
      <c r="H1328" s="39"/>
      <c r="I1328" s="87"/>
      <c r="J1328" s="62"/>
      <c r="K1328" s="39">
        <f t="shared" si="794"/>
        <v>0</v>
      </c>
      <c r="L1328" s="24">
        <f t="shared" si="784"/>
        <v>0</v>
      </c>
      <c r="M1328" s="47"/>
      <c r="N1328" s="877"/>
    </row>
    <row r="1329" spans="1:14" s="182" customFormat="1" ht="19.5" customHeight="1" outlineLevel="1" x14ac:dyDescent="0.25">
      <c r="A1329" s="621"/>
      <c r="B1329" s="418" t="s">
        <v>18</v>
      </c>
      <c r="C1329" s="418"/>
      <c r="D1329" s="39"/>
      <c r="E1329" s="39"/>
      <c r="F1329" s="39"/>
      <c r="G1329" s="101"/>
      <c r="H1329" s="39"/>
      <c r="I1329" s="87"/>
      <c r="J1329" s="62"/>
      <c r="K1329" s="39">
        <f t="shared" si="794"/>
        <v>0</v>
      </c>
      <c r="L1329" s="24">
        <f t="shared" si="784"/>
        <v>0</v>
      </c>
      <c r="M1329" s="47"/>
      <c r="N1329" s="877"/>
    </row>
    <row r="1330" spans="1:14" s="182" customFormat="1" outlineLevel="1" x14ac:dyDescent="0.25">
      <c r="A1330" s="621"/>
      <c r="B1330" s="187" t="s">
        <v>38</v>
      </c>
      <c r="C1330" s="418"/>
      <c r="D1330" s="39">
        <v>100</v>
      </c>
      <c r="E1330" s="39">
        <v>100</v>
      </c>
      <c r="F1330" s="39">
        <v>17</v>
      </c>
      <c r="G1330" s="101">
        <f t="shared" si="774"/>
        <v>0.17</v>
      </c>
      <c r="H1330" s="39">
        <v>17</v>
      </c>
      <c r="I1330" s="87">
        <f t="shared" si="755"/>
        <v>0.17</v>
      </c>
      <c r="J1330" s="62">
        <f t="shared" si="789"/>
        <v>1</v>
      </c>
      <c r="K1330" s="39">
        <v>100</v>
      </c>
      <c r="L1330" s="24">
        <f t="shared" si="784"/>
        <v>0</v>
      </c>
      <c r="M1330" s="47">
        <f>K1330/E1330</f>
        <v>1</v>
      </c>
      <c r="N1330" s="877"/>
    </row>
    <row r="1331" spans="1:14" s="182" customFormat="1" ht="27" customHeight="1" outlineLevel="1" x14ac:dyDescent="0.25">
      <c r="A1331" s="622"/>
      <c r="B1331" s="187" t="s">
        <v>20</v>
      </c>
      <c r="C1331" s="418"/>
      <c r="D1331" s="39"/>
      <c r="E1331" s="39"/>
      <c r="F1331" s="39"/>
      <c r="G1331" s="101"/>
      <c r="H1331" s="39"/>
      <c r="I1331" s="87"/>
      <c r="J1331" s="62"/>
      <c r="K1331" s="39">
        <f t="shared" si="794"/>
        <v>0</v>
      </c>
      <c r="L1331" s="24">
        <f t="shared" si="784"/>
        <v>0</v>
      </c>
      <c r="M1331" s="47"/>
      <c r="N1331" s="877"/>
    </row>
    <row r="1332" spans="1:14" s="182" customFormat="1" ht="45.75" customHeight="1" outlineLevel="1" x14ac:dyDescent="0.25">
      <c r="A1332" s="620" t="s">
        <v>120</v>
      </c>
      <c r="B1332" s="37" t="s">
        <v>850</v>
      </c>
      <c r="C1332" s="37" t="s">
        <v>139</v>
      </c>
      <c r="D1332" s="19">
        <f>SUM(D1333:D1336)</f>
        <v>2119</v>
      </c>
      <c r="E1332" s="19">
        <f t="shared" ref="E1332:H1332" si="796">SUM(E1333:E1336)</f>
        <v>2119</v>
      </c>
      <c r="F1332" s="19">
        <f t="shared" si="796"/>
        <v>229.31</v>
      </c>
      <c r="G1332" s="101">
        <f t="shared" si="774"/>
        <v>0.108</v>
      </c>
      <c r="H1332" s="19">
        <f t="shared" si="796"/>
        <v>229.31</v>
      </c>
      <c r="I1332" s="87">
        <f t="shared" si="755"/>
        <v>0.108</v>
      </c>
      <c r="J1332" s="62">
        <f>H1332/F1332</f>
        <v>1</v>
      </c>
      <c r="K1332" s="19">
        <f t="shared" ref="K1332" si="797">SUM(K1333:K1336)</f>
        <v>2119</v>
      </c>
      <c r="L1332" s="24">
        <f t="shared" si="784"/>
        <v>0</v>
      </c>
      <c r="M1332" s="47">
        <f>K1332/E1332</f>
        <v>1</v>
      </c>
      <c r="N1332" s="792" t="s">
        <v>851</v>
      </c>
    </row>
    <row r="1333" spans="1:14" s="182" customFormat="1" ht="33" customHeight="1" outlineLevel="1" x14ac:dyDescent="0.25">
      <c r="A1333" s="621"/>
      <c r="B1333" s="418" t="s">
        <v>19</v>
      </c>
      <c r="C1333" s="37"/>
      <c r="D1333" s="39"/>
      <c r="E1333" s="39"/>
      <c r="F1333" s="39"/>
      <c r="G1333" s="101"/>
      <c r="H1333" s="39"/>
      <c r="I1333" s="87"/>
      <c r="J1333" s="62"/>
      <c r="K1333" s="39">
        <f t="shared" si="794"/>
        <v>0</v>
      </c>
      <c r="L1333" s="24">
        <f t="shared" si="784"/>
        <v>0</v>
      </c>
      <c r="M1333" s="47"/>
      <c r="N1333" s="793"/>
    </row>
    <row r="1334" spans="1:14" s="182" customFormat="1" ht="33.75" customHeight="1" outlineLevel="1" x14ac:dyDescent="0.25">
      <c r="A1334" s="621"/>
      <c r="B1334" s="418" t="s">
        <v>18</v>
      </c>
      <c r="C1334" s="418"/>
      <c r="D1334" s="39"/>
      <c r="E1334" s="39"/>
      <c r="F1334" s="39"/>
      <c r="G1334" s="101"/>
      <c r="H1334" s="39"/>
      <c r="I1334" s="87"/>
      <c r="J1334" s="62"/>
      <c r="K1334" s="39">
        <f t="shared" si="794"/>
        <v>0</v>
      </c>
      <c r="L1334" s="24">
        <f t="shared" si="784"/>
        <v>0</v>
      </c>
      <c r="M1334" s="47"/>
      <c r="N1334" s="793"/>
    </row>
    <row r="1335" spans="1:14" s="182" customFormat="1" ht="33.75" customHeight="1" outlineLevel="1" x14ac:dyDescent="0.25">
      <c r="A1335" s="621"/>
      <c r="B1335" s="187" t="s">
        <v>38</v>
      </c>
      <c r="C1335" s="418"/>
      <c r="D1335" s="39">
        <v>2119</v>
      </c>
      <c r="E1335" s="39">
        <v>2119</v>
      </c>
      <c r="F1335" s="39">
        <v>229.31</v>
      </c>
      <c r="G1335" s="101">
        <f t="shared" si="774"/>
        <v>0.108</v>
      </c>
      <c r="H1335" s="39">
        <f>F1335</f>
        <v>229.31</v>
      </c>
      <c r="I1335" s="87">
        <f t="shared" ref="I1335:I1340" si="798">H1335/E1335</f>
        <v>0.108</v>
      </c>
      <c r="J1335" s="62">
        <f>H1335/F1335</f>
        <v>1</v>
      </c>
      <c r="K1335" s="39">
        <v>2119</v>
      </c>
      <c r="L1335" s="24">
        <f t="shared" si="784"/>
        <v>0</v>
      </c>
      <c r="M1335" s="47">
        <f>K1335/E1335</f>
        <v>1</v>
      </c>
      <c r="N1335" s="793"/>
    </row>
    <row r="1336" spans="1:14" s="182" customFormat="1" ht="51" customHeight="1" outlineLevel="1" x14ac:dyDescent="0.25">
      <c r="A1336" s="622"/>
      <c r="B1336" s="187" t="s">
        <v>20</v>
      </c>
      <c r="C1336" s="418"/>
      <c r="D1336" s="39"/>
      <c r="E1336" s="39"/>
      <c r="F1336" s="39"/>
      <c r="G1336" s="101"/>
      <c r="H1336" s="39"/>
      <c r="I1336" s="87"/>
      <c r="J1336" s="62"/>
      <c r="K1336" s="39">
        <f t="shared" si="794"/>
        <v>0</v>
      </c>
      <c r="L1336" s="24">
        <f t="shared" si="784"/>
        <v>0</v>
      </c>
      <c r="M1336" s="47"/>
      <c r="N1336" s="794"/>
    </row>
    <row r="1337" spans="1:14" s="182" customFormat="1" ht="82.5" customHeight="1" outlineLevel="1" x14ac:dyDescent="0.25">
      <c r="A1337" s="620" t="s">
        <v>121</v>
      </c>
      <c r="B1337" s="37" t="s">
        <v>852</v>
      </c>
      <c r="C1337" s="37" t="s">
        <v>139</v>
      </c>
      <c r="D1337" s="19">
        <f>SUM(D1338:D1341)</f>
        <v>772.5</v>
      </c>
      <c r="E1337" s="19">
        <f t="shared" ref="E1337:H1337" si="799">SUM(E1338:E1341)</f>
        <v>772.5</v>
      </c>
      <c r="F1337" s="19">
        <f t="shared" si="799"/>
        <v>112.11</v>
      </c>
      <c r="G1337" s="101">
        <f t="shared" si="774"/>
        <v>0.14499999999999999</v>
      </c>
      <c r="H1337" s="19">
        <f t="shared" si="799"/>
        <v>112.11</v>
      </c>
      <c r="I1337" s="87">
        <f t="shared" si="798"/>
        <v>0.14499999999999999</v>
      </c>
      <c r="J1337" s="62">
        <f>H1337/F1337</f>
        <v>1</v>
      </c>
      <c r="K1337" s="19">
        <f t="shared" ref="K1337" si="800">SUM(K1338:K1341)</f>
        <v>772.5</v>
      </c>
      <c r="L1337" s="24">
        <f t="shared" si="784"/>
        <v>0</v>
      </c>
      <c r="M1337" s="47">
        <f>K1337/E1337</f>
        <v>1</v>
      </c>
      <c r="N1337" s="877" t="s">
        <v>1350</v>
      </c>
    </row>
    <row r="1338" spans="1:14" s="182" customFormat="1" ht="33" customHeight="1" outlineLevel="1" x14ac:dyDescent="0.25">
      <c r="A1338" s="621"/>
      <c r="B1338" s="418" t="s">
        <v>19</v>
      </c>
      <c r="C1338" s="37"/>
      <c r="D1338" s="39"/>
      <c r="E1338" s="39"/>
      <c r="F1338" s="39"/>
      <c r="G1338" s="101"/>
      <c r="H1338" s="39"/>
      <c r="I1338" s="87"/>
      <c r="J1338" s="62"/>
      <c r="K1338" s="39">
        <f t="shared" si="794"/>
        <v>0</v>
      </c>
      <c r="L1338" s="24">
        <f t="shared" si="784"/>
        <v>0</v>
      </c>
      <c r="M1338" s="47"/>
      <c r="N1338" s="877"/>
    </row>
    <row r="1339" spans="1:14" s="182" customFormat="1" ht="36" customHeight="1" outlineLevel="1" x14ac:dyDescent="0.25">
      <c r="A1339" s="621"/>
      <c r="B1339" s="418" t="s">
        <v>18</v>
      </c>
      <c r="C1339" s="418"/>
      <c r="D1339" s="39"/>
      <c r="E1339" s="39"/>
      <c r="F1339" s="39"/>
      <c r="G1339" s="101"/>
      <c r="H1339" s="39"/>
      <c r="I1339" s="87"/>
      <c r="J1339" s="62"/>
      <c r="K1339" s="39">
        <f t="shared" si="794"/>
        <v>0</v>
      </c>
      <c r="L1339" s="24">
        <f t="shared" si="784"/>
        <v>0</v>
      </c>
      <c r="M1339" s="47"/>
      <c r="N1339" s="877"/>
    </row>
    <row r="1340" spans="1:14" s="182" customFormat="1" ht="31.5" customHeight="1" outlineLevel="1" x14ac:dyDescent="0.25">
      <c r="A1340" s="621"/>
      <c r="B1340" s="187" t="s">
        <v>38</v>
      </c>
      <c r="C1340" s="418"/>
      <c r="D1340" s="39">
        <v>772.5</v>
      </c>
      <c r="E1340" s="39">
        <v>772.5</v>
      </c>
      <c r="F1340" s="39">
        <v>112.11</v>
      </c>
      <c r="G1340" s="101">
        <f t="shared" si="774"/>
        <v>0.14499999999999999</v>
      </c>
      <c r="H1340" s="39">
        <f>F1340</f>
        <v>112.11</v>
      </c>
      <c r="I1340" s="87">
        <f t="shared" si="798"/>
        <v>0.14499999999999999</v>
      </c>
      <c r="J1340" s="62">
        <f>H1340/F1340</f>
        <v>1</v>
      </c>
      <c r="K1340" s="39">
        <f>E1340</f>
        <v>772.5</v>
      </c>
      <c r="L1340" s="24">
        <f t="shared" si="784"/>
        <v>0</v>
      </c>
      <c r="M1340" s="47">
        <f>K1340/E1340</f>
        <v>1</v>
      </c>
      <c r="N1340" s="877"/>
    </row>
    <row r="1341" spans="1:14" s="182" customFormat="1" ht="34.5" customHeight="1" outlineLevel="1" x14ac:dyDescent="0.25">
      <c r="A1341" s="622"/>
      <c r="B1341" s="187" t="s">
        <v>20</v>
      </c>
      <c r="C1341" s="418"/>
      <c r="D1341" s="39"/>
      <c r="E1341" s="39"/>
      <c r="F1341" s="39"/>
      <c r="G1341" s="101"/>
      <c r="H1341" s="39"/>
      <c r="I1341" s="87"/>
      <c r="J1341" s="62"/>
      <c r="K1341" s="39">
        <f t="shared" si="794"/>
        <v>0</v>
      </c>
      <c r="L1341" s="24">
        <f t="shared" si="784"/>
        <v>0</v>
      </c>
      <c r="M1341" s="47"/>
      <c r="N1341" s="877"/>
    </row>
    <row r="1342" spans="1:14" s="182" customFormat="1" ht="198" customHeight="1" outlineLevel="1" x14ac:dyDescent="0.25">
      <c r="A1342" s="620" t="s">
        <v>513</v>
      </c>
      <c r="B1342" s="37" t="s">
        <v>853</v>
      </c>
      <c r="C1342" s="37" t="s">
        <v>139</v>
      </c>
      <c r="D1342" s="19">
        <f>SUM(D1343:D1346)</f>
        <v>0</v>
      </c>
      <c r="E1342" s="19">
        <f t="shared" ref="E1342:F1342" si="801">SUM(E1343:E1346)</f>
        <v>0</v>
      </c>
      <c r="F1342" s="39">
        <f t="shared" si="801"/>
        <v>0</v>
      </c>
      <c r="G1342" s="101"/>
      <c r="H1342" s="39">
        <f>SUM(H1343:H1346)</f>
        <v>0</v>
      </c>
      <c r="I1342" s="87"/>
      <c r="J1342" s="62"/>
      <c r="K1342" s="39">
        <f t="shared" si="794"/>
        <v>0</v>
      </c>
      <c r="L1342" s="24">
        <f t="shared" si="784"/>
        <v>0</v>
      </c>
      <c r="M1342" s="47"/>
      <c r="N1342" s="877" t="s">
        <v>1096</v>
      </c>
    </row>
    <row r="1343" spans="1:14" s="182" customFormat="1" ht="28.5" customHeight="1" outlineLevel="1" x14ac:dyDescent="0.25">
      <c r="A1343" s="621"/>
      <c r="B1343" s="418" t="s">
        <v>19</v>
      </c>
      <c r="C1343" s="37"/>
      <c r="D1343" s="39"/>
      <c r="E1343" s="39"/>
      <c r="F1343" s="39"/>
      <c r="G1343" s="101"/>
      <c r="H1343" s="39"/>
      <c r="I1343" s="87"/>
      <c r="J1343" s="62"/>
      <c r="K1343" s="39">
        <f t="shared" si="794"/>
        <v>0</v>
      </c>
      <c r="L1343" s="24">
        <f t="shared" si="784"/>
        <v>0</v>
      </c>
      <c r="M1343" s="47"/>
      <c r="N1343" s="877"/>
    </row>
    <row r="1344" spans="1:14" s="182" customFormat="1" ht="34.5" customHeight="1" outlineLevel="1" x14ac:dyDescent="0.25">
      <c r="A1344" s="621"/>
      <c r="B1344" s="418" t="s">
        <v>18</v>
      </c>
      <c r="C1344" s="418"/>
      <c r="D1344" s="39"/>
      <c r="E1344" s="39"/>
      <c r="F1344" s="39"/>
      <c r="G1344" s="101"/>
      <c r="H1344" s="39"/>
      <c r="I1344" s="87"/>
      <c r="J1344" s="62"/>
      <c r="K1344" s="39">
        <f t="shared" si="794"/>
        <v>0</v>
      </c>
      <c r="L1344" s="24">
        <f t="shared" si="784"/>
        <v>0</v>
      </c>
      <c r="M1344" s="47"/>
      <c r="N1344" s="877"/>
    </row>
    <row r="1345" spans="1:14" s="182" customFormat="1" ht="40.5" customHeight="1" outlineLevel="1" x14ac:dyDescent="0.25">
      <c r="A1345" s="621"/>
      <c r="B1345" s="187" t="s">
        <v>38</v>
      </c>
      <c r="C1345" s="418"/>
      <c r="D1345" s="314">
        <v>0</v>
      </c>
      <c r="E1345" s="39">
        <v>0</v>
      </c>
      <c r="F1345" s="314"/>
      <c r="G1345" s="101"/>
      <c r="H1345" s="314">
        <v>0</v>
      </c>
      <c r="I1345" s="87"/>
      <c r="J1345" s="314">
        <v>0</v>
      </c>
      <c r="K1345" s="314">
        <f t="shared" si="794"/>
        <v>0</v>
      </c>
      <c r="L1345" s="24">
        <f t="shared" si="784"/>
        <v>0</v>
      </c>
      <c r="M1345" s="47"/>
      <c r="N1345" s="877"/>
    </row>
    <row r="1346" spans="1:14" s="182" customFormat="1" ht="39.75" customHeight="1" outlineLevel="1" x14ac:dyDescent="0.25">
      <c r="A1346" s="622"/>
      <c r="B1346" s="187" t="s">
        <v>20</v>
      </c>
      <c r="C1346" s="418"/>
      <c r="D1346" s="39"/>
      <c r="E1346" s="39"/>
      <c r="F1346" s="39"/>
      <c r="G1346" s="101"/>
      <c r="H1346" s="39"/>
      <c r="I1346" s="87"/>
      <c r="J1346" s="62"/>
      <c r="K1346" s="39">
        <f t="shared" si="794"/>
        <v>0</v>
      </c>
      <c r="L1346" s="24">
        <f t="shared" si="784"/>
        <v>0</v>
      </c>
      <c r="M1346" s="47"/>
      <c r="N1346" s="877"/>
    </row>
    <row r="1347" spans="1:14" s="182" customFormat="1" ht="57" customHeight="1" outlineLevel="1" x14ac:dyDescent="0.25">
      <c r="A1347" s="620" t="s">
        <v>122</v>
      </c>
      <c r="B1347" s="123" t="s">
        <v>413</v>
      </c>
      <c r="C1347" s="37" t="s">
        <v>139</v>
      </c>
      <c r="D1347" s="19">
        <f>SUM(D1348:D1351)</f>
        <v>50368.5</v>
      </c>
      <c r="E1347" s="19">
        <f t="shared" ref="E1347:H1347" si="802">SUM(E1348:E1351)</f>
        <v>50368.5</v>
      </c>
      <c r="F1347" s="19">
        <f t="shared" si="802"/>
        <v>9839.09</v>
      </c>
      <c r="G1347" s="101">
        <f t="shared" si="774"/>
        <v>0.19500000000000001</v>
      </c>
      <c r="H1347" s="19">
        <f t="shared" si="802"/>
        <v>9839.09</v>
      </c>
      <c r="I1347" s="87">
        <f t="shared" ref="I1347:I1350" si="803">H1347/E1347</f>
        <v>0.19500000000000001</v>
      </c>
      <c r="J1347" s="62">
        <f t="shared" si="789"/>
        <v>1</v>
      </c>
      <c r="K1347" s="19">
        <f t="shared" ref="K1347" si="804">SUM(K1348:K1351)</f>
        <v>50368.5</v>
      </c>
      <c r="L1347" s="576">
        <f t="shared" si="784"/>
        <v>0</v>
      </c>
      <c r="M1347" s="47">
        <f>K1347/E1347</f>
        <v>1</v>
      </c>
      <c r="N1347" s="877" t="s">
        <v>1084</v>
      </c>
    </row>
    <row r="1348" spans="1:14" s="182" customFormat="1" ht="33" customHeight="1" outlineLevel="1" x14ac:dyDescent="0.25">
      <c r="A1348" s="621"/>
      <c r="B1348" s="418" t="s">
        <v>19</v>
      </c>
      <c r="C1348" s="37"/>
      <c r="D1348" s="39"/>
      <c r="E1348" s="39"/>
      <c r="F1348" s="39"/>
      <c r="G1348" s="101"/>
      <c r="H1348" s="39"/>
      <c r="I1348" s="87"/>
      <c r="J1348" s="62"/>
      <c r="K1348" s="39">
        <f t="shared" si="794"/>
        <v>0</v>
      </c>
      <c r="L1348" s="24">
        <f t="shared" si="784"/>
        <v>0</v>
      </c>
      <c r="M1348" s="47"/>
      <c r="N1348" s="877"/>
    </row>
    <row r="1349" spans="1:14" s="182" customFormat="1" ht="33" customHeight="1" outlineLevel="1" x14ac:dyDescent="0.25">
      <c r="A1349" s="621"/>
      <c r="B1349" s="418" t="s">
        <v>18</v>
      </c>
      <c r="C1349" s="418"/>
      <c r="D1349" s="39"/>
      <c r="E1349" s="39"/>
      <c r="F1349" s="39"/>
      <c r="G1349" s="101"/>
      <c r="H1349" s="39"/>
      <c r="I1349" s="87"/>
      <c r="J1349" s="62"/>
      <c r="K1349" s="39">
        <f t="shared" si="794"/>
        <v>0</v>
      </c>
      <c r="L1349" s="24">
        <f t="shared" si="784"/>
        <v>0</v>
      </c>
      <c r="M1349" s="47"/>
      <c r="N1349" s="877"/>
    </row>
    <row r="1350" spans="1:14" s="182" customFormat="1" ht="25.5" customHeight="1" outlineLevel="1" x14ac:dyDescent="0.25">
      <c r="A1350" s="621"/>
      <c r="B1350" s="187" t="s">
        <v>38</v>
      </c>
      <c r="C1350" s="418"/>
      <c r="D1350" s="39">
        <v>50368.5</v>
      </c>
      <c r="E1350" s="39">
        <v>50368.5</v>
      </c>
      <c r="F1350" s="39">
        <v>9839.09</v>
      </c>
      <c r="G1350" s="101">
        <f t="shared" si="774"/>
        <v>0.19500000000000001</v>
      </c>
      <c r="H1350" s="39">
        <f>F1350</f>
        <v>9839.09</v>
      </c>
      <c r="I1350" s="87">
        <f t="shared" si="803"/>
        <v>0.19500000000000001</v>
      </c>
      <c r="J1350" s="87">
        <f>H1350/F1350</f>
        <v>1</v>
      </c>
      <c r="K1350" s="39">
        <f>E1350</f>
        <v>50368.5</v>
      </c>
      <c r="L1350" s="576">
        <f t="shared" si="784"/>
        <v>0</v>
      </c>
      <c r="M1350" s="47">
        <f>K1350/E1350</f>
        <v>1</v>
      </c>
      <c r="N1350" s="877"/>
    </row>
    <row r="1351" spans="1:14" s="182" customFormat="1" ht="33" customHeight="1" outlineLevel="1" x14ac:dyDescent="0.25">
      <c r="A1351" s="622"/>
      <c r="B1351" s="187" t="s">
        <v>20</v>
      </c>
      <c r="C1351" s="418"/>
      <c r="D1351" s="39"/>
      <c r="E1351" s="39"/>
      <c r="F1351" s="39"/>
      <c r="G1351" s="101"/>
      <c r="H1351" s="39"/>
      <c r="I1351" s="87"/>
      <c r="J1351" s="87"/>
      <c r="K1351" s="39">
        <f t="shared" si="794"/>
        <v>0</v>
      </c>
      <c r="L1351" s="24">
        <f t="shared" si="784"/>
        <v>0</v>
      </c>
      <c r="M1351" s="47"/>
      <c r="N1351" s="877"/>
    </row>
    <row r="1352" spans="1:14" s="182" customFormat="1" ht="96" customHeight="1" outlineLevel="1" x14ac:dyDescent="0.25">
      <c r="A1352" s="645" t="s">
        <v>123</v>
      </c>
      <c r="B1352" s="80" t="s">
        <v>999</v>
      </c>
      <c r="C1352" s="80" t="s">
        <v>97</v>
      </c>
      <c r="D1352" s="24">
        <f>SUM(D1353:D1356)</f>
        <v>33183.660000000003</v>
      </c>
      <c r="E1352" s="24">
        <f t="shared" ref="E1352:H1352" si="805">SUM(E1353:E1356)</f>
        <v>33183.660000000003</v>
      </c>
      <c r="F1352" s="24">
        <f>SUM(F1353:F1356)</f>
        <v>5294.95</v>
      </c>
      <c r="G1352" s="101">
        <f t="shared" ref="G1352" si="806">F1352/E1352</f>
        <v>0.16</v>
      </c>
      <c r="H1352" s="24">
        <f t="shared" si="805"/>
        <v>5294.95</v>
      </c>
      <c r="I1352" s="87">
        <f t="shared" ref="I1352" si="807">H1352/E1352</f>
        <v>0.16</v>
      </c>
      <c r="J1352" s="87">
        <f>H1352/F1352</f>
        <v>1</v>
      </c>
      <c r="K1352" s="24">
        <f t="shared" ref="K1352" si="808">SUM(K1353:K1356)</f>
        <v>33016.51</v>
      </c>
      <c r="L1352" s="24">
        <f t="shared" si="784"/>
        <v>167.15</v>
      </c>
      <c r="M1352" s="47">
        <f>K1352/E1352</f>
        <v>0.99</v>
      </c>
      <c r="N1352" s="368"/>
    </row>
    <row r="1353" spans="1:14" s="182" customFormat="1" ht="36" customHeight="1" outlineLevel="1" x14ac:dyDescent="0.25">
      <c r="A1353" s="646"/>
      <c r="B1353" s="419" t="s">
        <v>19</v>
      </c>
      <c r="C1353" s="419"/>
      <c r="D1353" s="24">
        <f t="shared" ref="D1353:F1356" si="809">D1358+D1363+D1368+D1373+D1378+D1383</f>
        <v>0</v>
      </c>
      <c r="E1353" s="24">
        <f t="shared" si="809"/>
        <v>0</v>
      </c>
      <c r="F1353" s="24">
        <f t="shared" si="809"/>
        <v>0</v>
      </c>
      <c r="G1353" s="101"/>
      <c r="H1353" s="24">
        <f>H1358+H1363+H1368+H1373+H1378+H1383</f>
        <v>0</v>
      </c>
      <c r="I1353" s="87"/>
      <c r="J1353" s="87"/>
      <c r="K1353" s="24">
        <f>K1358+K1363+K1368+K1373+K1378+K1383</f>
        <v>0</v>
      </c>
      <c r="L1353" s="24">
        <f t="shared" si="784"/>
        <v>0</v>
      </c>
      <c r="M1353" s="47"/>
      <c r="N1353" s="369"/>
    </row>
    <row r="1354" spans="1:14" s="182" customFormat="1" ht="34.5" customHeight="1" outlineLevel="1" x14ac:dyDescent="0.25">
      <c r="A1354" s="646"/>
      <c r="B1354" s="419" t="s">
        <v>18</v>
      </c>
      <c r="C1354" s="419"/>
      <c r="D1354" s="24">
        <f t="shared" si="809"/>
        <v>0</v>
      </c>
      <c r="E1354" s="24">
        <f t="shared" si="809"/>
        <v>0</v>
      </c>
      <c r="F1354" s="24">
        <f t="shared" si="809"/>
        <v>0</v>
      </c>
      <c r="G1354" s="101"/>
      <c r="H1354" s="24">
        <f>H1359+H1364+H1369+H1374+H1379+H1384</f>
        <v>0</v>
      </c>
      <c r="I1354" s="87"/>
      <c r="J1354" s="87"/>
      <c r="K1354" s="24">
        <f>K1359+K1364+K1369+K1374+K1379+K1384</f>
        <v>0</v>
      </c>
      <c r="L1354" s="24">
        <f t="shared" si="784"/>
        <v>0</v>
      </c>
      <c r="M1354" s="47"/>
      <c r="N1354" s="369"/>
    </row>
    <row r="1355" spans="1:14" s="182" customFormat="1" ht="33" customHeight="1" outlineLevel="1" x14ac:dyDescent="0.25">
      <c r="A1355" s="646"/>
      <c r="B1355" s="296" t="s">
        <v>38</v>
      </c>
      <c r="C1355" s="419"/>
      <c r="D1355" s="24">
        <f t="shared" si="809"/>
        <v>33183.660000000003</v>
      </c>
      <c r="E1355" s="24">
        <f t="shared" si="809"/>
        <v>33183.660000000003</v>
      </c>
      <c r="F1355" s="24">
        <f t="shared" si="809"/>
        <v>5294.95</v>
      </c>
      <c r="G1355" s="101">
        <f>F1355/E1355</f>
        <v>0.16</v>
      </c>
      <c r="H1355" s="24">
        <f>H1360+H1365+H1370+H1375+H1380+H1385</f>
        <v>5294.95</v>
      </c>
      <c r="I1355" s="87">
        <f>H1355/E1355</f>
        <v>0.16</v>
      </c>
      <c r="J1355" s="87">
        <f>H1355/F1355</f>
        <v>1</v>
      </c>
      <c r="K1355" s="24">
        <f>K1360+K1365+K1370+K1375+K1380+K1385</f>
        <v>33016.51</v>
      </c>
      <c r="L1355" s="24">
        <f>L1360+L1365+L1370+L1375+L1380+L1385</f>
        <v>164.66</v>
      </c>
      <c r="M1355" s="47">
        <f>K1355/E1355</f>
        <v>0.99</v>
      </c>
      <c r="N1355" s="369"/>
    </row>
    <row r="1356" spans="1:14" s="182" customFormat="1" ht="33.75" customHeight="1" outlineLevel="1" x14ac:dyDescent="0.25">
      <c r="A1356" s="647"/>
      <c r="B1356" s="296" t="s">
        <v>20</v>
      </c>
      <c r="C1356" s="419"/>
      <c r="D1356" s="24">
        <f t="shared" si="809"/>
        <v>0</v>
      </c>
      <c r="E1356" s="24">
        <f t="shared" si="809"/>
        <v>0</v>
      </c>
      <c r="F1356" s="24">
        <f t="shared" si="809"/>
        <v>0</v>
      </c>
      <c r="G1356" s="101"/>
      <c r="H1356" s="24">
        <f>H1361+H1366+H1371+H1376+H1381+H1386</f>
        <v>0</v>
      </c>
      <c r="I1356" s="87"/>
      <c r="J1356" s="87"/>
      <c r="K1356" s="24">
        <f>K1361+K1366+K1371+K1376+K1381+K1386</f>
        <v>0</v>
      </c>
      <c r="L1356" s="24">
        <f>E1356-K1356</f>
        <v>0</v>
      </c>
      <c r="M1356" s="47"/>
      <c r="N1356" s="370"/>
    </row>
    <row r="1357" spans="1:14" s="182" customFormat="1" ht="172.5" customHeight="1" outlineLevel="1" x14ac:dyDescent="0.25">
      <c r="A1357" s="1005" t="s">
        <v>124</v>
      </c>
      <c r="B1357" s="37" t="s">
        <v>1000</v>
      </c>
      <c r="C1357" s="37" t="s">
        <v>333</v>
      </c>
      <c r="D1357" s="50">
        <f>SUM(D1358:D1361)</f>
        <v>221.3</v>
      </c>
      <c r="E1357" s="50">
        <f t="shared" ref="E1357:H1357" si="810">SUM(E1358:E1361)</f>
        <v>221.3</v>
      </c>
      <c r="F1357" s="50">
        <f t="shared" si="810"/>
        <v>0</v>
      </c>
      <c r="G1357" s="101">
        <f>F1357/E1357</f>
        <v>0</v>
      </c>
      <c r="H1357" s="50">
        <f t="shared" si="810"/>
        <v>0</v>
      </c>
      <c r="I1357" s="87">
        <f t="shared" ref="I1357:I1365" si="811">H1357/E1357</f>
        <v>0</v>
      </c>
      <c r="J1357" s="87"/>
      <c r="K1357" s="50">
        <f t="shared" ref="K1357" si="812">SUM(K1358:K1361)</f>
        <v>218.81</v>
      </c>
      <c r="L1357" s="24"/>
      <c r="M1357" s="47">
        <f>K1357/E1357</f>
        <v>0.99</v>
      </c>
      <c r="N1357" s="692" t="s">
        <v>1400</v>
      </c>
    </row>
    <row r="1358" spans="1:14" s="182" customFormat="1" outlineLevel="1" x14ac:dyDescent="0.25">
      <c r="A1358" s="1006"/>
      <c r="B1358" s="418" t="s">
        <v>19</v>
      </c>
      <c r="C1358" s="37"/>
      <c r="D1358" s="24"/>
      <c r="E1358" s="24"/>
      <c r="F1358" s="24"/>
      <c r="G1358" s="101"/>
      <c r="H1358" s="24"/>
      <c r="I1358" s="87"/>
      <c r="J1358" s="87"/>
      <c r="K1358" s="39"/>
      <c r="L1358" s="24">
        <f>E1358-K1358</f>
        <v>0</v>
      </c>
      <c r="M1358" s="47"/>
      <c r="N1358" s="693"/>
    </row>
    <row r="1359" spans="1:14" s="182" customFormat="1" outlineLevel="1" x14ac:dyDescent="0.25">
      <c r="A1359" s="1006"/>
      <c r="B1359" s="418" t="s">
        <v>18</v>
      </c>
      <c r="C1359" s="418"/>
      <c r="D1359" s="24"/>
      <c r="E1359" s="24"/>
      <c r="F1359" s="24"/>
      <c r="G1359" s="101"/>
      <c r="H1359" s="24"/>
      <c r="I1359" s="87"/>
      <c r="J1359" s="87"/>
      <c r="K1359" s="39"/>
      <c r="L1359" s="24">
        <f>E1359-K1359</f>
        <v>0</v>
      </c>
      <c r="M1359" s="47"/>
      <c r="N1359" s="693"/>
    </row>
    <row r="1360" spans="1:14" s="182" customFormat="1" outlineLevel="1" x14ac:dyDescent="0.25">
      <c r="A1360" s="1006"/>
      <c r="B1360" s="187" t="s">
        <v>38</v>
      </c>
      <c r="C1360" s="418"/>
      <c r="D1360" s="24">
        <v>221.3</v>
      </c>
      <c r="E1360" s="24">
        <v>221.3</v>
      </c>
      <c r="F1360" s="24"/>
      <c r="G1360" s="101">
        <f t="shared" ref="G1360:G1365" si="813">F1360/E1360</f>
        <v>0</v>
      </c>
      <c r="H1360" s="24"/>
      <c r="I1360" s="87">
        <f t="shared" si="811"/>
        <v>0</v>
      </c>
      <c r="J1360" s="87"/>
      <c r="K1360" s="39">
        <v>218.81</v>
      </c>
      <c r="L1360" s="24"/>
      <c r="M1360" s="47">
        <f>K1360/E1360</f>
        <v>0.99</v>
      </c>
      <c r="N1360" s="693"/>
    </row>
    <row r="1361" spans="1:14" s="182" customFormat="1" outlineLevel="1" x14ac:dyDescent="0.25">
      <c r="A1361" s="1007"/>
      <c r="B1361" s="187" t="s">
        <v>20</v>
      </c>
      <c r="C1361" s="418"/>
      <c r="D1361" s="24"/>
      <c r="E1361" s="24"/>
      <c r="F1361" s="24"/>
      <c r="G1361" s="101"/>
      <c r="H1361" s="24"/>
      <c r="I1361" s="87"/>
      <c r="J1361" s="87"/>
      <c r="K1361" s="39"/>
      <c r="L1361" s="24">
        <f t="shared" ref="L1361:L1382" si="814">E1361-K1361</f>
        <v>0</v>
      </c>
      <c r="M1361" s="47"/>
      <c r="N1361" s="694"/>
    </row>
    <row r="1362" spans="1:14" s="182" customFormat="1" ht="136.5" customHeight="1" outlineLevel="1" x14ac:dyDescent="0.25">
      <c r="A1362" s="1005" t="s">
        <v>125</v>
      </c>
      <c r="B1362" s="37" t="s">
        <v>1351</v>
      </c>
      <c r="C1362" s="37" t="s">
        <v>139</v>
      </c>
      <c r="D1362" s="50">
        <f>SUM(D1363:D1366)</f>
        <v>427.6</v>
      </c>
      <c r="E1362" s="50">
        <f t="shared" ref="E1362:H1362" si="815">SUM(E1363:E1366)</f>
        <v>427.6</v>
      </c>
      <c r="F1362" s="50">
        <f t="shared" si="815"/>
        <v>0</v>
      </c>
      <c r="G1362" s="101">
        <f t="shared" si="813"/>
        <v>0</v>
      </c>
      <c r="H1362" s="50">
        <f t="shared" si="815"/>
        <v>0</v>
      </c>
      <c r="I1362" s="87">
        <f t="shared" si="811"/>
        <v>0</v>
      </c>
      <c r="J1362" s="87"/>
      <c r="K1362" s="50">
        <f t="shared" ref="K1362" si="816">SUM(K1363:K1366)</f>
        <v>427.6</v>
      </c>
      <c r="L1362" s="24">
        <f t="shared" si="814"/>
        <v>0</v>
      </c>
      <c r="M1362" s="47">
        <f>K1362/E1362</f>
        <v>1</v>
      </c>
      <c r="N1362" s="623" t="s">
        <v>1272</v>
      </c>
    </row>
    <row r="1363" spans="1:14" s="182" customFormat="1" ht="35.25" customHeight="1" outlineLevel="1" x14ac:dyDescent="0.25">
      <c r="A1363" s="1006"/>
      <c r="B1363" s="418" t="s">
        <v>19</v>
      </c>
      <c r="C1363" s="37"/>
      <c r="D1363" s="24"/>
      <c r="E1363" s="24"/>
      <c r="F1363" s="50"/>
      <c r="G1363" s="101"/>
      <c r="H1363" s="24"/>
      <c r="I1363" s="87"/>
      <c r="J1363" s="87"/>
      <c r="K1363" s="39"/>
      <c r="L1363" s="24">
        <f t="shared" si="814"/>
        <v>0</v>
      </c>
      <c r="M1363" s="47"/>
      <c r="N1363" s="624"/>
    </row>
    <row r="1364" spans="1:14" s="182" customFormat="1" ht="28.5" customHeight="1" outlineLevel="1" x14ac:dyDescent="0.25">
      <c r="A1364" s="1006"/>
      <c r="B1364" s="418" t="s">
        <v>18</v>
      </c>
      <c r="C1364" s="418"/>
      <c r="D1364" s="24"/>
      <c r="E1364" s="24"/>
      <c r="F1364" s="24"/>
      <c r="G1364" s="101"/>
      <c r="H1364" s="24"/>
      <c r="I1364" s="87"/>
      <c r="J1364" s="87"/>
      <c r="K1364" s="39"/>
      <c r="L1364" s="24">
        <f t="shared" si="814"/>
        <v>0</v>
      </c>
      <c r="M1364" s="47"/>
      <c r="N1364" s="624"/>
    </row>
    <row r="1365" spans="1:14" s="182" customFormat="1" ht="31.5" customHeight="1" outlineLevel="1" x14ac:dyDescent="0.25">
      <c r="A1365" s="1006"/>
      <c r="B1365" s="187" t="s">
        <v>38</v>
      </c>
      <c r="C1365" s="418"/>
      <c r="D1365" s="24">
        <v>427.6</v>
      </c>
      <c r="E1365" s="24">
        <v>427.6</v>
      </c>
      <c r="F1365" s="24"/>
      <c r="G1365" s="101">
        <f t="shared" si="813"/>
        <v>0</v>
      </c>
      <c r="H1365" s="24">
        <f>F1365</f>
        <v>0</v>
      </c>
      <c r="I1365" s="87">
        <f t="shared" si="811"/>
        <v>0</v>
      </c>
      <c r="J1365" s="87"/>
      <c r="K1365" s="39">
        <f>E1365</f>
        <v>427.6</v>
      </c>
      <c r="L1365" s="24">
        <f t="shared" si="814"/>
        <v>0</v>
      </c>
      <c r="M1365" s="47">
        <f>K1365/E1365</f>
        <v>1</v>
      </c>
      <c r="N1365" s="624"/>
    </row>
    <row r="1366" spans="1:14" s="182" customFormat="1" ht="25.5" customHeight="1" outlineLevel="1" x14ac:dyDescent="0.25">
      <c r="A1366" s="1007"/>
      <c r="B1366" s="187" t="s">
        <v>20</v>
      </c>
      <c r="C1366" s="418"/>
      <c r="D1366" s="24"/>
      <c r="E1366" s="24"/>
      <c r="F1366" s="24"/>
      <c r="G1366" s="101"/>
      <c r="H1366" s="24"/>
      <c r="I1366" s="87"/>
      <c r="J1366" s="87"/>
      <c r="K1366" s="39"/>
      <c r="L1366" s="24">
        <f t="shared" si="814"/>
        <v>0</v>
      </c>
      <c r="M1366" s="47"/>
      <c r="N1366" s="625"/>
    </row>
    <row r="1367" spans="1:14" s="182" customFormat="1" ht="88.5" customHeight="1" outlineLevel="1" x14ac:dyDescent="0.25">
      <c r="A1367" s="519" t="s">
        <v>1001</v>
      </c>
      <c r="B1367" s="539" t="s">
        <v>1352</v>
      </c>
      <c r="C1367" s="37" t="s">
        <v>139</v>
      </c>
      <c r="D1367" s="50">
        <f>SUM(D1368:D1371)</f>
        <v>29</v>
      </c>
      <c r="E1367" s="50">
        <f>SUM(E1368:E1371)</f>
        <v>29</v>
      </c>
      <c r="F1367" s="50">
        <f>SUM(F1368:F1371)</f>
        <v>0</v>
      </c>
      <c r="G1367" s="101">
        <f>F1367/E1367</f>
        <v>0</v>
      </c>
      <c r="H1367" s="50">
        <f>SUM(H1368:H1371)</f>
        <v>0</v>
      </c>
      <c r="I1367" s="87">
        <f>H1367/E1367</f>
        <v>0</v>
      </c>
      <c r="J1367" s="87"/>
      <c r="K1367" s="50">
        <f>SUM(K1368:K1371)</f>
        <v>29</v>
      </c>
      <c r="L1367" s="24">
        <f t="shared" si="814"/>
        <v>0</v>
      </c>
      <c r="M1367" s="47">
        <f>K1367/E1367</f>
        <v>1</v>
      </c>
      <c r="N1367" s="623" t="s">
        <v>1401</v>
      </c>
    </row>
    <row r="1368" spans="1:14" s="182" customFormat="1" ht="25.5" customHeight="1" outlineLevel="1" x14ac:dyDescent="0.25">
      <c r="A1368" s="520"/>
      <c r="B1368" s="187" t="s">
        <v>19</v>
      </c>
      <c r="C1368" s="37"/>
      <c r="D1368" s="24"/>
      <c r="E1368" s="24"/>
      <c r="F1368" s="50"/>
      <c r="G1368" s="101"/>
      <c r="H1368" s="24"/>
      <c r="I1368" s="87"/>
      <c r="J1368" s="87"/>
      <c r="K1368" s="39"/>
      <c r="L1368" s="24">
        <f t="shared" si="814"/>
        <v>0</v>
      </c>
      <c r="M1368" s="47"/>
      <c r="N1368" s="624"/>
    </row>
    <row r="1369" spans="1:14" s="182" customFormat="1" ht="25.5" customHeight="1" outlineLevel="1" x14ac:dyDescent="0.25">
      <c r="A1369" s="520"/>
      <c r="B1369" s="187" t="s">
        <v>18</v>
      </c>
      <c r="C1369" s="518"/>
      <c r="D1369" s="24"/>
      <c r="E1369" s="24"/>
      <c r="F1369" s="24"/>
      <c r="G1369" s="101"/>
      <c r="H1369" s="24"/>
      <c r="I1369" s="87"/>
      <c r="J1369" s="87"/>
      <c r="K1369" s="39"/>
      <c r="L1369" s="24">
        <f t="shared" si="814"/>
        <v>0</v>
      </c>
      <c r="M1369" s="47"/>
      <c r="N1369" s="624"/>
    </row>
    <row r="1370" spans="1:14" s="182" customFormat="1" ht="25.5" customHeight="1" outlineLevel="1" x14ac:dyDescent="0.25">
      <c r="A1370" s="520"/>
      <c r="B1370" s="187" t="s">
        <v>38</v>
      </c>
      <c r="C1370" s="518"/>
      <c r="D1370" s="24">
        <v>29</v>
      </c>
      <c r="E1370" s="24">
        <v>29</v>
      </c>
      <c r="F1370" s="24"/>
      <c r="G1370" s="101">
        <f>F1370/E1370</f>
        <v>0</v>
      </c>
      <c r="H1370" s="24">
        <f>F1370</f>
        <v>0</v>
      </c>
      <c r="I1370" s="87">
        <f>H1370/E1370</f>
        <v>0</v>
      </c>
      <c r="J1370" s="87"/>
      <c r="K1370" s="39">
        <v>29</v>
      </c>
      <c r="L1370" s="24">
        <f t="shared" si="814"/>
        <v>0</v>
      </c>
      <c r="M1370" s="47">
        <f>K1370/E1370</f>
        <v>1</v>
      </c>
      <c r="N1370" s="624"/>
    </row>
    <row r="1371" spans="1:14" s="182" customFormat="1" ht="25.5" customHeight="1" outlineLevel="1" x14ac:dyDescent="0.25">
      <c r="A1371" s="520"/>
      <c r="B1371" s="187" t="s">
        <v>20</v>
      </c>
      <c r="C1371" s="518"/>
      <c r="D1371" s="24"/>
      <c r="E1371" s="24"/>
      <c r="F1371" s="24"/>
      <c r="G1371" s="101"/>
      <c r="H1371" s="24"/>
      <c r="I1371" s="87"/>
      <c r="J1371" s="87"/>
      <c r="K1371" s="39"/>
      <c r="L1371" s="24">
        <f t="shared" si="814"/>
        <v>0</v>
      </c>
      <c r="M1371" s="47"/>
      <c r="N1371" s="625"/>
    </row>
    <row r="1372" spans="1:14" s="182" customFormat="1" ht="125.25" customHeight="1" outlineLevel="1" x14ac:dyDescent="0.25">
      <c r="A1372" s="519" t="s">
        <v>1002</v>
      </c>
      <c r="B1372" s="539" t="s">
        <v>1003</v>
      </c>
      <c r="C1372" s="37" t="s">
        <v>139</v>
      </c>
      <c r="D1372" s="50">
        <f>SUM(D1373:D1376)</f>
        <v>249.7</v>
      </c>
      <c r="E1372" s="50">
        <f>SUM(E1373:E1376)</f>
        <v>249.7</v>
      </c>
      <c r="F1372" s="50">
        <f>SUM(F1373:F1376)</f>
        <v>0</v>
      </c>
      <c r="G1372" s="101">
        <f>F1372/E1372</f>
        <v>0</v>
      </c>
      <c r="H1372" s="50">
        <f>SUM(H1373:H1376)</f>
        <v>0</v>
      </c>
      <c r="I1372" s="87">
        <f>H1372/E1372</f>
        <v>0</v>
      </c>
      <c r="J1372" s="87"/>
      <c r="K1372" s="50">
        <f>SUM(K1373:K1376)</f>
        <v>127.34</v>
      </c>
      <c r="L1372" s="24">
        <f t="shared" si="814"/>
        <v>122.36</v>
      </c>
      <c r="M1372" s="47">
        <f>K1372/E1372</f>
        <v>0.51</v>
      </c>
      <c r="N1372" s="623" t="s">
        <v>1353</v>
      </c>
    </row>
    <row r="1373" spans="1:14" s="182" customFormat="1" ht="25.5" customHeight="1" outlineLevel="1" x14ac:dyDescent="0.25">
      <c r="A1373" s="520"/>
      <c r="B1373" s="187" t="s">
        <v>19</v>
      </c>
      <c r="C1373" s="37"/>
      <c r="D1373" s="24"/>
      <c r="E1373" s="24"/>
      <c r="F1373" s="50"/>
      <c r="G1373" s="101"/>
      <c r="H1373" s="24"/>
      <c r="I1373" s="87"/>
      <c r="J1373" s="87"/>
      <c r="K1373" s="39"/>
      <c r="L1373" s="24">
        <f t="shared" si="814"/>
        <v>0</v>
      </c>
      <c r="M1373" s="47"/>
      <c r="N1373" s="624"/>
    </row>
    <row r="1374" spans="1:14" s="182" customFormat="1" ht="25.5" customHeight="1" outlineLevel="1" x14ac:dyDescent="0.25">
      <c r="A1374" s="520"/>
      <c r="B1374" s="187" t="s">
        <v>18</v>
      </c>
      <c r="C1374" s="518"/>
      <c r="D1374" s="24"/>
      <c r="E1374" s="24"/>
      <c r="F1374" s="24"/>
      <c r="G1374" s="101"/>
      <c r="H1374" s="24"/>
      <c r="I1374" s="87"/>
      <c r="J1374" s="87"/>
      <c r="K1374" s="39"/>
      <c r="L1374" s="24">
        <f t="shared" si="814"/>
        <v>0</v>
      </c>
      <c r="M1374" s="47"/>
      <c r="N1374" s="624"/>
    </row>
    <row r="1375" spans="1:14" s="182" customFormat="1" ht="25.5" customHeight="1" outlineLevel="1" x14ac:dyDescent="0.25">
      <c r="A1375" s="520"/>
      <c r="B1375" s="187" t="s">
        <v>38</v>
      </c>
      <c r="C1375" s="518"/>
      <c r="D1375" s="24">
        <v>249.7</v>
      </c>
      <c r="E1375" s="24">
        <v>249.7</v>
      </c>
      <c r="F1375" s="24"/>
      <c r="G1375" s="101">
        <f>F1375/E1375</f>
        <v>0</v>
      </c>
      <c r="H1375" s="24">
        <f>F1375</f>
        <v>0</v>
      </c>
      <c r="I1375" s="87">
        <f>H1375/E1375</f>
        <v>0</v>
      </c>
      <c r="J1375" s="87"/>
      <c r="K1375" s="39">
        <v>127.34</v>
      </c>
      <c r="L1375" s="24">
        <f t="shared" si="814"/>
        <v>122.36</v>
      </c>
      <c r="M1375" s="47">
        <f>K1375/E1375</f>
        <v>0.51</v>
      </c>
      <c r="N1375" s="624"/>
    </row>
    <row r="1376" spans="1:14" s="182" customFormat="1" ht="25.5" customHeight="1" outlineLevel="1" x14ac:dyDescent="0.25">
      <c r="A1376" s="520"/>
      <c r="B1376" s="187" t="s">
        <v>20</v>
      </c>
      <c r="C1376" s="518"/>
      <c r="D1376" s="24"/>
      <c r="E1376" s="24"/>
      <c r="F1376" s="24"/>
      <c r="G1376" s="101"/>
      <c r="H1376" s="24"/>
      <c r="I1376" s="87"/>
      <c r="J1376" s="87"/>
      <c r="K1376" s="39"/>
      <c r="L1376" s="24">
        <f t="shared" si="814"/>
        <v>0</v>
      </c>
      <c r="M1376" s="47"/>
      <c r="N1376" s="625"/>
    </row>
    <row r="1377" spans="1:14" s="182" customFormat="1" ht="110.25" customHeight="1" outlineLevel="1" x14ac:dyDescent="0.25">
      <c r="A1377" s="519" t="s">
        <v>1004</v>
      </c>
      <c r="B1377" s="539" t="s">
        <v>1005</v>
      </c>
      <c r="C1377" s="37" t="s">
        <v>139</v>
      </c>
      <c r="D1377" s="50">
        <f>SUM(D1378:D1381)</f>
        <v>283</v>
      </c>
      <c r="E1377" s="50">
        <f>SUM(E1378:E1381)</f>
        <v>283</v>
      </c>
      <c r="F1377" s="50">
        <f>SUM(F1378:F1381)</f>
        <v>0</v>
      </c>
      <c r="G1377" s="101">
        <f>F1377/E1377</f>
        <v>0</v>
      </c>
      <c r="H1377" s="50">
        <f>SUM(H1378:H1381)</f>
        <v>0</v>
      </c>
      <c r="I1377" s="87">
        <f>H1377/E1377</f>
        <v>0</v>
      </c>
      <c r="J1377" s="87"/>
      <c r="K1377" s="50">
        <f>SUM(K1378:K1381)</f>
        <v>240.7</v>
      </c>
      <c r="L1377" s="24">
        <f t="shared" si="814"/>
        <v>42.3</v>
      </c>
      <c r="M1377" s="47">
        <f>K1377/E1377</f>
        <v>0.85</v>
      </c>
      <c r="N1377" s="623" t="s">
        <v>1354</v>
      </c>
    </row>
    <row r="1378" spans="1:14" s="182" customFormat="1" ht="25.5" customHeight="1" outlineLevel="1" x14ac:dyDescent="0.25">
      <c r="A1378" s="520"/>
      <c r="B1378" s="187" t="s">
        <v>19</v>
      </c>
      <c r="C1378" s="37"/>
      <c r="D1378" s="24"/>
      <c r="E1378" s="24"/>
      <c r="F1378" s="50"/>
      <c r="G1378" s="101"/>
      <c r="H1378" s="24"/>
      <c r="I1378" s="87"/>
      <c r="J1378" s="87"/>
      <c r="K1378" s="39"/>
      <c r="L1378" s="24">
        <f t="shared" si="814"/>
        <v>0</v>
      </c>
      <c r="M1378" s="47"/>
      <c r="N1378" s="624"/>
    </row>
    <row r="1379" spans="1:14" s="182" customFormat="1" ht="25.5" customHeight="1" outlineLevel="1" x14ac:dyDescent="0.25">
      <c r="A1379" s="520"/>
      <c r="B1379" s="187" t="s">
        <v>18</v>
      </c>
      <c r="C1379" s="518"/>
      <c r="D1379" s="24"/>
      <c r="E1379" s="24"/>
      <c r="F1379" s="24"/>
      <c r="G1379" s="101"/>
      <c r="H1379" s="24"/>
      <c r="I1379" s="87"/>
      <c r="J1379" s="87"/>
      <c r="K1379" s="39"/>
      <c r="L1379" s="24">
        <f t="shared" si="814"/>
        <v>0</v>
      </c>
      <c r="M1379" s="47"/>
      <c r="N1379" s="624"/>
    </row>
    <row r="1380" spans="1:14" s="182" customFormat="1" ht="25.5" customHeight="1" outlineLevel="1" x14ac:dyDescent="0.25">
      <c r="A1380" s="520"/>
      <c r="B1380" s="187" t="s">
        <v>38</v>
      </c>
      <c r="C1380" s="518"/>
      <c r="D1380" s="24">
        <v>283</v>
      </c>
      <c r="E1380" s="24">
        <v>283</v>
      </c>
      <c r="F1380" s="24"/>
      <c r="G1380" s="101">
        <f>F1380/E1380</f>
        <v>0</v>
      </c>
      <c r="H1380" s="24">
        <f>F1380</f>
        <v>0</v>
      </c>
      <c r="I1380" s="87">
        <f>H1380/E1380</f>
        <v>0</v>
      </c>
      <c r="J1380" s="87"/>
      <c r="K1380" s="39">
        <v>240.7</v>
      </c>
      <c r="L1380" s="24">
        <f t="shared" si="814"/>
        <v>42.3</v>
      </c>
      <c r="M1380" s="47">
        <f>K1380/E1380</f>
        <v>0.85</v>
      </c>
      <c r="N1380" s="624"/>
    </row>
    <row r="1381" spans="1:14" s="182" customFormat="1" ht="25.5" customHeight="1" outlineLevel="1" x14ac:dyDescent="0.25">
      <c r="A1381" s="520"/>
      <c r="B1381" s="187" t="s">
        <v>20</v>
      </c>
      <c r="C1381" s="518"/>
      <c r="D1381" s="24"/>
      <c r="E1381" s="24"/>
      <c r="F1381" s="24"/>
      <c r="G1381" s="101"/>
      <c r="H1381" s="24"/>
      <c r="I1381" s="87"/>
      <c r="J1381" s="87"/>
      <c r="K1381" s="39"/>
      <c r="L1381" s="24">
        <f t="shared" si="814"/>
        <v>0</v>
      </c>
      <c r="M1381" s="47"/>
      <c r="N1381" s="625"/>
    </row>
    <row r="1382" spans="1:14" s="182" customFormat="1" ht="75" customHeight="1" outlineLevel="1" x14ac:dyDescent="0.25">
      <c r="A1382" s="1005" t="s">
        <v>1006</v>
      </c>
      <c r="B1382" s="539" t="s">
        <v>854</v>
      </c>
      <c r="C1382" s="37" t="s">
        <v>139</v>
      </c>
      <c r="D1382" s="50">
        <f>SUM(D1383:D1386)</f>
        <v>31973.06</v>
      </c>
      <c r="E1382" s="50">
        <f>SUM(E1383:E1386)</f>
        <v>31973.06</v>
      </c>
      <c r="F1382" s="50">
        <f>SUM(F1383:F1386)</f>
        <v>5294.95</v>
      </c>
      <c r="G1382" s="101">
        <f>F1382/E1382</f>
        <v>0.16600000000000001</v>
      </c>
      <c r="H1382" s="50">
        <f>SUM(H1383:H1386)</f>
        <v>5294.95</v>
      </c>
      <c r="I1382" s="87">
        <f>H1382/E1382</f>
        <v>0.16600000000000001</v>
      </c>
      <c r="J1382" s="87">
        <f>H1382/F1382</f>
        <v>1</v>
      </c>
      <c r="K1382" s="50">
        <f>SUM(K1383:K1386)</f>
        <v>31973.06</v>
      </c>
      <c r="L1382" s="24">
        <f t="shared" si="814"/>
        <v>0</v>
      </c>
      <c r="M1382" s="47">
        <f>K1382/E1382</f>
        <v>1</v>
      </c>
      <c r="N1382" s="623" t="s">
        <v>1271</v>
      </c>
    </row>
    <row r="1383" spans="1:14" s="182" customFormat="1" ht="25.5" customHeight="1" outlineLevel="1" x14ac:dyDescent="0.25">
      <c r="A1383" s="1006"/>
      <c r="B1383" s="187" t="s">
        <v>19</v>
      </c>
      <c r="C1383" s="37"/>
      <c r="D1383" s="24"/>
      <c r="E1383" s="24"/>
      <c r="F1383" s="50"/>
      <c r="G1383" s="101"/>
      <c r="H1383" s="24"/>
      <c r="I1383" s="87"/>
      <c r="J1383" s="87"/>
      <c r="K1383" s="39"/>
      <c r="L1383" s="24"/>
      <c r="M1383" s="47"/>
      <c r="N1383" s="624"/>
    </row>
    <row r="1384" spans="1:14" s="182" customFormat="1" ht="25.5" customHeight="1" outlineLevel="1" x14ac:dyDescent="0.25">
      <c r="A1384" s="1006"/>
      <c r="B1384" s="187" t="s">
        <v>18</v>
      </c>
      <c r="C1384" s="518"/>
      <c r="D1384" s="24"/>
      <c r="E1384" s="24"/>
      <c r="F1384" s="24"/>
      <c r="G1384" s="101"/>
      <c r="H1384" s="24"/>
      <c r="I1384" s="87"/>
      <c r="J1384" s="87"/>
      <c r="K1384" s="39"/>
      <c r="L1384" s="24"/>
      <c r="M1384" s="47"/>
      <c r="N1384" s="624"/>
    </row>
    <row r="1385" spans="1:14" s="182" customFormat="1" ht="25.5" customHeight="1" outlineLevel="1" x14ac:dyDescent="0.25">
      <c r="A1385" s="1006"/>
      <c r="B1385" s="187" t="s">
        <v>38</v>
      </c>
      <c r="C1385" s="518"/>
      <c r="D1385" s="24">
        <v>31973.06</v>
      </c>
      <c r="E1385" s="24">
        <v>31973.06</v>
      </c>
      <c r="F1385" s="24">
        <v>5294.95</v>
      </c>
      <c r="G1385" s="101">
        <f>F1385/E1385</f>
        <v>0.16600000000000001</v>
      </c>
      <c r="H1385" s="24">
        <f>F1385</f>
        <v>5294.95</v>
      </c>
      <c r="I1385" s="87">
        <f>H1385/E1385</f>
        <v>0.16600000000000001</v>
      </c>
      <c r="J1385" s="87">
        <f>H1385/F1385</f>
        <v>1</v>
      </c>
      <c r="K1385" s="39">
        <f>E1385</f>
        <v>31973.06</v>
      </c>
      <c r="L1385" s="39"/>
      <c r="M1385" s="47">
        <f>K1385/E1385</f>
        <v>1</v>
      </c>
      <c r="N1385" s="624"/>
    </row>
    <row r="1386" spans="1:14" s="182" customFormat="1" ht="25.5" customHeight="1" outlineLevel="1" x14ac:dyDescent="0.25">
      <c r="A1386" s="1007"/>
      <c r="B1386" s="187" t="s">
        <v>20</v>
      </c>
      <c r="C1386" s="518"/>
      <c r="D1386" s="24"/>
      <c r="E1386" s="24"/>
      <c r="F1386" s="24"/>
      <c r="G1386" s="101"/>
      <c r="H1386" s="24"/>
      <c r="I1386" s="87"/>
      <c r="J1386" s="96"/>
      <c r="K1386" s="39"/>
      <c r="L1386" s="24"/>
      <c r="M1386" s="47"/>
      <c r="N1386" s="625"/>
    </row>
    <row r="1387" spans="1:14" s="4" customFormat="1" ht="96" customHeight="1" outlineLevel="1" x14ac:dyDescent="0.25">
      <c r="A1387" s="649" t="s">
        <v>45</v>
      </c>
      <c r="B1387" s="132" t="s">
        <v>674</v>
      </c>
      <c r="C1387" s="34" t="s">
        <v>95</v>
      </c>
      <c r="D1387" s="31">
        <f>SUM(D1388:D1391)</f>
        <v>53109.63</v>
      </c>
      <c r="E1387" s="31">
        <f>SUM(E1388:E1391)</f>
        <v>53109.63</v>
      </c>
      <c r="F1387" s="31">
        <f>SUM(F1388:F1391)</f>
        <v>9209.19</v>
      </c>
      <c r="G1387" s="163">
        <f>F1387/E1387</f>
        <v>0.17</v>
      </c>
      <c r="H1387" s="31">
        <f>SUM(H1388:H1391)</f>
        <v>9209.19</v>
      </c>
      <c r="I1387" s="163">
        <f t="shared" ref="I1387:I1436" si="817">H1387/E1387</f>
        <v>0.17</v>
      </c>
      <c r="J1387" s="163">
        <f t="shared" ref="J1387:J1436" si="818">H1387/F1387</f>
        <v>1</v>
      </c>
      <c r="K1387" s="31">
        <f>SUM(K1388:K1391)</f>
        <v>53107.3</v>
      </c>
      <c r="L1387" s="31">
        <f>SUM(L1388:L1391)</f>
        <v>2.33</v>
      </c>
      <c r="M1387" s="32">
        <f t="shared" ref="M1387:M1436" si="819">K1387/E1387</f>
        <v>1</v>
      </c>
      <c r="N1387" s="791"/>
    </row>
    <row r="1388" spans="1:14" s="4" customFormat="1" ht="27.75" customHeight="1" outlineLevel="1" x14ac:dyDescent="0.25">
      <c r="A1388" s="650"/>
      <c r="B1388" s="35" t="s">
        <v>19</v>
      </c>
      <c r="C1388" s="35"/>
      <c r="D1388" s="33">
        <f>D1393+D1428+D1448</f>
        <v>0</v>
      </c>
      <c r="E1388" s="33">
        <f>E1393+E1428+E1448</f>
        <v>0</v>
      </c>
      <c r="F1388" s="33">
        <f>F1393+F1428</f>
        <v>0</v>
      </c>
      <c r="G1388" s="97"/>
      <c r="H1388" s="33">
        <f>H1393+H1428</f>
        <v>0</v>
      </c>
      <c r="I1388" s="295" t="e">
        <f>H1388/E1388</f>
        <v>#DIV/0!</v>
      </c>
      <c r="J1388" s="295" t="e">
        <f>H1388/F1388</f>
        <v>#DIV/0!</v>
      </c>
      <c r="K1388" s="33">
        <f>K1393+K1428</f>
        <v>0</v>
      </c>
      <c r="L1388" s="33">
        <f>L1393+L1428</f>
        <v>0</v>
      </c>
      <c r="M1388" s="112" t="e">
        <f t="shared" si="819"/>
        <v>#DIV/0!</v>
      </c>
      <c r="N1388" s="791"/>
    </row>
    <row r="1389" spans="1:14" s="4" customFormat="1" ht="28.5" customHeight="1" outlineLevel="1" x14ac:dyDescent="0.25">
      <c r="A1389" s="650"/>
      <c r="B1389" s="35" t="s">
        <v>18</v>
      </c>
      <c r="C1389" s="35"/>
      <c r="D1389" s="33">
        <f>D1394+D1429+D1449+D1474</f>
        <v>32413.51</v>
      </c>
      <c r="E1389" s="33">
        <f>E1394+E1429+E1449+E1474</f>
        <v>32413.51</v>
      </c>
      <c r="F1389" s="33">
        <f>F1394+F1429+F1449</f>
        <v>4645.24</v>
      </c>
      <c r="G1389" s="164">
        <f>F1389/E1389</f>
        <v>0.14000000000000001</v>
      </c>
      <c r="H1389" s="33">
        <f>H1394+H1429+H1449</f>
        <v>4645.24</v>
      </c>
      <c r="I1389" s="164">
        <f>H1389/E1389</f>
        <v>0.14000000000000001</v>
      </c>
      <c r="J1389" s="164">
        <f>H1389/F1389</f>
        <v>1</v>
      </c>
      <c r="K1389" s="33">
        <f>K1394+K1429+K1449+K1474</f>
        <v>32413.51</v>
      </c>
      <c r="L1389" s="33">
        <f>L1394+L1429+L1449+L1474</f>
        <v>0</v>
      </c>
      <c r="M1389" s="111">
        <f>K1389/E1389</f>
        <v>1</v>
      </c>
      <c r="N1389" s="791"/>
    </row>
    <row r="1390" spans="1:14" s="4" customFormat="1" ht="30" customHeight="1" outlineLevel="1" x14ac:dyDescent="0.25">
      <c r="A1390" s="650"/>
      <c r="B1390" s="35" t="s">
        <v>38</v>
      </c>
      <c r="C1390" s="35"/>
      <c r="D1390" s="33">
        <f>D1395+D1430+D1450+D1475</f>
        <v>20696.12</v>
      </c>
      <c r="E1390" s="33">
        <f>E1395+E1430+E1450+E1475</f>
        <v>20696.12</v>
      </c>
      <c r="F1390" s="33">
        <f>F1395+F1430+F1450</f>
        <v>4563.95</v>
      </c>
      <c r="G1390" s="100">
        <f t="shared" ref="G1390:G1436" si="820">F1390/E1390</f>
        <v>0.221</v>
      </c>
      <c r="H1390" s="33">
        <f>H1395+H1430+H1450</f>
        <v>4563.95</v>
      </c>
      <c r="I1390" s="100">
        <f t="shared" si="817"/>
        <v>0.221</v>
      </c>
      <c r="J1390" s="164">
        <f t="shared" si="818"/>
        <v>1</v>
      </c>
      <c r="K1390" s="33">
        <f>K1395+K1430+K1450+K1475</f>
        <v>20693.79</v>
      </c>
      <c r="L1390" s="33">
        <f>L1395+L1430+L1450+L1475</f>
        <v>2.33</v>
      </c>
      <c r="M1390" s="111">
        <f t="shared" si="819"/>
        <v>1</v>
      </c>
      <c r="N1390" s="791"/>
    </row>
    <row r="1391" spans="1:14" s="4" customFormat="1" ht="31.5" customHeight="1" outlineLevel="1" x14ac:dyDescent="0.25">
      <c r="A1391" s="651"/>
      <c r="B1391" s="35" t="s">
        <v>20</v>
      </c>
      <c r="C1391" s="35"/>
      <c r="D1391" s="33">
        <f>D1396+D1431+D1451</f>
        <v>0</v>
      </c>
      <c r="E1391" s="33">
        <f>E1396+E1431+E1451</f>
        <v>0</v>
      </c>
      <c r="F1391" s="33">
        <f>F1396+F1431</f>
        <v>0</v>
      </c>
      <c r="G1391" s="163"/>
      <c r="H1391" s="33">
        <f>H1396+H1431</f>
        <v>0</v>
      </c>
      <c r="I1391" s="295" t="e">
        <f t="shared" si="817"/>
        <v>#DIV/0!</v>
      </c>
      <c r="J1391" s="295" t="e">
        <f t="shared" si="818"/>
        <v>#DIV/0!</v>
      </c>
      <c r="K1391" s="33">
        <f>K1396+K1431</f>
        <v>0</v>
      </c>
      <c r="L1391" s="33">
        <f>L1396+L1431</f>
        <v>0</v>
      </c>
      <c r="M1391" s="112" t="e">
        <f t="shared" si="819"/>
        <v>#DIV/0!</v>
      </c>
      <c r="N1391" s="791"/>
    </row>
    <row r="1392" spans="1:14" s="4" customFormat="1" ht="78" customHeight="1" outlineLevel="1" x14ac:dyDescent="0.25">
      <c r="A1392" s="620" t="s">
        <v>100</v>
      </c>
      <c r="B1392" s="37" t="s">
        <v>98</v>
      </c>
      <c r="C1392" s="37" t="s">
        <v>139</v>
      </c>
      <c r="D1392" s="50">
        <f>SUM(D1393:D1396)</f>
        <v>14795.97</v>
      </c>
      <c r="E1392" s="50">
        <f>SUM(E1393:E1396)</f>
        <v>14795.97</v>
      </c>
      <c r="F1392" s="50">
        <f t="shared" ref="F1392" si="821">SUM(F1393:F1396)</f>
        <v>2011.01</v>
      </c>
      <c r="G1392" s="158">
        <f t="shared" si="820"/>
        <v>0.14000000000000001</v>
      </c>
      <c r="H1392" s="50">
        <f>SUM(H1393:H1396)</f>
        <v>2011.01</v>
      </c>
      <c r="I1392" s="158">
        <f t="shared" si="817"/>
        <v>0.14000000000000001</v>
      </c>
      <c r="J1392" s="160">
        <f t="shared" si="818"/>
        <v>1</v>
      </c>
      <c r="K1392" s="50">
        <f>K1394+K1395</f>
        <v>14795.97</v>
      </c>
      <c r="L1392" s="24"/>
      <c r="M1392" s="134">
        <f t="shared" si="819"/>
        <v>1</v>
      </c>
      <c r="N1392" s="791"/>
    </row>
    <row r="1393" spans="1:14" s="4" customFormat="1" ht="29.25" customHeight="1" outlineLevel="1" x14ac:dyDescent="0.25">
      <c r="A1393" s="621"/>
      <c r="B1393" s="324" t="s">
        <v>19</v>
      </c>
      <c r="C1393" s="324"/>
      <c r="D1393" s="114">
        <f>D1398+D1403+D1408</f>
        <v>0</v>
      </c>
      <c r="E1393" s="114">
        <f>E1398+E1403+E1408+E1423</f>
        <v>0</v>
      </c>
      <c r="F1393" s="114">
        <f>F1398+F1403+F1408+F1423</f>
        <v>0</v>
      </c>
      <c r="G1393" s="158"/>
      <c r="H1393" s="114">
        <f>H1398+H1403+H1408+H1423</f>
        <v>0</v>
      </c>
      <c r="I1393" s="161" t="e">
        <f t="shared" si="817"/>
        <v>#DIV/0!</v>
      </c>
      <c r="J1393" s="161" t="e">
        <f t="shared" si="818"/>
        <v>#DIV/0!</v>
      </c>
      <c r="K1393" s="24">
        <f t="shared" ref="K1393:K1424" si="822">E1393</f>
        <v>0</v>
      </c>
      <c r="L1393" s="24">
        <f t="shared" ref="L1393" si="823">E1393-F1393</f>
        <v>0</v>
      </c>
      <c r="M1393" s="115" t="e">
        <f t="shared" si="819"/>
        <v>#DIV/0!</v>
      </c>
      <c r="N1393" s="791"/>
    </row>
    <row r="1394" spans="1:14" s="4" customFormat="1" ht="40.5" customHeight="1" outlineLevel="1" x14ac:dyDescent="0.25">
      <c r="A1394" s="621"/>
      <c r="B1394" s="324" t="s">
        <v>18</v>
      </c>
      <c r="C1394" s="324"/>
      <c r="D1394" s="24">
        <f>D1399+D1404+D1409</f>
        <v>9810.9</v>
      </c>
      <c r="E1394" s="24">
        <f>E1399+E1404+E1409</f>
        <v>9810.9</v>
      </c>
      <c r="F1394" s="24">
        <f>F1399+F1404+F1409</f>
        <v>1791</v>
      </c>
      <c r="G1394" s="158">
        <f t="shared" si="820"/>
        <v>0.18</v>
      </c>
      <c r="H1394" s="24">
        <f>H1399+H1404+H1409</f>
        <v>1791</v>
      </c>
      <c r="I1394" s="158">
        <f t="shared" si="817"/>
        <v>0.18</v>
      </c>
      <c r="J1394" s="158">
        <f t="shared" si="818"/>
        <v>1</v>
      </c>
      <c r="K1394" s="24">
        <f t="shared" si="822"/>
        <v>9810.9</v>
      </c>
      <c r="L1394" s="24">
        <f t="shared" ref="L1394:L1417" si="824">E1394-K1394</f>
        <v>0</v>
      </c>
      <c r="M1394" s="47">
        <f t="shared" si="819"/>
        <v>1</v>
      </c>
      <c r="N1394" s="791"/>
    </row>
    <row r="1395" spans="1:14" s="4" customFormat="1" ht="34.5" customHeight="1" outlineLevel="1" x14ac:dyDescent="0.25">
      <c r="A1395" s="621"/>
      <c r="B1395" s="324" t="s">
        <v>99</v>
      </c>
      <c r="C1395" s="324"/>
      <c r="D1395" s="24">
        <f>D1400+D1405+D1410</f>
        <v>4985.07</v>
      </c>
      <c r="E1395" s="24">
        <f>E1400+E1405+E1410</f>
        <v>4985.07</v>
      </c>
      <c r="F1395" s="24">
        <f>F1400+F1405+F1410</f>
        <v>220.01</v>
      </c>
      <c r="G1395" s="135">
        <f t="shared" si="820"/>
        <v>4.3999999999999997E-2</v>
      </c>
      <c r="H1395" s="24">
        <f>H1400+H1405+H1410+H1425</f>
        <v>220.01</v>
      </c>
      <c r="I1395" s="135">
        <f t="shared" si="817"/>
        <v>4.3999999999999997E-2</v>
      </c>
      <c r="J1395" s="158">
        <f t="shared" si="818"/>
        <v>1</v>
      </c>
      <c r="K1395" s="24">
        <f t="shared" si="822"/>
        <v>4985.07</v>
      </c>
      <c r="L1395" s="24">
        <f t="shared" si="824"/>
        <v>0</v>
      </c>
      <c r="M1395" s="47">
        <f t="shared" si="819"/>
        <v>1</v>
      </c>
      <c r="N1395" s="791"/>
    </row>
    <row r="1396" spans="1:14" s="4" customFormat="1" ht="33.75" customHeight="1" outlineLevel="1" x14ac:dyDescent="0.25">
      <c r="A1396" s="622"/>
      <c r="B1396" s="324" t="s">
        <v>20</v>
      </c>
      <c r="C1396" s="324"/>
      <c r="D1396" s="24">
        <f>D1401+D1406+D1411+D1426</f>
        <v>0</v>
      </c>
      <c r="E1396" s="24">
        <f>E1401+E1406+E1411+E1426</f>
        <v>0</v>
      </c>
      <c r="F1396" s="24">
        <f>F1401+F1406+F1411+F1426</f>
        <v>0</v>
      </c>
      <c r="G1396" s="157"/>
      <c r="H1396" s="24">
        <f>H1401+H1406+H1411+H1426</f>
        <v>0</v>
      </c>
      <c r="I1396" s="161" t="e">
        <f t="shared" si="817"/>
        <v>#DIV/0!</v>
      </c>
      <c r="J1396" s="158"/>
      <c r="K1396" s="24">
        <f t="shared" si="822"/>
        <v>0</v>
      </c>
      <c r="L1396" s="24">
        <f t="shared" si="824"/>
        <v>0</v>
      </c>
      <c r="M1396" s="115" t="e">
        <f t="shared" si="819"/>
        <v>#DIV/0!</v>
      </c>
      <c r="N1396" s="791"/>
    </row>
    <row r="1397" spans="1:14" s="4" customFormat="1" ht="208.5" customHeight="1" outlineLevel="1" x14ac:dyDescent="0.25">
      <c r="A1397" s="620" t="s">
        <v>101</v>
      </c>
      <c r="B1397" s="37" t="s">
        <v>422</v>
      </c>
      <c r="C1397" s="37" t="s">
        <v>139</v>
      </c>
      <c r="D1397" s="50">
        <f>SUM(D1398:D1401)</f>
        <v>912</v>
      </c>
      <c r="E1397" s="50">
        <f>SUM(E1398:E1401)</f>
        <v>912</v>
      </c>
      <c r="F1397" s="50">
        <f t="shared" ref="F1397" si="825">SUM(F1398:F1401)</f>
        <v>0</v>
      </c>
      <c r="G1397" s="160">
        <f t="shared" si="820"/>
        <v>0</v>
      </c>
      <c r="H1397" s="50">
        <f>SUM(H1398:H1401)</f>
        <v>0</v>
      </c>
      <c r="I1397" s="160">
        <f t="shared" si="817"/>
        <v>0</v>
      </c>
      <c r="J1397" s="158"/>
      <c r="K1397" s="50">
        <f t="shared" si="822"/>
        <v>912</v>
      </c>
      <c r="L1397" s="24">
        <f t="shared" si="824"/>
        <v>0</v>
      </c>
      <c r="M1397" s="134">
        <f t="shared" si="819"/>
        <v>1</v>
      </c>
      <c r="N1397" s="791" t="s">
        <v>1355</v>
      </c>
    </row>
    <row r="1398" spans="1:14" s="4" customFormat="1" ht="65.25" customHeight="1" outlineLevel="2" x14ac:dyDescent="0.25">
      <c r="A1398" s="621"/>
      <c r="B1398" s="324" t="s">
        <v>19</v>
      </c>
      <c r="C1398" s="324"/>
      <c r="D1398" s="325"/>
      <c r="E1398" s="114"/>
      <c r="F1398" s="326"/>
      <c r="G1398" s="158"/>
      <c r="H1398" s="24"/>
      <c r="I1398" s="161" t="e">
        <f t="shared" si="817"/>
        <v>#DIV/0!</v>
      </c>
      <c r="J1398" s="161"/>
      <c r="K1398" s="24">
        <f t="shared" si="822"/>
        <v>0</v>
      </c>
      <c r="L1398" s="24">
        <f t="shared" si="824"/>
        <v>0</v>
      </c>
      <c r="M1398" s="115" t="e">
        <f t="shared" si="819"/>
        <v>#DIV/0!</v>
      </c>
      <c r="N1398" s="791"/>
    </row>
    <row r="1399" spans="1:14" s="4" customFormat="1" ht="77.25" customHeight="1" outlineLevel="2" x14ac:dyDescent="0.25">
      <c r="A1399" s="621"/>
      <c r="B1399" s="324" t="s">
        <v>18</v>
      </c>
      <c r="C1399" s="324"/>
      <c r="D1399" s="39">
        <v>638.4</v>
      </c>
      <c r="E1399" s="39">
        <v>638.4</v>
      </c>
      <c r="F1399" s="39"/>
      <c r="G1399" s="253">
        <f t="shared" si="820"/>
        <v>0</v>
      </c>
      <c r="H1399" s="39"/>
      <c r="I1399" s="253">
        <f t="shared" si="817"/>
        <v>0</v>
      </c>
      <c r="J1399" s="158"/>
      <c r="K1399" s="39">
        <f>E1399</f>
        <v>638.4</v>
      </c>
      <c r="L1399" s="24">
        <f t="shared" si="824"/>
        <v>0</v>
      </c>
      <c r="M1399" s="47">
        <f t="shared" si="819"/>
        <v>1</v>
      </c>
      <c r="N1399" s="791"/>
    </row>
    <row r="1400" spans="1:14" s="4" customFormat="1" ht="73.5" customHeight="1" outlineLevel="2" x14ac:dyDescent="0.25">
      <c r="A1400" s="621"/>
      <c r="B1400" s="324" t="s">
        <v>99</v>
      </c>
      <c r="C1400" s="324"/>
      <c r="D1400" s="39">
        <v>273.60000000000002</v>
      </c>
      <c r="E1400" s="39">
        <v>273.60000000000002</v>
      </c>
      <c r="F1400" s="39"/>
      <c r="G1400" s="253">
        <f t="shared" si="820"/>
        <v>0</v>
      </c>
      <c r="H1400" s="39"/>
      <c r="I1400" s="253">
        <f t="shared" si="817"/>
        <v>0</v>
      </c>
      <c r="J1400" s="158"/>
      <c r="K1400" s="39">
        <f t="shared" si="822"/>
        <v>273.60000000000002</v>
      </c>
      <c r="L1400" s="24">
        <f t="shared" si="824"/>
        <v>0</v>
      </c>
      <c r="M1400" s="47">
        <f t="shared" si="819"/>
        <v>1</v>
      </c>
      <c r="N1400" s="791"/>
    </row>
    <row r="1401" spans="1:14" s="4" customFormat="1" ht="78" customHeight="1" outlineLevel="2" x14ac:dyDescent="0.25">
      <c r="A1401" s="622"/>
      <c r="B1401" s="324" t="s">
        <v>20</v>
      </c>
      <c r="C1401" s="324"/>
      <c r="D1401" s="325"/>
      <c r="E1401" s="114"/>
      <c r="F1401" s="326"/>
      <c r="G1401" s="157"/>
      <c r="H1401" s="24"/>
      <c r="I1401" s="161" t="e">
        <f t="shared" si="817"/>
        <v>#DIV/0!</v>
      </c>
      <c r="J1401" s="158"/>
      <c r="K1401" s="24">
        <f t="shared" si="822"/>
        <v>0</v>
      </c>
      <c r="L1401" s="24">
        <f t="shared" si="824"/>
        <v>0</v>
      </c>
      <c r="M1401" s="115" t="e">
        <f t="shared" si="819"/>
        <v>#DIV/0!</v>
      </c>
      <c r="N1401" s="791"/>
    </row>
    <row r="1402" spans="1:14" s="4" customFormat="1" ht="95.25" customHeight="1" outlineLevel="2" x14ac:dyDescent="0.25">
      <c r="A1402" s="620" t="s">
        <v>106</v>
      </c>
      <c r="B1402" s="149" t="s">
        <v>508</v>
      </c>
      <c r="C1402" s="37" t="s">
        <v>139</v>
      </c>
      <c r="D1402" s="50">
        <f>SUM(D1403:D1406)</f>
        <v>2448</v>
      </c>
      <c r="E1402" s="50">
        <f t="shared" ref="E1402:H1402" si="826">SUM(E1403:E1406)</f>
        <v>2448</v>
      </c>
      <c r="F1402" s="50">
        <f t="shared" si="826"/>
        <v>0</v>
      </c>
      <c r="G1402" s="160">
        <f t="shared" si="820"/>
        <v>0</v>
      </c>
      <c r="H1402" s="50">
        <f t="shared" si="826"/>
        <v>0</v>
      </c>
      <c r="I1402" s="160">
        <f t="shared" si="817"/>
        <v>0</v>
      </c>
      <c r="J1402" s="330"/>
      <c r="K1402" s="50">
        <f t="shared" si="822"/>
        <v>2448</v>
      </c>
      <c r="L1402" s="24">
        <f t="shared" si="824"/>
        <v>0</v>
      </c>
      <c r="M1402" s="134">
        <f t="shared" si="819"/>
        <v>1</v>
      </c>
      <c r="N1402" s="791" t="s">
        <v>1092</v>
      </c>
    </row>
    <row r="1403" spans="1:14" s="4" customFormat="1" outlineLevel="2" x14ac:dyDescent="0.25">
      <c r="A1403" s="621"/>
      <c r="B1403" s="324" t="s">
        <v>19</v>
      </c>
      <c r="C1403" s="324"/>
      <c r="D1403" s="325"/>
      <c r="E1403" s="114"/>
      <c r="F1403" s="325"/>
      <c r="G1403" s="161" t="e">
        <f t="shared" si="820"/>
        <v>#DIV/0!</v>
      </c>
      <c r="H1403" s="325"/>
      <c r="I1403" s="161" t="e">
        <f t="shared" si="817"/>
        <v>#DIV/0!</v>
      </c>
      <c r="J1403" s="304"/>
      <c r="K1403" s="24">
        <f t="shared" si="822"/>
        <v>0</v>
      </c>
      <c r="L1403" s="24">
        <f t="shared" si="824"/>
        <v>0</v>
      </c>
      <c r="M1403" s="115" t="e">
        <f t="shared" si="819"/>
        <v>#DIV/0!</v>
      </c>
      <c r="N1403" s="791"/>
    </row>
    <row r="1404" spans="1:14" s="4" customFormat="1" outlineLevel="2" x14ac:dyDescent="0.25">
      <c r="A1404" s="621"/>
      <c r="B1404" s="324" t="s">
        <v>18</v>
      </c>
      <c r="C1404" s="324"/>
      <c r="D1404" s="294">
        <v>0</v>
      </c>
      <c r="E1404" s="294">
        <v>0</v>
      </c>
      <c r="F1404" s="328"/>
      <c r="G1404" s="303">
        <v>0</v>
      </c>
      <c r="H1404" s="328">
        <v>0</v>
      </c>
      <c r="I1404" s="304" t="e">
        <f t="shared" si="817"/>
        <v>#DIV/0!</v>
      </c>
      <c r="J1404" s="304"/>
      <c r="K1404" s="39">
        <v>0</v>
      </c>
      <c r="L1404" s="24">
        <f t="shared" si="824"/>
        <v>0</v>
      </c>
      <c r="M1404" s="115" t="e">
        <f t="shared" si="819"/>
        <v>#DIV/0!</v>
      </c>
      <c r="N1404" s="791"/>
    </row>
    <row r="1405" spans="1:14" s="4" customFormat="1" outlineLevel="2" x14ac:dyDescent="0.25">
      <c r="A1405" s="621"/>
      <c r="B1405" s="324" t="s">
        <v>99</v>
      </c>
      <c r="C1405" s="324"/>
      <c r="D1405" s="39">
        <v>2448</v>
      </c>
      <c r="E1405" s="39">
        <v>2448</v>
      </c>
      <c r="F1405" s="39"/>
      <c r="G1405" s="253">
        <f t="shared" si="820"/>
        <v>0</v>
      </c>
      <c r="H1405" s="39">
        <f>F1405</f>
        <v>0</v>
      </c>
      <c r="I1405" s="253">
        <f t="shared" si="817"/>
        <v>0</v>
      </c>
      <c r="J1405" s="253"/>
      <c r="K1405" s="39">
        <f t="shared" si="822"/>
        <v>2448</v>
      </c>
      <c r="L1405" s="24">
        <f t="shared" si="824"/>
        <v>0</v>
      </c>
      <c r="M1405" s="47">
        <f t="shared" si="819"/>
        <v>1</v>
      </c>
      <c r="N1405" s="791"/>
    </row>
    <row r="1406" spans="1:14" s="4" customFormat="1" outlineLevel="2" x14ac:dyDescent="0.25">
      <c r="A1406" s="622"/>
      <c r="B1406" s="324" t="s">
        <v>20</v>
      </c>
      <c r="C1406" s="324"/>
      <c r="D1406" s="325"/>
      <c r="E1406" s="114"/>
      <c r="F1406" s="325"/>
      <c r="G1406" s="161" t="e">
        <f t="shared" si="820"/>
        <v>#DIV/0!</v>
      </c>
      <c r="H1406" s="325"/>
      <c r="I1406" s="161" t="e">
        <f t="shared" si="817"/>
        <v>#DIV/0!</v>
      </c>
      <c r="J1406" s="158"/>
      <c r="K1406" s="24">
        <f t="shared" si="822"/>
        <v>0</v>
      </c>
      <c r="L1406" s="24">
        <f t="shared" si="824"/>
        <v>0</v>
      </c>
      <c r="M1406" s="115" t="e">
        <f t="shared" si="819"/>
        <v>#DIV/0!</v>
      </c>
      <c r="N1406" s="791"/>
    </row>
    <row r="1407" spans="1:14" s="4" customFormat="1" ht="79.5" customHeight="1" outlineLevel="2" x14ac:dyDescent="0.25">
      <c r="A1407" s="620" t="s">
        <v>107</v>
      </c>
      <c r="B1407" s="37" t="s">
        <v>424</v>
      </c>
      <c r="C1407" s="37" t="s">
        <v>139</v>
      </c>
      <c r="D1407" s="50">
        <f>SUM(D1408:D1411)</f>
        <v>11435.97</v>
      </c>
      <c r="E1407" s="50">
        <f>SUM(E1408:E1411)</f>
        <v>11435.97</v>
      </c>
      <c r="F1407" s="50">
        <f>SUM(F1408:F1411)</f>
        <v>2011.01</v>
      </c>
      <c r="G1407" s="160">
        <f t="shared" si="820"/>
        <v>0.18</v>
      </c>
      <c r="H1407" s="50">
        <f t="shared" ref="H1407" si="827">SUM(H1408:H1411)</f>
        <v>2011.01</v>
      </c>
      <c r="I1407" s="158">
        <f t="shared" si="817"/>
        <v>0.18</v>
      </c>
      <c r="J1407" s="160">
        <f t="shared" si="818"/>
        <v>1</v>
      </c>
      <c r="K1407" s="50">
        <f t="shared" si="822"/>
        <v>11435.97</v>
      </c>
      <c r="L1407" s="24">
        <f t="shared" si="824"/>
        <v>0</v>
      </c>
      <c r="M1407" s="134">
        <f t="shared" si="819"/>
        <v>1</v>
      </c>
      <c r="N1407" s="664" t="s">
        <v>1402</v>
      </c>
    </row>
    <row r="1408" spans="1:14" s="4" customFormat="1" ht="23.25" customHeight="1" outlineLevel="2" x14ac:dyDescent="0.25">
      <c r="A1408" s="621"/>
      <c r="B1408" s="324" t="s">
        <v>19</v>
      </c>
      <c r="C1408" s="324"/>
      <c r="D1408" s="457">
        <f>D1413+D1418+D1423</f>
        <v>0</v>
      </c>
      <c r="E1408" s="216"/>
      <c r="F1408" s="326"/>
      <c r="G1408" s="158"/>
      <c r="H1408" s="464">
        <f>H1413+H1418+H1423</f>
        <v>0</v>
      </c>
      <c r="I1408" s="304" t="e">
        <f t="shared" si="817"/>
        <v>#DIV/0!</v>
      </c>
      <c r="J1408" s="304" t="e">
        <f t="shared" si="818"/>
        <v>#DIV/0!</v>
      </c>
      <c r="K1408" s="464">
        <f t="shared" ref="I1408:K1408" si="828">K1413+K1418+K1423</f>
        <v>0</v>
      </c>
      <c r="L1408" s="24">
        <f t="shared" si="824"/>
        <v>0</v>
      </c>
      <c r="M1408" s="115" t="e">
        <f t="shared" si="819"/>
        <v>#DIV/0!</v>
      </c>
      <c r="N1408" s="664"/>
    </row>
    <row r="1409" spans="1:14" s="4" customFormat="1" ht="27" customHeight="1" outlineLevel="2" x14ac:dyDescent="0.25">
      <c r="A1409" s="621"/>
      <c r="B1409" s="324" t="s">
        <v>18</v>
      </c>
      <c r="C1409" s="324"/>
      <c r="D1409" s="114">
        <f>D1414+D1419+D1424</f>
        <v>9172.5</v>
      </c>
      <c r="E1409" s="463">
        <f>E1414+E1419+E1424</f>
        <v>9172.5</v>
      </c>
      <c r="F1409" s="464">
        <f>F1414+F1419+F1424</f>
        <v>1791</v>
      </c>
      <c r="G1409" s="253">
        <f t="shared" si="820"/>
        <v>0.2</v>
      </c>
      <c r="H1409" s="464">
        <f>H1414+H1419+H1424</f>
        <v>1791</v>
      </c>
      <c r="I1409" s="253">
        <f t="shared" si="817"/>
        <v>0.2</v>
      </c>
      <c r="J1409" s="253">
        <f t="shared" si="818"/>
        <v>1</v>
      </c>
      <c r="K1409" s="464">
        <f t="shared" ref="K1409" si="829">K1414+K1419+K1424</f>
        <v>9172.5</v>
      </c>
      <c r="L1409" s="24">
        <f t="shared" si="824"/>
        <v>0</v>
      </c>
      <c r="M1409" s="47">
        <f t="shared" si="819"/>
        <v>1</v>
      </c>
      <c r="N1409" s="664"/>
    </row>
    <row r="1410" spans="1:14" s="4" customFormat="1" ht="24" customHeight="1" outlineLevel="2" x14ac:dyDescent="0.25">
      <c r="A1410" s="621"/>
      <c r="B1410" s="324" t="s">
        <v>99</v>
      </c>
      <c r="C1410" s="324"/>
      <c r="D1410" s="463">
        <f>D1415+D1420+D1425</f>
        <v>2263.4699999999998</v>
      </c>
      <c r="E1410" s="463">
        <f>E1415+E1420+E1425</f>
        <v>2263.4699999999998</v>
      </c>
      <c r="F1410" s="463">
        <f>F1415+F1420+F1425</f>
        <v>220.01</v>
      </c>
      <c r="G1410" s="253">
        <f t="shared" si="820"/>
        <v>0.1</v>
      </c>
      <c r="H1410" s="463">
        <f>H1415+H1420+H1425</f>
        <v>220.01</v>
      </c>
      <c r="I1410" s="253">
        <f t="shared" si="817"/>
        <v>0.1</v>
      </c>
      <c r="J1410" s="253">
        <f t="shared" si="818"/>
        <v>1</v>
      </c>
      <c r="K1410" s="464">
        <f t="shared" ref="K1410" si="830">K1415+K1420+K1425</f>
        <v>2263.4699999999998</v>
      </c>
      <c r="L1410" s="24">
        <f t="shared" si="824"/>
        <v>0</v>
      </c>
      <c r="M1410" s="47">
        <f t="shared" si="819"/>
        <v>1</v>
      </c>
      <c r="N1410" s="664"/>
    </row>
    <row r="1411" spans="1:14" s="4" customFormat="1" ht="21.75" customHeight="1" outlineLevel="2" x14ac:dyDescent="0.25">
      <c r="A1411" s="622"/>
      <c r="B1411" s="324" t="s">
        <v>20</v>
      </c>
      <c r="C1411" s="324"/>
      <c r="D1411" s="457">
        <f>D1416+D1421+D1426</f>
        <v>0</v>
      </c>
      <c r="E1411" s="114"/>
      <c r="F1411" s="325"/>
      <c r="G1411" s="157"/>
      <c r="H1411" s="325"/>
      <c r="I1411" s="161" t="e">
        <f t="shared" si="817"/>
        <v>#DIV/0!</v>
      </c>
      <c r="J1411" s="161" t="e">
        <f t="shared" si="818"/>
        <v>#DIV/0!</v>
      </c>
      <c r="K1411" s="464">
        <f t="shared" ref="K1411" si="831">K1416+K1421+K1426</f>
        <v>0</v>
      </c>
      <c r="L1411" s="24">
        <f t="shared" si="824"/>
        <v>0</v>
      </c>
      <c r="M1411" s="115" t="e">
        <f t="shared" si="819"/>
        <v>#DIV/0!</v>
      </c>
      <c r="N1411" s="664"/>
    </row>
    <row r="1412" spans="1:14" s="4" customFormat="1" ht="48.75" customHeight="1" outlineLevel="2" x14ac:dyDescent="0.25">
      <c r="A1412" s="620" t="s">
        <v>423</v>
      </c>
      <c r="B1412" s="37" t="s">
        <v>512</v>
      </c>
      <c r="C1412" s="324" t="s">
        <v>139</v>
      </c>
      <c r="D1412" s="323">
        <f>SUM(D1413:D1416)</f>
        <v>10504.11</v>
      </c>
      <c r="E1412" s="24">
        <f t="shared" ref="E1412:H1412" si="832">SUM(E1413:E1416)</f>
        <v>10504.11</v>
      </c>
      <c r="F1412" s="323">
        <f t="shared" si="832"/>
        <v>1944.81</v>
      </c>
      <c r="G1412" s="158">
        <f t="shared" ref="G1412" si="833">F1412/E1412</f>
        <v>0.19</v>
      </c>
      <c r="H1412" s="323">
        <f t="shared" si="832"/>
        <v>1944.81</v>
      </c>
      <c r="I1412" s="158">
        <f t="shared" si="817"/>
        <v>0.19</v>
      </c>
      <c r="J1412" s="158">
        <f t="shared" si="818"/>
        <v>1</v>
      </c>
      <c r="K1412" s="24">
        <f t="shared" si="822"/>
        <v>10504.11</v>
      </c>
      <c r="L1412" s="24">
        <f t="shared" si="824"/>
        <v>0</v>
      </c>
      <c r="M1412" s="47">
        <f t="shared" si="819"/>
        <v>1</v>
      </c>
      <c r="N1412" s="664"/>
    </row>
    <row r="1413" spans="1:14" s="4" customFormat="1" ht="19.5" customHeight="1" outlineLevel="2" x14ac:dyDescent="0.25">
      <c r="A1413" s="621"/>
      <c r="B1413" s="324" t="s">
        <v>19</v>
      </c>
      <c r="C1413" s="324"/>
      <c r="D1413" s="325"/>
      <c r="E1413" s="114"/>
      <c r="F1413" s="325"/>
      <c r="G1413" s="158"/>
      <c r="H1413" s="325"/>
      <c r="I1413" s="161"/>
      <c r="J1413" s="161"/>
      <c r="K1413" s="24"/>
      <c r="L1413" s="24">
        <f t="shared" si="824"/>
        <v>0</v>
      </c>
      <c r="M1413" s="115"/>
      <c r="N1413" s="664"/>
    </row>
    <row r="1414" spans="1:14" s="4" customFormat="1" outlineLevel="2" x14ac:dyDescent="0.25">
      <c r="A1414" s="621"/>
      <c r="B1414" s="324" t="s">
        <v>18</v>
      </c>
      <c r="C1414" s="324"/>
      <c r="D1414" s="332">
        <v>8240.64</v>
      </c>
      <c r="E1414" s="24">
        <v>8240.64</v>
      </c>
      <c r="F1414" s="217">
        <v>1724.8</v>
      </c>
      <c r="G1414" s="158">
        <f t="shared" si="820"/>
        <v>0.21</v>
      </c>
      <c r="H1414" s="217">
        <f>F1414</f>
        <v>1724.8</v>
      </c>
      <c r="I1414" s="158">
        <f t="shared" si="817"/>
        <v>0.21</v>
      </c>
      <c r="J1414" s="158">
        <f t="shared" si="818"/>
        <v>1</v>
      </c>
      <c r="K1414" s="24">
        <f>E1414</f>
        <v>8240.64</v>
      </c>
      <c r="L1414" s="24">
        <f t="shared" si="824"/>
        <v>0</v>
      </c>
      <c r="M1414" s="47">
        <f t="shared" si="819"/>
        <v>1</v>
      </c>
      <c r="N1414" s="664"/>
    </row>
    <row r="1415" spans="1:14" s="4" customFormat="1" ht="21" customHeight="1" outlineLevel="2" x14ac:dyDescent="0.25">
      <c r="A1415" s="621"/>
      <c r="B1415" s="324" t="s">
        <v>99</v>
      </c>
      <c r="C1415" s="324"/>
      <c r="D1415" s="217">
        <v>2263.4699999999998</v>
      </c>
      <c r="E1415" s="24">
        <v>2263.4699999999998</v>
      </c>
      <c r="F1415" s="217">
        <v>220.01</v>
      </c>
      <c r="G1415" s="158">
        <f t="shared" si="820"/>
        <v>0.1</v>
      </c>
      <c r="H1415" s="217">
        <f>F1415</f>
        <v>220.01</v>
      </c>
      <c r="I1415" s="158">
        <f t="shared" si="817"/>
        <v>0.1</v>
      </c>
      <c r="J1415" s="158">
        <f t="shared" si="818"/>
        <v>1</v>
      </c>
      <c r="K1415" s="24">
        <f>E1415</f>
        <v>2263.4699999999998</v>
      </c>
      <c r="L1415" s="24">
        <f t="shared" si="824"/>
        <v>0</v>
      </c>
      <c r="M1415" s="47">
        <f t="shared" si="819"/>
        <v>1</v>
      </c>
      <c r="N1415" s="664"/>
    </row>
    <row r="1416" spans="1:14" s="4" customFormat="1" ht="23.25" customHeight="1" outlineLevel="2" x14ac:dyDescent="0.25">
      <c r="A1416" s="622"/>
      <c r="B1416" s="324" t="s">
        <v>20</v>
      </c>
      <c r="C1416" s="324"/>
      <c r="D1416" s="325"/>
      <c r="E1416" s="114"/>
      <c r="F1416" s="325"/>
      <c r="G1416" s="157"/>
      <c r="H1416" s="325"/>
      <c r="I1416" s="161"/>
      <c r="J1416" s="161"/>
      <c r="K1416" s="24"/>
      <c r="L1416" s="24">
        <f t="shared" si="824"/>
        <v>0</v>
      </c>
      <c r="M1416" s="115"/>
      <c r="N1416" s="664"/>
    </row>
    <row r="1417" spans="1:14" s="334" customFormat="1" ht="52.5" customHeight="1" outlineLevel="2" x14ac:dyDescent="0.25">
      <c r="A1417" s="442" t="s">
        <v>652</v>
      </c>
      <c r="B1417" s="37" t="s">
        <v>654</v>
      </c>
      <c r="C1417" s="37" t="s">
        <v>139</v>
      </c>
      <c r="D1417" s="50">
        <f>SUM(D1418:D1421)</f>
        <v>648.41</v>
      </c>
      <c r="E1417" s="50">
        <f>SUM(E1418:E1421)</f>
        <v>648.41</v>
      </c>
      <c r="F1417" s="50">
        <f>SUM(F1418:F1421)</f>
        <v>40.86</v>
      </c>
      <c r="G1417" s="160">
        <f>F1417/E1417</f>
        <v>0.06</v>
      </c>
      <c r="H1417" s="50">
        <f>SUM(H1418:H1421)</f>
        <v>40.86</v>
      </c>
      <c r="I1417" s="160">
        <f>H1417/E1417</f>
        <v>0.06</v>
      </c>
      <c r="J1417" s="160">
        <f>H1417/F1417</f>
        <v>1</v>
      </c>
      <c r="K1417" s="50">
        <f>E1417</f>
        <v>648.41</v>
      </c>
      <c r="L1417" s="24">
        <f t="shared" si="824"/>
        <v>0</v>
      </c>
      <c r="M1417" s="134">
        <f>K1417/E1417</f>
        <v>1</v>
      </c>
      <c r="N1417" s="629" t="s">
        <v>656</v>
      </c>
    </row>
    <row r="1418" spans="1:14" s="334" customFormat="1" ht="23.25" customHeight="1" outlineLevel="2" x14ac:dyDescent="0.25">
      <c r="A1418" s="443"/>
      <c r="B1418" s="449" t="s">
        <v>19</v>
      </c>
      <c r="C1418" s="449"/>
      <c r="D1418" s="440"/>
      <c r="E1418" s="216"/>
      <c r="F1418" s="440"/>
      <c r="G1418" s="158"/>
      <c r="H1418" s="457"/>
      <c r="I1418" s="161" t="e">
        <f>H1418/E1418</f>
        <v>#DIV/0!</v>
      </c>
      <c r="J1418" s="158"/>
      <c r="K1418" s="24">
        <f>E1418</f>
        <v>0</v>
      </c>
      <c r="L1418" s="24"/>
      <c r="M1418" s="115" t="e">
        <f>K1418/E1418</f>
        <v>#DIV/0!</v>
      </c>
      <c r="N1418" s="630"/>
    </row>
    <row r="1419" spans="1:14" s="334" customFormat="1" ht="23.25" customHeight="1" outlineLevel="2" x14ac:dyDescent="0.25">
      <c r="A1419" s="443"/>
      <c r="B1419" s="449" t="s">
        <v>18</v>
      </c>
      <c r="C1419" s="449"/>
      <c r="D1419" s="39">
        <v>648.41</v>
      </c>
      <c r="E1419" s="39">
        <v>648.41</v>
      </c>
      <c r="F1419" s="39">
        <v>40.86</v>
      </c>
      <c r="G1419" s="253">
        <f>F1419/E1419</f>
        <v>0.06</v>
      </c>
      <c r="H1419" s="39">
        <f>F1419</f>
        <v>40.86</v>
      </c>
      <c r="I1419" s="253">
        <f>H1419/E1419</f>
        <v>0.06</v>
      </c>
      <c r="J1419" s="253">
        <f>H1419/F1419</f>
        <v>1</v>
      </c>
      <c r="K1419" s="39">
        <f>E1419</f>
        <v>648.41</v>
      </c>
      <c r="L1419" s="24"/>
      <c r="M1419" s="47">
        <f>K1419/E1419</f>
        <v>1</v>
      </c>
      <c r="N1419" s="630"/>
    </row>
    <row r="1420" spans="1:14" s="334" customFormat="1" ht="23.25" customHeight="1" outlineLevel="2" x14ac:dyDescent="0.25">
      <c r="A1420" s="443"/>
      <c r="B1420" s="449" t="s">
        <v>99</v>
      </c>
      <c r="C1420" s="449"/>
      <c r="D1420" s="39"/>
      <c r="E1420" s="39"/>
      <c r="F1420" s="39"/>
      <c r="G1420" s="253"/>
      <c r="H1420" s="39"/>
      <c r="I1420" s="253"/>
      <c r="J1420" s="253"/>
      <c r="K1420" s="39"/>
      <c r="L1420" s="24"/>
      <c r="M1420" s="47"/>
      <c r="N1420" s="630"/>
    </row>
    <row r="1421" spans="1:14" s="334" customFormat="1" ht="23.25" customHeight="1" outlineLevel="2" x14ac:dyDescent="0.25">
      <c r="A1421" s="441"/>
      <c r="B1421" s="449" t="s">
        <v>20</v>
      </c>
      <c r="C1421" s="449"/>
      <c r="D1421" s="457"/>
      <c r="E1421" s="114"/>
      <c r="F1421" s="457"/>
      <c r="G1421" s="158"/>
      <c r="H1421" s="457"/>
      <c r="I1421" s="161" t="e">
        <f>H1421/E1421</f>
        <v>#DIV/0!</v>
      </c>
      <c r="J1421" s="161" t="e">
        <f>H1421/F1421</f>
        <v>#DIV/0!</v>
      </c>
      <c r="K1421" s="24">
        <f>E1421</f>
        <v>0</v>
      </c>
      <c r="L1421" s="24"/>
      <c r="M1421" s="115" t="e">
        <f>K1421/E1421</f>
        <v>#DIV/0!</v>
      </c>
      <c r="N1421" s="631"/>
    </row>
    <row r="1422" spans="1:14" s="4" customFormat="1" ht="54" customHeight="1" outlineLevel="2" x14ac:dyDescent="0.25">
      <c r="A1422" s="620" t="s">
        <v>653</v>
      </c>
      <c r="B1422" s="37" t="s">
        <v>655</v>
      </c>
      <c r="C1422" s="37" t="s">
        <v>139</v>
      </c>
      <c r="D1422" s="50">
        <f>SUM(D1423:D1426)</f>
        <v>283.45</v>
      </c>
      <c r="E1422" s="50">
        <f t="shared" ref="E1422:F1422" si="834">SUM(E1423:E1426)</f>
        <v>283.45</v>
      </c>
      <c r="F1422" s="50">
        <f t="shared" si="834"/>
        <v>25.34</v>
      </c>
      <c r="G1422" s="160">
        <f>F1422/E1422</f>
        <v>0.09</v>
      </c>
      <c r="H1422" s="50">
        <f>SUM(H1423:H1426)</f>
        <v>25.34</v>
      </c>
      <c r="I1422" s="160">
        <f t="shared" si="817"/>
        <v>0.09</v>
      </c>
      <c r="J1422" s="160">
        <f t="shared" si="818"/>
        <v>1</v>
      </c>
      <c r="K1422" s="50">
        <f t="shared" si="822"/>
        <v>283.45</v>
      </c>
      <c r="L1422" s="24"/>
      <c r="M1422" s="134">
        <f t="shared" si="819"/>
        <v>1</v>
      </c>
      <c r="N1422" s="791" t="s">
        <v>1270</v>
      </c>
    </row>
    <row r="1423" spans="1:14" s="4" customFormat="1" ht="45" customHeight="1" outlineLevel="2" x14ac:dyDescent="0.25">
      <c r="A1423" s="621"/>
      <c r="B1423" s="383" t="s">
        <v>19</v>
      </c>
      <c r="C1423" s="383"/>
      <c r="D1423" s="381"/>
      <c r="E1423" s="216"/>
      <c r="F1423" s="381"/>
      <c r="G1423" s="158"/>
      <c r="H1423" s="384"/>
      <c r="I1423" s="161" t="e">
        <f t="shared" si="817"/>
        <v>#DIV/0!</v>
      </c>
      <c r="J1423" s="158"/>
      <c r="K1423" s="24">
        <f t="shared" si="822"/>
        <v>0</v>
      </c>
      <c r="L1423" s="24"/>
      <c r="M1423" s="115" t="e">
        <f t="shared" si="819"/>
        <v>#DIV/0!</v>
      </c>
      <c r="N1423" s="791"/>
    </row>
    <row r="1424" spans="1:14" s="4" customFormat="1" ht="54.75" customHeight="1" outlineLevel="2" x14ac:dyDescent="0.25">
      <c r="A1424" s="621"/>
      <c r="B1424" s="383" t="s">
        <v>18</v>
      </c>
      <c r="C1424" s="383"/>
      <c r="D1424" s="39">
        <v>283.45</v>
      </c>
      <c r="E1424" s="39">
        <v>283.45</v>
      </c>
      <c r="F1424" s="39">
        <v>25.34</v>
      </c>
      <c r="G1424" s="253">
        <f t="shared" si="820"/>
        <v>0.09</v>
      </c>
      <c r="H1424" s="39">
        <f>F1424</f>
        <v>25.34</v>
      </c>
      <c r="I1424" s="253">
        <f>H1424/E1424</f>
        <v>0.09</v>
      </c>
      <c r="J1424" s="253">
        <f t="shared" si="818"/>
        <v>1</v>
      </c>
      <c r="K1424" s="39">
        <f t="shared" si="822"/>
        <v>283.45</v>
      </c>
      <c r="L1424" s="24"/>
      <c r="M1424" s="47">
        <f>K1424/E1424</f>
        <v>1</v>
      </c>
      <c r="N1424" s="791"/>
    </row>
    <row r="1425" spans="1:14" s="4" customFormat="1" ht="52.5" customHeight="1" outlineLevel="2" x14ac:dyDescent="0.25">
      <c r="A1425" s="621"/>
      <c r="B1425" s="383" t="s">
        <v>99</v>
      </c>
      <c r="C1425" s="383"/>
      <c r="D1425" s="39"/>
      <c r="E1425" s="39"/>
      <c r="F1425" s="39"/>
      <c r="G1425" s="253"/>
      <c r="H1425" s="39"/>
      <c r="I1425" s="253"/>
      <c r="J1425" s="253"/>
      <c r="K1425" s="39"/>
      <c r="L1425" s="24"/>
      <c r="M1425" s="47"/>
      <c r="N1425" s="791"/>
    </row>
    <row r="1426" spans="1:14" s="4" customFormat="1" ht="63" customHeight="1" outlineLevel="2" x14ac:dyDescent="0.25">
      <c r="A1426" s="622"/>
      <c r="B1426" s="383" t="s">
        <v>20</v>
      </c>
      <c r="C1426" s="383"/>
      <c r="D1426" s="384"/>
      <c r="E1426" s="114"/>
      <c r="F1426" s="384"/>
      <c r="G1426" s="158"/>
      <c r="H1426" s="384"/>
      <c r="I1426" s="161" t="e">
        <f t="shared" si="817"/>
        <v>#DIV/0!</v>
      </c>
      <c r="J1426" s="161" t="e">
        <f t="shared" si="818"/>
        <v>#DIV/0!</v>
      </c>
      <c r="K1426" s="24">
        <f t="shared" ref="K1426:K1436" si="835">E1426</f>
        <v>0</v>
      </c>
      <c r="L1426" s="24"/>
      <c r="M1426" s="115" t="e">
        <f t="shared" si="819"/>
        <v>#DIV/0!</v>
      </c>
      <c r="N1426" s="791"/>
    </row>
    <row r="1427" spans="1:14" s="4" customFormat="1" ht="116.25" customHeight="1" outlineLevel="2" x14ac:dyDescent="0.25">
      <c r="A1427" s="676" t="s">
        <v>108</v>
      </c>
      <c r="B1427" s="37" t="s">
        <v>657</v>
      </c>
      <c r="C1427" s="37" t="s">
        <v>139</v>
      </c>
      <c r="D1427" s="50">
        <f>SUM(D1428:D1431)</f>
        <v>17785.66</v>
      </c>
      <c r="E1427" s="50">
        <f t="shared" ref="E1427" si="836">SUM(E1428:E1431)</f>
        <v>17785.66</v>
      </c>
      <c r="F1427" s="50">
        <f>SUM(F1428:F1431)</f>
        <v>4335.8100000000004</v>
      </c>
      <c r="G1427" s="158">
        <f t="shared" si="820"/>
        <v>0.24</v>
      </c>
      <c r="H1427" s="50">
        <f>SUM(H1428:H1431)</f>
        <v>4335.8100000000004</v>
      </c>
      <c r="I1427" s="160">
        <f t="shared" si="817"/>
        <v>0.24</v>
      </c>
      <c r="J1427" s="160">
        <f t="shared" si="818"/>
        <v>1</v>
      </c>
      <c r="K1427" s="50">
        <f t="shared" si="835"/>
        <v>17785.66</v>
      </c>
      <c r="L1427" s="24"/>
      <c r="M1427" s="134">
        <f t="shared" si="819"/>
        <v>1</v>
      </c>
      <c r="N1427" s="791" t="s">
        <v>663</v>
      </c>
    </row>
    <row r="1428" spans="1:14" s="4" customFormat="1" ht="26.25" customHeight="1" outlineLevel="2" x14ac:dyDescent="0.25">
      <c r="A1428" s="677"/>
      <c r="B1428" s="383" t="s">
        <v>19</v>
      </c>
      <c r="C1428" s="383"/>
      <c r="D1428" s="114">
        <f t="shared" ref="D1428:F1431" si="837">D1433+D1438+D1443</f>
        <v>0</v>
      </c>
      <c r="E1428" s="114">
        <f t="shared" si="837"/>
        <v>0</v>
      </c>
      <c r="F1428" s="114">
        <f t="shared" si="837"/>
        <v>0</v>
      </c>
      <c r="G1428" s="158"/>
      <c r="H1428" s="114">
        <f>H1433+H1438+H1443</f>
        <v>0</v>
      </c>
      <c r="I1428" s="160"/>
      <c r="J1428" s="160"/>
      <c r="K1428" s="24">
        <f t="shared" si="835"/>
        <v>0</v>
      </c>
      <c r="L1428" s="24"/>
      <c r="M1428" s="115" t="e">
        <f t="shared" si="819"/>
        <v>#DIV/0!</v>
      </c>
      <c r="N1428" s="791"/>
    </row>
    <row r="1429" spans="1:14" s="4" customFormat="1" ht="30.75" customHeight="1" outlineLevel="2" x14ac:dyDescent="0.25">
      <c r="A1429" s="677"/>
      <c r="B1429" s="383" t="s">
        <v>18</v>
      </c>
      <c r="C1429" s="383"/>
      <c r="D1429" s="114">
        <f t="shared" si="837"/>
        <v>2700</v>
      </c>
      <c r="E1429" s="114">
        <f t="shared" si="837"/>
        <v>2700</v>
      </c>
      <c r="F1429" s="114">
        <f t="shared" si="837"/>
        <v>0</v>
      </c>
      <c r="G1429" s="158">
        <f>F1429/E1429</f>
        <v>0</v>
      </c>
      <c r="H1429" s="114">
        <f>H1434+H1439+H1444</f>
        <v>0</v>
      </c>
      <c r="I1429" s="160">
        <f>H1429/E1429</f>
        <v>0</v>
      </c>
      <c r="J1429" s="160"/>
      <c r="K1429" s="114">
        <f>K1434+K1439+K1444</f>
        <v>2700</v>
      </c>
      <c r="L1429" s="24"/>
      <c r="M1429" s="47">
        <f t="shared" si="819"/>
        <v>1</v>
      </c>
      <c r="N1429" s="791"/>
    </row>
    <row r="1430" spans="1:14" s="4" customFormat="1" ht="26.25" customHeight="1" outlineLevel="2" x14ac:dyDescent="0.25">
      <c r="A1430" s="677"/>
      <c r="B1430" s="383" t="s">
        <v>38</v>
      </c>
      <c r="C1430" s="383"/>
      <c r="D1430" s="114">
        <f t="shared" si="837"/>
        <v>15085.66</v>
      </c>
      <c r="E1430" s="114">
        <f t="shared" si="837"/>
        <v>15085.66</v>
      </c>
      <c r="F1430" s="114">
        <f t="shared" si="837"/>
        <v>4335.8100000000004</v>
      </c>
      <c r="G1430" s="158">
        <f>F1430/E1430</f>
        <v>0.28999999999999998</v>
      </c>
      <c r="H1430" s="114">
        <f>H1435+H1440+H1445</f>
        <v>4335.8100000000004</v>
      </c>
      <c r="I1430" s="160">
        <f>H1430/E1430</f>
        <v>0.28999999999999998</v>
      </c>
      <c r="J1430" s="160">
        <f>H1430/F1430</f>
        <v>1</v>
      </c>
      <c r="K1430" s="114">
        <f>K1435+K1440+K1445</f>
        <v>15085.66</v>
      </c>
      <c r="L1430" s="24"/>
      <c r="M1430" s="47">
        <f>K1430/E1430</f>
        <v>1</v>
      </c>
      <c r="N1430" s="791"/>
    </row>
    <row r="1431" spans="1:14" s="4" customFormat="1" ht="30" customHeight="1" outlineLevel="2" x14ac:dyDescent="0.25">
      <c r="A1431" s="678"/>
      <c r="B1431" s="383" t="s">
        <v>20</v>
      </c>
      <c r="C1431" s="383"/>
      <c r="D1431" s="114">
        <f t="shared" si="837"/>
        <v>0</v>
      </c>
      <c r="E1431" s="114">
        <f t="shared" si="837"/>
        <v>0</v>
      </c>
      <c r="F1431" s="114">
        <f t="shared" si="837"/>
        <v>0</v>
      </c>
      <c r="G1431" s="158"/>
      <c r="H1431" s="114">
        <f>H1436+H1441+H1446</f>
        <v>0</v>
      </c>
      <c r="I1431" s="160"/>
      <c r="J1431" s="158"/>
      <c r="K1431" s="24">
        <f t="shared" si="835"/>
        <v>0</v>
      </c>
      <c r="L1431" s="24"/>
      <c r="M1431" s="115" t="e">
        <f t="shared" si="819"/>
        <v>#DIV/0!</v>
      </c>
      <c r="N1431" s="791"/>
    </row>
    <row r="1432" spans="1:14" s="4" customFormat="1" ht="126" customHeight="1" outlineLevel="2" x14ac:dyDescent="0.25">
      <c r="A1432" s="639" t="s">
        <v>109</v>
      </c>
      <c r="B1432" s="37" t="s">
        <v>658</v>
      </c>
      <c r="C1432" s="37" t="s">
        <v>139</v>
      </c>
      <c r="D1432" s="50">
        <f>SUM(D1433:D1436)</f>
        <v>14896.94</v>
      </c>
      <c r="E1432" s="50">
        <f t="shared" ref="E1432:H1432" si="838">SUM(E1433:E1436)</f>
        <v>14896.94</v>
      </c>
      <c r="F1432" s="50">
        <f t="shared" si="838"/>
        <v>4335.8100000000004</v>
      </c>
      <c r="G1432" s="160">
        <f t="shared" si="820"/>
        <v>0.28999999999999998</v>
      </c>
      <c r="H1432" s="50">
        <f t="shared" si="838"/>
        <v>4335.8100000000004</v>
      </c>
      <c r="I1432" s="160">
        <f t="shared" si="817"/>
        <v>0.28999999999999998</v>
      </c>
      <c r="J1432" s="160">
        <f t="shared" si="818"/>
        <v>1</v>
      </c>
      <c r="K1432" s="50">
        <f t="shared" si="835"/>
        <v>14896.94</v>
      </c>
      <c r="L1432" s="24"/>
      <c r="M1432" s="134">
        <f t="shared" si="819"/>
        <v>1</v>
      </c>
      <c r="N1432" s="791"/>
    </row>
    <row r="1433" spans="1:14" s="4" customFormat="1" ht="24.75" customHeight="1" outlineLevel="2" x14ac:dyDescent="0.25">
      <c r="A1433" s="640"/>
      <c r="B1433" s="383" t="s">
        <v>19</v>
      </c>
      <c r="C1433" s="383"/>
      <c r="D1433" s="384"/>
      <c r="E1433" s="114"/>
      <c r="F1433" s="384"/>
      <c r="G1433" s="157"/>
      <c r="H1433" s="381"/>
      <c r="I1433" s="161" t="e">
        <f t="shared" si="817"/>
        <v>#DIV/0!</v>
      </c>
      <c r="J1433" s="161" t="e">
        <f t="shared" si="818"/>
        <v>#DIV/0!</v>
      </c>
      <c r="K1433" s="24">
        <f t="shared" si="835"/>
        <v>0</v>
      </c>
      <c r="L1433" s="24"/>
      <c r="M1433" s="115" t="e">
        <f t="shared" si="819"/>
        <v>#DIV/0!</v>
      </c>
      <c r="N1433" s="791"/>
    </row>
    <row r="1434" spans="1:14" s="4" customFormat="1" ht="27" customHeight="1" outlineLevel="2" x14ac:dyDescent="0.25">
      <c r="A1434" s="640"/>
      <c r="B1434" s="383" t="s">
        <v>18</v>
      </c>
      <c r="C1434" s="383"/>
      <c r="D1434" s="39"/>
      <c r="E1434" s="39"/>
      <c r="F1434" s="39"/>
      <c r="G1434" s="253"/>
      <c r="H1434" s="39"/>
      <c r="I1434" s="253"/>
      <c r="J1434" s="253"/>
      <c r="K1434" s="39">
        <f>E1434</f>
        <v>0</v>
      </c>
      <c r="L1434" s="24"/>
      <c r="M1434" s="47"/>
      <c r="N1434" s="791"/>
    </row>
    <row r="1435" spans="1:14" s="4" customFormat="1" ht="23.25" customHeight="1" outlineLevel="2" x14ac:dyDescent="0.25">
      <c r="A1435" s="640"/>
      <c r="B1435" s="383" t="s">
        <v>38</v>
      </c>
      <c r="C1435" s="383"/>
      <c r="D1435" s="114">
        <v>14896.94</v>
      </c>
      <c r="E1435" s="114">
        <v>14896.94</v>
      </c>
      <c r="F1435" s="114">
        <v>4335.8100000000004</v>
      </c>
      <c r="G1435" s="253">
        <f>F1435/E1435</f>
        <v>0.28999999999999998</v>
      </c>
      <c r="H1435" s="114">
        <v>4335.8100000000004</v>
      </c>
      <c r="I1435" s="253">
        <f>H1435/E1435</f>
        <v>0.28999999999999998</v>
      </c>
      <c r="J1435" s="253">
        <f>H1435/F1435</f>
        <v>1</v>
      </c>
      <c r="K1435" s="24">
        <f t="shared" si="835"/>
        <v>14896.94</v>
      </c>
      <c r="L1435" s="24"/>
      <c r="M1435" s="47">
        <f>K1435/E1435</f>
        <v>1</v>
      </c>
      <c r="N1435" s="791"/>
    </row>
    <row r="1436" spans="1:14" s="4" customFormat="1" ht="39" customHeight="1" outlineLevel="2" x14ac:dyDescent="0.25">
      <c r="A1436" s="641"/>
      <c r="B1436" s="383" t="s">
        <v>20</v>
      </c>
      <c r="C1436" s="383"/>
      <c r="D1436" s="384"/>
      <c r="E1436" s="114"/>
      <c r="F1436" s="384"/>
      <c r="G1436" s="77" t="e">
        <f t="shared" si="820"/>
        <v>#DIV/0!</v>
      </c>
      <c r="H1436" s="381"/>
      <c r="I1436" s="161" t="e">
        <f t="shared" si="817"/>
        <v>#DIV/0!</v>
      </c>
      <c r="J1436" s="161" t="e">
        <f t="shared" si="818"/>
        <v>#DIV/0!</v>
      </c>
      <c r="K1436" s="24">
        <f t="shared" si="835"/>
        <v>0</v>
      </c>
      <c r="L1436" s="24"/>
      <c r="M1436" s="115" t="e">
        <f t="shared" si="819"/>
        <v>#DIV/0!</v>
      </c>
      <c r="N1436" s="791"/>
    </row>
    <row r="1437" spans="1:14" s="334" customFormat="1" ht="243.75" customHeight="1" outlineLevel="2" x14ac:dyDescent="0.25">
      <c r="A1437" s="444" t="s">
        <v>659</v>
      </c>
      <c r="B1437" s="41" t="s">
        <v>660</v>
      </c>
      <c r="C1437" s="37" t="s">
        <v>139</v>
      </c>
      <c r="D1437" s="50">
        <f>SUM(D1438:D1441)</f>
        <v>2000</v>
      </c>
      <c r="E1437" s="50">
        <f>SUM(E1438:E1441)</f>
        <v>2000</v>
      </c>
      <c r="F1437" s="50">
        <f>SUM(F1438:F1441)</f>
        <v>0</v>
      </c>
      <c r="G1437" s="160">
        <f>F1437/E1437</f>
        <v>0</v>
      </c>
      <c r="H1437" s="50">
        <f>SUM(H1438:H1441)</f>
        <v>0</v>
      </c>
      <c r="I1437" s="160">
        <f t="shared" ref="I1437:I1473" si="839">H1437/E1437</f>
        <v>0</v>
      </c>
      <c r="J1437" s="160"/>
      <c r="K1437" s="50">
        <f t="shared" ref="K1437:K1471" si="840">E1437</f>
        <v>2000</v>
      </c>
      <c r="L1437" s="24"/>
      <c r="M1437" s="134">
        <f t="shared" ref="M1437:M1473" si="841">K1437/E1437</f>
        <v>1</v>
      </c>
      <c r="N1437" s="866" t="s">
        <v>1356</v>
      </c>
    </row>
    <row r="1438" spans="1:14" s="334" customFormat="1" ht="93" customHeight="1" outlineLevel="2" x14ac:dyDescent="0.25">
      <c r="A1438" s="445"/>
      <c r="B1438" s="449" t="s">
        <v>19</v>
      </c>
      <c r="C1438" s="449"/>
      <c r="D1438" s="457"/>
      <c r="E1438" s="114"/>
      <c r="F1438" s="457"/>
      <c r="G1438" s="157"/>
      <c r="H1438" s="440"/>
      <c r="I1438" s="161" t="e">
        <f t="shared" si="839"/>
        <v>#DIV/0!</v>
      </c>
      <c r="J1438" s="161" t="e">
        <f>H1438/F1438</f>
        <v>#DIV/0!</v>
      </c>
      <c r="K1438" s="24">
        <f t="shared" si="840"/>
        <v>0</v>
      </c>
      <c r="L1438" s="24"/>
      <c r="M1438" s="115" t="e">
        <f t="shared" si="841"/>
        <v>#DIV/0!</v>
      </c>
      <c r="N1438" s="867"/>
    </row>
    <row r="1439" spans="1:14" s="334" customFormat="1" ht="88.5" customHeight="1" outlineLevel="2" x14ac:dyDescent="0.25">
      <c r="A1439" s="445"/>
      <c r="B1439" s="449" t="s">
        <v>18</v>
      </c>
      <c r="C1439" s="449"/>
      <c r="D1439" s="39">
        <v>2000</v>
      </c>
      <c r="E1439" s="39">
        <v>2000</v>
      </c>
      <c r="F1439" s="39"/>
      <c r="G1439" s="253">
        <f>F1439/E1439</f>
        <v>0</v>
      </c>
      <c r="H1439" s="39">
        <f>F1439</f>
        <v>0</v>
      </c>
      <c r="I1439" s="253">
        <f t="shared" si="839"/>
        <v>0</v>
      </c>
      <c r="J1439" s="253"/>
      <c r="K1439" s="39">
        <f t="shared" si="840"/>
        <v>2000</v>
      </c>
      <c r="L1439" s="24"/>
      <c r="M1439" s="47">
        <f t="shared" si="841"/>
        <v>1</v>
      </c>
      <c r="N1439" s="867"/>
    </row>
    <row r="1440" spans="1:14" s="334" customFormat="1" ht="94.5" customHeight="1" outlineLevel="2" x14ac:dyDescent="0.25">
      <c r="A1440" s="445"/>
      <c r="B1440" s="449" t="s">
        <v>38</v>
      </c>
      <c r="C1440" s="449"/>
      <c r="D1440" s="114"/>
      <c r="E1440" s="114"/>
      <c r="F1440" s="114"/>
      <c r="G1440" s="77" t="e">
        <f>F1440/E1440</f>
        <v>#DIV/0!</v>
      </c>
      <c r="H1440" s="218"/>
      <c r="I1440" s="161" t="e">
        <f t="shared" si="839"/>
        <v>#DIV/0!</v>
      </c>
      <c r="J1440" s="161" t="e">
        <f>H1440/F1440</f>
        <v>#DIV/0!</v>
      </c>
      <c r="K1440" s="24">
        <f t="shared" si="840"/>
        <v>0</v>
      </c>
      <c r="L1440" s="24"/>
      <c r="M1440" s="115" t="e">
        <f t="shared" si="841"/>
        <v>#DIV/0!</v>
      </c>
      <c r="N1440" s="867"/>
    </row>
    <row r="1441" spans="1:14" s="334" customFormat="1" ht="97.5" customHeight="1" outlineLevel="2" x14ac:dyDescent="0.25">
      <c r="A1441" s="445"/>
      <c r="B1441" s="449" t="s">
        <v>20</v>
      </c>
      <c r="C1441" s="449"/>
      <c r="D1441" s="457"/>
      <c r="E1441" s="114"/>
      <c r="F1441" s="457"/>
      <c r="G1441" s="77" t="e">
        <f>F1441/E1441</f>
        <v>#DIV/0!</v>
      </c>
      <c r="H1441" s="440"/>
      <c r="I1441" s="161" t="e">
        <f t="shared" si="839"/>
        <v>#DIV/0!</v>
      </c>
      <c r="J1441" s="161" t="e">
        <f>H1441/F1441</f>
        <v>#DIV/0!</v>
      </c>
      <c r="K1441" s="24">
        <f t="shared" si="840"/>
        <v>0</v>
      </c>
      <c r="L1441" s="24"/>
      <c r="M1441" s="115" t="e">
        <f t="shared" si="841"/>
        <v>#DIV/0!</v>
      </c>
      <c r="N1441" s="868"/>
    </row>
    <row r="1442" spans="1:14" s="334" customFormat="1" ht="127.5" customHeight="1" outlineLevel="2" x14ac:dyDescent="0.25">
      <c r="A1442" s="444" t="s">
        <v>661</v>
      </c>
      <c r="B1442" s="37" t="s">
        <v>662</v>
      </c>
      <c r="C1442" s="37" t="s">
        <v>139</v>
      </c>
      <c r="D1442" s="50">
        <f>SUM(D1443:D1446)</f>
        <v>888.72</v>
      </c>
      <c r="E1442" s="50">
        <f>SUM(E1443:E1446)</f>
        <v>888.72</v>
      </c>
      <c r="F1442" s="50">
        <f>SUM(F1443:F1446)</f>
        <v>0</v>
      </c>
      <c r="G1442" s="160">
        <f>F1442/E1442</f>
        <v>0</v>
      </c>
      <c r="H1442" s="50">
        <f>SUM(H1443:H1446)</f>
        <v>0</v>
      </c>
      <c r="I1442" s="160">
        <f t="shared" si="839"/>
        <v>0</v>
      </c>
      <c r="J1442" s="160"/>
      <c r="K1442" s="50">
        <f t="shared" si="840"/>
        <v>888.72</v>
      </c>
      <c r="L1442" s="24"/>
      <c r="M1442" s="134">
        <f t="shared" si="841"/>
        <v>1</v>
      </c>
      <c r="N1442" s="866" t="s">
        <v>610</v>
      </c>
    </row>
    <row r="1443" spans="1:14" s="334" customFormat="1" ht="39" customHeight="1" outlineLevel="2" x14ac:dyDescent="0.25">
      <c r="A1443" s="445"/>
      <c r="B1443" s="449" t="s">
        <v>19</v>
      </c>
      <c r="C1443" s="449"/>
      <c r="D1443" s="457"/>
      <c r="E1443" s="114"/>
      <c r="F1443" s="457"/>
      <c r="G1443" s="157"/>
      <c r="H1443" s="440"/>
      <c r="I1443" s="161" t="e">
        <f t="shared" si="839"/>
        <v>#DIV/0!</v>
      </c>
      <c r="J1443" s="161" t="e">
        <f>H1443/F1443</f>
        <v>#DIV/0!</v>
      </c>
      <c r="K1443" s="24">
        <f t="shared" si="840"/>
        <v>0</v>
      </c>
      <c r="L1443" s="24"/>
      <c r="M1443" s="115" t="e">
        <f t="shared" si="841"/>
        <v>#DIV/0!</v>
      </c>
      <c r="N1443" s="867"/>
    </row>
    <row r="1444" spans="1:14" s="334" customFormat="1" ht="39" customHeight="1" outlineLevel="2" x14ac:dyDescent="0.25">
      <c r="A1444" s="445"/>
      <c r="B1444" s="449" t="s">
        <v>18</v>
      </c>
      <c r="C1444" s="449"/>
      <c r="D1444" s="39">
        <v>700</v>
      </c>
      <c r="E1444" s="39">
        <v>700</v>
      </c>
      <c r="F1444" s="39"/>
      <c r="G1444" s="253">
        <f>F1444/E1444</f>
        <v>0</v>
      </c>
      <c r="H1444" s="39">
        <f>F1444</f>
        <v>0</v>
      </c>
      <c r="I1444" s="253">
        <f t="shared" si="839"/>
        <v>0</v>
      </c>
      <c r="J1444" s="253"/>
      <c r="K1444" s="39">
        <f t="shared" si="840"/>
        <v>700</v>
      </c>
      <c r="L1444" s="24"/>
      <c r="M1444" s="47">
        <f t="shared" si="841"/>
        <v>1</v>
      </c>
      <c r="N1444" s="867"/>
    </row>
    <row r="1445" spans="1:14" s="334" customFormat="1" ht="39" customHeight="1" outlineLevel="2" x14ac:dyDescent="0.25">
      <c r="A1445" s="445"/>
      <c r="B1445" s="449" t="s">
        <v>38</v>
      </c>
      <c r="C1445" s="449"/>
      <c r="D1445" s="114">
        <v>188.72</v>
      </c>
      <c r="E1445" s="114">
        <v>188.72</v>
      </c>
      <c r="F1445" s="114"/>
      <c r="G1445" s="77">
        <f>F1445/E1445</f>
        <v>0</v>
      </c>
      <c r="H1445" s="218"/>
      <c r="I1445" s="161">
        <f t="shared" si="839"/>
        <v>0</v>
      </c>
      <c r="J1445" s="161" t="e">
        <f>H1445/F1445</f>
        <v>#DIV/0!</v>
      </c>
      <c r="K1445" s="24">
        <f t="shared" si="840"/>
        <v>188.72</v>
      </c>
      <c r="L1445" s="24"/>
      <c r="M1445" s="47">
        <f>K1445/E1445</f>
        <v>1</v>
      </c>
      <c r="N1445" s="867"/>
    </row>
    <row r="1446" spans="1:14" s="334" customFormat="1" ht="39" customHeight="1" outlineLevel="2" x14ac:dyDescent="0.25">
      <c r="A1446" s="445"/>
      <c r="B1446" s="449" t="s">
        <v>20</v>
      </c>
      <c r="C1446" s="449"/>
      <c r="D1446" s="457"/>
      <c r="E1446" s="114"/>
      <c r="F1446" s="457"/>
      <c r="G1446" s="77" t="e">
        <f>F1446/E1446</f>
        <v>#DIV/0!</v>
      </c>
      <c r="H1446" s="440"/>
      <c r="I1446" s="161" t="e">
        <f t="shared" si="839"/>
        <v>#DIV/0!</v>
      </c>
      <c r="J1446" s="161" t="e">
        <f>H1446/F1446</f>
        <v>#DIV/0!</v>
      </c>
      <c r="K1446" s="24">
        <f t="shared" si="840"/>
        <v>0</v>
      </c>
      <c r="L1446" s="24"/>
      <c r="M1446" s="115" t="e">
        <f t="shared" si="841"/>
        <v>#DIV/0!</v>
      </c>
      <c r="N1446" s="868"/>
    </row>
    <row r="1447" spans="1:14" s="334" customFormat="1" ht="39" customHeight="1" outlineLevel="2" x14ac:dyDescent="0.25">
      <c r="A1447" s="444" t="s">
        <v>664</v>
      </c>
      <c r="B1447" s="37" t="s">
        <v>351</v>
      </c>
      <c r="C1447" s="37" t="s">
        <v>139</v>
      </c>
      <c r="D1447" s="50">
        <f>SUM(D1448:D1451)</f>
        <v>19963.34</v>
      </c>
      <c r="E1447" s="50">
        <f>SUM(E1448:E1451)</f>
        <v>19963.34</v>
      </c>
      <c r="F1447" s="50">
        <f>SUM(F1448:F1451)</f>
        <v>2862.37</v>
      </c>
      <c r="G1447" s="160">
        <f>F1447/E1447</f>
        <v>0.14000000000000001</v>
      </c>
      <c r="H1447" s="50">
        <f>SUM(H1448:H1451)</f>
        <v>2862.37</v>
      </c>
      <c r="I1447" s="160">
        <f t="shared" si="839"/>
        <v>0.14000000000000001</v>
      </c>
      <c r="J1447" s="160"/>
      <c r="K1447" s="50">
        <f t="shared" si="840"/>
        <v>19963.34</v>
      </c>
      <c r="L1447" s="24"/>
      <c r="M1447" s="134">
        <f t="shared" si="841"/>
        <v>1</v>
      </c>
      <c r="N1447" s="1002"/>
    </row>
    <row r="1448" spans="1:14" s="334" customFormat="1" ht="39" customHeight="1" outlineLevel="2" x14ac:dyDescent="0.25">
      <c r="A1448" s="445"/>
      <c r="B1448" s="449" t="s">
        <v>19</v>
      </c>
      <c r="C1448" s="449"/>
      <c r="D1448" s="457">
        <f t="shared" ref="D1448:F1451" si="842">D1453</f>
        <v>0</v>
      </c>
      <c r="E1448" s="463">
        <f t="shared" si="842"/>
        <v>0</v>
      </c>
      <c r="F1448" s="457">
        <f t="shared" si="842"/>
        <v>0</v>
      </c>
      <c r="G1448" s="157"/>
      <c r="H1448" s="440"/>
      <c r="I1448" s="161" t="e">
        <f t="shared" si="839"/>
        <v>#DIV/0!</v>
      </c>
      <c r="J1448" s="161" t="e">
        <f>H1448/F1448</f>
        <v>#DIV/0!</v>
      </c>
      <c r="K1448" s="24">
        <f t="shared" si="840"/>
        <v>0</v>
      </c>
      <c r="L1448" s="24"/>
      <c r="M1448" s="115" t="e">
        <f t="shared" si="841"/>
        <v>#DIV/0!</v>
      </c>
      <c r="N1448" s="1003"/>
    </row>
    <row r="1449" spans="1:14" s="334" customFormat="1" ht="39" customHeight="1" outlineLevel="2" x14ac:dyDescent="0.25">
      <c r="A1449" s="445"/>
      <c r="B1449" s="449" t="s">
        <v>18</v>
      </c>
      <c r="C1449" s="449"/>
      <c r="D1449" s="463">
        <f t="shared" si="842"/>
        <v>19902.61</v>
      </c>
      <c r="E1449" s="463">
        <f t="shared" si="842"/>
        <v>19902.61</v>
      </c>
      <c r="F1449" s="463">
        <f t="shared" si="842"/>
        <v>2854.24</v>
      </c>
      <c r="G1449" s="253">
        <f>F1449/E1449</f>
        <v>0.14000000000000001</v>
      </c>
      <c r="H1449" s="39">
        <f>F1449</f>
        <v>2854.24</v>
      </c>
      <c r="I1449" s="253">
        <f t="shared" si="839"/>
        <v>0.14000000000000001</v>
      </c>
      <c r="J1449" s="253"/>
      <c r="K1449" s="39">
        <f t="shared" si="840"/>
        <v>19902.61</v>
      </c>
      <c r="L1449" s="24"/>
      <c r="M1449" s="47">
        <f t="shared" si="841"/>
        <v>1</v>
      </c>
      <c r="N1449" s="1003"/>
    </row>
    <row r="1450" spans="1:14" s="334" customFormat="1" ht="39" customHeight="1" outlineLevel="2" x14ac:dyDescent="0.25">
      <c r="A1450" s="445"/>
      <c r="B1450" s="449" t="s">
        <v>38</v>
      </c>
      <c r="C1450" s="449"/>
      <c r="D1450" s="463">
        <f t="shared" si="842"/>
        <v>60.73</v>
      </c>
      <c r="E1450" s="463">
        <f t="shared" si="842"/>
        <v>60.73</v>
      </c>
      <c r="F1450" s="463">
        <f t="shared" si="842"/>
        <v>8.1300000000000008</v>
      </c>
      <c r="G1450" s="253">
        <f>F1450/E1450</f>
        <v>0.13</v>
      </c>
      <c r="H1450" s="39">
        <f>F1450</f>
        <v>8.1300000000000008</v>
      </c>
      <c r="I1450" s="253">
        <f t="shared" si="839"/>
        <v>0.13</v>
      </c>
      <c r="J1450" s="161">
        <f>H1450/F1450</f>
        <v>1</v>
      </c>
      <c r="K1450" s="24">
        <f t="shared" si="840"/>
        <v>60.73</v>
      </c>
      <c r="L1450" s="24"/>
      <c r="M1450" s="47">
        <f t="shared" si="841"/>
        <v>1</v>
      </c>
      <c r="N1450" s="1003"/>
    </row>
    <row r="1451" spans="1:14" s="334" customFormat="1" ht="39" customHeight="1" outlineLevel="2" x14ac:dyDescent="0.25">
      <c r="A1451" s="445"/>
      <c r="B1451" s="449" t="s">
        <v>20</v>
      </c>
      <c r="C1451" s="449"/>
      <c r="D1451" s="457">
        <f t="shared" si="842"/>
        <v>0</v>
      </c>
      <c r="E1451" s="463">
        <f t="shared" si="842"/>
        <v>0</v>
      </c>
      <c r="F1451" s="457">
        <f t="shared" si="842"/>
        <v>0</v>
      </c>
      <c r="G1451" s="77" t="e">
        <f>F1451/E1451</f>
        <v>#DIV/0!</v>
      </c>
      <c r="H1451" s="440"/>
      <c r="I1451" s="161" t="e">
        <f t="shared" si="839"/>
        <v>#DIV/0!</v>
      </c>
      <c r="J1451" s="161" t="e">
        <f>H1451/F1451</f>
        <v>#DIV/0!</v>
      </c>
      <c r="K1451" s="24">
        <f t="shared" si="840"/>
        <v>0</v>
      </c>
      <c r="L1451" s="24"/>
      <c r="M1451" s="115" t="e">
        <f t="shared" si="841"/>
        <v>#DIV/0!</v>
      </c>
      <c r="N1451" s="1004"/>
    </row>
    <row r="1452" spans="1:14" s="334" customFormat="1" ht="75" outlineLevel="2" x14ac:dyDescent="0.25">
      <c r="A1452" s="444" t="s">
        <v>665</v>
      </c>
      <c r="B1452" s="37" t="s">
        <v>666</v>
      </c>
      <c r="C1452" s="37" t="s">
        <v>139</v>
      </c>
      <c r="D1452" s="50">
        <f>SUM(D1453:D1456)</f>
        <v>19963.34</v>
      </c>
      <c r="E1452" s="50">
        <f>SUM(E1453:E1456)</f>
        <v>19963.34</v>
      </c>
      <c r="F1452" s="50">
        <f>SUM(F1453:F1456)</f>
        <v>2862.37</v>
      </c>
      <c r="G1452" s="160">
        <f>F1452/E1452</f>
        <v>0.14000000000000001</v>
      </c>
      <c r="H1452" s="50">
        <f>SUM(H1453:H1456)</f>
        <v>2862.37</v>
      </c>
      <c r="I1452" s="160">
        <f t="shared" si="839"/>
        <v>0.14000000000000001</v>
      </c>
      <c r="J1452" s="158">
        <f>H1452/F1452</f>
        <v>1</v>
      </c>
      <c r="K1452" s="50">
        <f t="shared" si="840"/>
        <v>19963.34</v>
      </c>
      <c r="L1452" s="24"/>
      <c r="M1452" s="134">
        <f t="shared" si="841"/>
        <v>1</v>
      </c>
      <c r="N1452" s="1002"/>
    </row>
    <row r="1453" spans="1:14" s="334" customFormat="1" ht="39" customHeight="1" outlineLevel="2" x14ac:dyDescent="0.25">
      <c r="A1453" s="445"/>
      <c r="B1453" s="449" t="s">
        <v>19</v>
      </c>
      <c r="C1453" s="449"/>
      <c r="D1453" s="457">
        <f t="shared" ref="D1453:F1456" si="843">D1458+D1463+D1468</f>
        <v>0</v>
      </c>
      <c r="E1453" s="463">
        <f t="shared" si="843"/>
        <v>0</v>
      </c>
      <c r="F1453" s="457">
        <f t="shared" si="843"/>
        <v>0</v>
      </c>
      <c r="G1453" s="157"/>
      <c r="H1453" s="440"/>
      <c r="I1453" s="161" t="e">
        <f t="shared" si="839"/>
        <v>#DIV/0!</v>
      </c>
      <c r="J1453" s="158"/>
      <c r="K1453" s="24">
        <f t="shared" si="840"/>
        <v>0</v>
      </c>
      <c r="L1453" s="24"/>
      <c r="M1453" s="115" t="e">
        <f t="shared" si="841"/>
        <v>#DIV/0!</v>
      </c>
      <c r="N1453" s="1003"/>
    </row>
    <row r="1454" spans="1:14" s="334" customFormat="1" ht="39" customHeight="1" outlineLevel="2" x14ac:dyDescent="0.25">
      <c r="A1454" s="445"/>
      <c r="B1454" s="449" t="s">
        <v>18</v>
      </c>
      <c r="C1454" s="449"/>
      <c r="D1454" s="463">
        <f t="shared" si="843"/>
        <v>19902.61</v>
      </c>
      <c r="E1454" s="463">
        <f t="shared" si="843"/>
        <v>19902.61</v>
      </c>
      <c r="F1454" s="114">
        <f t="shared" si="843"/>
        <v>2854.24</v>
      </c>
      <c r="G1454" s="253">
        <f>F1454/E1454</f>
        <v>0.14000000000000001</v>
      </c>
      <c r="H1454" s="39">
        <f>F1454</f>
        <v>2854.24</v>
      </c>
      <c r="I1454" s="253">
        <f t="shared" si="839"/>
        <v>0.14000000000000001</v>
      </c>
      <c r="J1454" s="158">
        <f>H1454/F1454</f>
        <v>1</v>
      </c>
      <c r="K1454" s="39">
        <f t="shared" si="840"/>
        <v>19902.61</v>
      </c>
      <c r="L1454" s="24"/>
      <c r="M1454" s="47">
        <f t="shared" si="841"/>
        <v>1</v>
      </c>
      <c r="N1454" s="1003"/>
    </row>
    <row r="1455" spans="1:14" s="334" customFormat="1" ht="39" customHeight="1" outlineLevel="2" x14ac:dyDescent="0.25">
      <c r="A1455" s="445"/>
      <c r="B1455" s="449" t="s">
        <v>38</v>
      </c>
      <c r="C1455" s="449"/>
      <c r="D1455" s="463">
        <f t="shared" si="843"/>
        <v>60.73</v>
      </c>
      <c r="E1455" s="463">
        <f t="shared" si="843"/>
        <v>60.73</v>
      </c>
      <c r="F1455" s="114">
        <f t="shared" si="843"/>
        <v>8.1300000000000008</v>
      </c>
      <c r="G1455" s="253">
        <f>F1455/E1455</f>
        <v>0.13</v>
      </c>
      <c r="H1455" s="39">
        <f>F1455</f>
        <v>8.1300000000000008</v>
      </c>
      <c r="I1455" s="253">
        <f t="shared" si="839"/>
        <v>0.13</v>
      </c>
      <c r="J1455" s="158">
        <f>H1455/F1455</f>
        <v>1</v>
      </c>
      <c r="K1455" s="24">
        <f t="shared" si="840"/>
        <v>60.73</v>
      </c>
      <c r="L1455" s="24"/>
      <c r="M1455" s="47">
        <f>K1455/E1455</f>
        <v>1</v>
      </c>
      <c r="N1455" s="1003"/>
    </row>
    <row r="1456" spans="1:14" s="334" customFormat="1" ht="39" customHeight="1" outlineLevel="2" x14ac:dyDescent="0.25">
      <c r="A1456" s="445"/>
      <c r="B1456" s="449" t="s">
        <v>20</v>
      </c>
      <c r="C1456" s="449"/>
      <c r="D1456" s="457">
        <f t="shared" si="843"/>
        <v>0</v>
      </c>
      <c r="E1456" s="463">
        <f t="shared" si="843"/>
        <v>0</v>
      </c>
      <c r="F1456" s="457">
        <f t="shared" si="843"/>
        <v>0</v>
      </c>
      <c r="G1456" s="77" t="e">
        <f>F1456/E1456</f>
        <v>#DIV/0!</v>
      </c>
      <c r="H1456" s="440"/>
      <c r="I1456" s="161" t="e">
        <f t="shared" si="839"/>
        <v>#DIV/0!</v>
      </c>
      <c r="J1456" s="158"/>
      <c r="K1456" s="24">
        <f t="shared" si="840"/>
        <v>0</v>
      </c>
      <c r="L1456" s="24"/>
      <c r="M1456" s="115" t="e">
        <f t="shared" si="841"/>
        <v>#DIV/0!</v>
      </c>
      <c r="N1456" s="1004"/>
    </row>
    <row r="1457" spans="1:14" s="334" customFormat="1" ht="39" customHeight="1" outlineLevel="2" x14ac:dyDescent="0.25">
      <c r="A1457" s="444" t="s">
        <v>668</v>
      </c>
      <c r="B1457" s="37" t="s">
        <v>667</v>
      </c>
      <c r="C1457" s="37" t="s">
        <v>139</v>
      </c>
      <c r="D1457" s="50">
        <f>SUM(D1458:D1461)</f>
        <v>16707.84</v>
      </c>
      <c r="E1457" s="50">
        <f>SUM(E1458:E1461)</f>
        <v>16707.84</v>
      </c>
      <c r="F1457" s="50">
        <f>SUM(F1458:F1461)</f>
        <v>2682.8</v>
      </c>
      <c r="G1457" s="160">
        <f>F1457/E1457</f>
        <v>0.16</v>
      </c>
      <c r="H1457" s="50">
        <f>SUM(H1458:H1461)</f>
        <v>2682.8</v>
      </c>
      <c r="I1457" s="160">
        <f t="shared" si="839"/>
        <v>0.16</v>
      </c>
      <c r="J1457" s="158">
        <f>H1457/F1457</f>
        <v>1</v>
      </c>
      <c r="K1457" s="50">
        <f t="shared" si="840"/>
        <v>16707.84</v>
      </c>
      <c r="L1457" s="24"/>
      <c r="M1457" s="134">
        <f t="shared" si="841"/>
        <v>1</v>
      </c>
      <c r="N1457" s="866" t="s">
        <v>673</v>
      </c>
    </row>
    <row r="1458" spans="1:14" s="334" customFormat="1" ht="39" customHeight="1" outlineLevel="2" x14ac:dyDescent="0.25">
      <c r="A1458" s="445"/>
      <c r="B1458" s="449" t="s">
        <v>19</v>
      </c>
      <c r="C1458" s="449"/>
      <c r="D1458" s="457"/>
      <c r="E1458" s="114"/>
      <c r="F1458" s="457"/>
      <c r="G1458" s="157"/>
      <c r="H1458" s="440"/>
      <c r="I1458" s="161" t="e">
        <f t="shared" si="839"/>
        <v>#DIV/0!</v>
      </c>
      <c r="J1458" s="161" t="e">
        <f>H1458/F1458</f>
        <v>#DIV/0!</v>
      </c>
      <c r="K1458" s="24">
        <f t="shared" si="840"/>
        <v>0</v>
      </c>
      <c r="L1458" s="24"/>
      <c r="M1458" s="115" t="e">
        <f t="shared" si="841"/>
        <v>#DIV/0!</v>
      </c>
      <c r="N1458" s="867"/>
    </row>
    <row r="1459" spans="1:14" s="334" customFormat="1" ht="39" customHeight="1" outlineLevel="2" x14ac:dyDescent="0.25">
      <c r="A1459" s="445"/>
      <c r="B1459" s="449" t="s">
        <v>18</v>
      </c>
      <c r="C1459" s="449"/>
      <c r="D1459" s="39">
        <v>16647.11</v>
      </c>
      <c r="E1459" s="39">
        <v>16647.11</v>
      </c>
      <c r="F1459" s="39">
        <v>2674.67</v>
      </c>
      <c r="G1459" s="253">
        <f>F1459/E1459</f>
        <v>0.16</v>
      </c>
      <c r="H1459" s="39">
        <f>F1459</f>
        <v>2674.67</v>
      </c>
      <c r="I1459" s="253">
        <f t="shared" si="839"/>
        <v>0.16</v>
      </c>
      <c r="J1459" s="158">
        <f>H1459/F1459</f>
        <v>1</v>
      </c>
      <c r="K1459" s="39">
        <f t="shared" si="840"/>
        <v>16647.11</v>
      </c>
      <c r="L1459" s="24"/>
      <c r="M1459" s="47">
        <f t="shared" si="841"/>
        <v>1</v>
      </c>
      <c r="N1459" s="867"/>
    </row>
    <row r="1460" spans="1:14" s="334" customFormat="1" ht="39" customHeight="1" outlineLevel="2" x14ac:dyDescent="0.25">
      <c r="A1460" s="445"/>
      <c r="B1460" s="449" t="s">
        <v>38</v>
      </c>
      <c r="C1460" s="449"/>
      <c r="D1460" s="114">
        <v>60.73</v>
      </c>
      <c r="E1460" s="114">
        <v>60.73</v>
      </c>
      <c r="F1460" s="114">
        <v>8.1300000000000008</v>
      </c>
      <c r="G1460" s="253">
        <f>F1460/E1460</f>
        <v>0.13</v>
      </c>
      <c r="H1460" s="39">
        <f>F1460</f>
        <v>8.1300000000000008</v>
      </c>
      <c r="I1460" s="253">
        <f t="shared" si="839"/>
        <v>0.13</v>
      </c>
      <c r="J1460" s="158">
        <f>H1460/F1460</f>
        <v>1</v>
      </c>
      <c r="K1460" s="24">
        <f t="shared" si="840"/>
        <v>60.73</v>
      </c>
      <c r="L1460" s="24"/>
      <c r="M1460" s="47">
        <f t="shared" si="841"/>
        <v>1</v>
      </c>
      <c r="N1460" s="867"/>
    </row>
    <row r="1461" spans="1:14" s="334" customFormat="1" ht="39" customHeight="1" outlineLevel="2" x14ac:dyDescent="0.25">
      <c r="A1461" s="445"/>
      <c r="B1461" s="449" t="s">
        <v>20</v>
      </c>
      <c r="C1461" s="449"/>
      <c r="D1461" s="457"/>
      <c r="E1461" s="114"/>
      <c r="F1461" s="457"/>
      <c r="G1461" s="77" t="e">
        <f>F1461/E1461</f>
        <v>#DIV/0!</v>
      </c>
      <c r="H1461" s="440"/>
      <c r="I1461" s="161" t="e">
        <f t="shared" si="839"/>
        <v>#DIV/0!</v>
      </c>
      <c r="J1461" s="158"/>
      <c r="K1461" s="24">
        <f t="shared" si="840"/>
        <v>0</v>
      </c>
      <c r="L1461" s="24"/>
      <c r="M1461" s="115" t="e">
        <f t="shared" si="841"/>
        <v>#DIV/0!</v>
      </c>
      <c r="N1461" s="868"/>
    </row>
    <row r="1462" spans="1:14" s="334" customFormat="1" ht="55.5" customHeight="1" outlineLevel="2" x14ac:dyDescent="0.25">
      <c r="A1462" s="444" t="s">
        <v>669</v>
      </c>
      <c r="B1462" s="37" t="s">
        <v>671</v>
      </c>
      <c r="C1462" s="37" t="s">
        <v>139</v>
      </c>
      <c r="D1462" s="50">
        <f>SUM(D1463:D1466)</f>
        <v>1721.03</v>
      </c>
      <c r="E1462" s="50">
        <f>SUM(E1463:E1466)</f>
        <v>1721.03</v>
      </c>
      <c r="F1462" s="50">
        <f>SUM(F1463:F1466)</f>
        <v>150.97</v>
      </c>
      <c r="G1462" s="160">
        <f>F1462/E1462</f>
        <v>0.09</v>
      </c>
      <c r="H1462" s="50">
        <f>SUM(H1463:H1466)</f>
        <v>150.97</v>
      </c>
      <c r="I1462" s="160">
        <f t="shared" si="839"/>
        <v>0.09</v>
      </c>
      <c r="J1462" s="158">
        <f>H1462/F1462</f>
        <v>1</v>
      </c>
      <c r="K1462" s="50">
        <f t="shared" si="840"/>
        <v>1721.03</v>
      </c>
      <c r="L1462" s="24"/>
      <c r="M1462" s="134">
        <f t="shared" si="841"/>
        <v>1</v>
      </c>
      <c r="N1462" s="866" t="s">
        <v>656</v>
      </c>
    </row>
    <row r="1463" spans="1:14" s="334" customFormat="1" ht="39" customHeight="1" outlineLevel="2" x14ac:dyDescent="0.25">
      <c r="A1463" s="445"/>
      <c r="B1463" s="449" t="s">
        <v>19</v>
      </c>
      <c r="C1463" s="449"/>
      <c r="D1463" s="457"/>
      <c r="E1463" s="114"/>
      <c r="F1463" s="457"/>
      <c r="G1463" s="157"/>
      <c r="H1463" s="440"/>
      <c r="I1463" s="161" t="e">
        <f t="shared" si="839"/>
        <v>#DIV/0!</v>
      </c>
      <c r="J1463" s="158"/>
      <c r="K1463" s="24">
        <f t="shared" si="840"/>
        <v>0</v>
      </c>
      <c r="L1463" s="24"/>
      <c r="M1463" s="115" t="e">
        <f t="shared" si="841"/>
        <v>#DIV/0!</v>
      </c>
      <c r="N1463" s="867"/>
    </row>
    <row r="1464" spans="1:14" s="334" customFormat="1" ht="39" customHeight="1" outlineLevel="2" x14ac:dyDescent="0.25">
      <c r="A1464" s="445"/>
      <c r="B1464" s="449" t="s">
        <v>18</v>
      </c>
      <c r="C1464" s="449"/>
      <c r="D1464" s="39">
        <v>1721.03</v>
      </c>
      <c r="E1464" s="39">
        <v>1721.03</v>
      </c>
      <c r="F1464" s="39">
        <v>150.97</v>
      </c>
      <c r="G1464" s="253">
        <f>F1464/E1464</f>
        <v>0.09</v>
      </c>
      <c r="H1464" s="39">
        <f>F1464</f>
        <v>150.97</v>
      </c>
      <c r="I1464" s="253">
        <f t="shared" si="839"/>
        <v>0.09</v>
      </c>
      <c r="J1464" s="158">
        <f>H1464/F1464</f>
        <v>1</v>
      </c>
      <c r="K1464" s="39">
        <f t="shared" si="840"/>
        <v>1721.03</v>
      </c>
      <c r="L1464" s="24"/>
      <c r="M1464" s="47">
        <f t="shared" si="841"/>
        <v>1</v>
      </c>
      <c r="N1464" s="867"/>
    </row>
    <row r="1465" spans="1:14" s="334" customFormat="1" ht="39" customHeight="1" outlineLevel="2" x14ac:dyDescent="0.25">
      <c r="A1465" s="445"/>
      <c r="B1465" s="449" t="s">
        <v>38</v>
      </c>
      <c r="C1465" s="449"/>
      <c r="D1465" s="114"/>
      <c r="E1465" s="114"/>
      <c r="F1465" s="114"/>
      <c r="G1465" s="77" t="e">
        <f>F1465/E1465</f>
        <v>#DIV/0!</v>
      </c>
      <c r="H1465" s="218"/>
      <c r="I1465" s="161" t="e">
        <f t="shared" si="839"/>
        <v>#DIV/0!</v>
      </c>
      <c r="J1465" s="158"/>
      <c r="K1465" s="24">
        <f t="shared" si="840"/>
        <v>0</v>
      </c>
      <c r="L1465" s="24"/>
      <c r="M1465" s="115" t="e">
        <f t="shared" si="841"/>
        <v>#DIV/0!</v>
      </c>
      <c r="N1465" s="867"/>
    </row>
    <row r="1466" spans="1:14" s="334" customFormat="1" ht="39" customHeight="1" outlineLevel="2" x14ac:dyDescent="0.25">
      <c r="A1466" s="445"/>
      <c r="B1466" s="449" t="s">
        <v>20</v>
      </c>
      <c r="C1466" s="449"/>
      <c r="D1466" s="457"/>
      <c r="E1466" s="114"/>
      <c r="F1466" s="457"/>
      <c r="G1466" s="77" t="e">
        <f>F1466/E1466</f>
        <v>#DIV/0!</v>
      </c>
      <c r="H1466" s="440"/>
      <c r="I1466" s="161" t="e">
        <f t="shared" si="839"/>
        <v>#DIV/0!</v>
      </c>
      <c r="J1466" s="158"/>
      <c r="K1466" s="24">
        <f t="shared" si="840"/>
        <v>0</v>
      </c>
      <c r="L1466" s="24"/>
      <c r="M1466" s="115" t="e">
        <f t="shared" si="841"/>
        <v>#DIV/0!</v>
      </c>
      <c r="N1466" s="868"/>
    </row>
    <row r="1467" spans="1:14" s="334" customFormat="1" ht="85.5" customHeight="1" outlineLevel="2" x14ac:dyDescent="0.25">
      <c r="A1467" s="444" t="s">
        <v>670</v>
      </c>
      <c r="B1467" s="37" t="s">
        <v>672</v>
      </c>
      <c r="C1467" s="37" t="s">
        <v>139</v>
      </c>
      <c r="D1467" s="50">
        <f>SUM(D1468:D1471)</f>
        <v>1534.47</v>
      </c>
      <c r="E1467" s="50">
        <f>SUM(E1468:E1471)</f>
        <v>1534.47</v>
      </c>
      <c r="F1467" s="50">
        <f>SUM(F1468:F1471)</f>
        <v>28.6</v>
      </c>
      <c r="G1467" s="160">
        <f>F1467/E1467</f>
        <v>0.02</v>
      </c>
      <c r="H1467" s="50">
        <f>SUM(H1468:H1471)</f>
        <v>28.6</v>
      </c>
      <c r="I1467" s="160">
        <f t="shared" si="839"/>
        <v>0.02</v>
      </c>
      <c r="J1467" s="158">
        <f>H1467/F1467</f>
        <v>1</v>
      </c>
      <c r="K1467" s="50">
        <f t="shared" si="840"/>
        <v>1534.47</v>
      </c>
      <c r="L1467" s="24"/>
      <c r="M1467" s="134">
        <f t="shared" si="841"/>
        <v>1</v>
      </c>
      <c r="N1467" s="866" t="s">
        <v>1269</v>
      </c>
    </row>
    <row r="1468" spans="1:14" s="334" customFormat="1" ht="39" customHeight="1" outlineLevel="2" x14ac:dyDescent="0.25">
      <c r="A1468" s="445"/>
      <c r="B1468" s="449" t="s">
        <v>19</v>
      </c>
      <c r="C1468" s="449"/>
      <c r="D1468" s="457"/>
      <c r="E1468" s="114"/>
      <c r="F1468" s="457"/>
      <c r="G1468" s="157"/>
      <c r="H1468" s="440"/>
      <c r="I1468" s="161" t="e">
        <f t="shared" si="839"/>
        <v>#DIV/0!</v>
      </c>
      <c r="J1468" s="158"/>
      <c r="K1468" s="24">
        <f t="shared" si="840"/>
        <v>0</v>
      </c>
      <c r="L1468" s="24"/>
      <c r="M1468" s="115" t="e">
        <f t="shared" si="841"/>
        <v>#DIV/0!</v>
      </c>
      <c r="N1468" s="867"/>
    </row>
    <row r="1469" spans="1:14" s="334" customFormat="1" ht="39" customHeight="1" outlineLevel="2" x14ac:dyDescent="0.25">
      <c r="A1469" s="445"/>
      <c r="B1469" s="449" t="s">
        <v>18</v>
      </c>
      <c r="C1469" s="449"/>
      <c r="D1469" s="39">
        <v>1534.47</v>
      </c>
      <c r="E1469" s="39">
        <v>1534.47</v>
      </c>
      <c r="F1469" s="39">
        <v>28.6</v>
      </c>
      <c r="G1469" s="253">
        <f>F1469/E1469</f>
        <v>0.02</v>
      </c>
      <c r="H1469" s="39">
        <f>F1469</f>
        <v>28.6</v>
      </c>
      <c r="I1469" s="253">
        <f t="shared" si="839"/>
        <v>0.02</v>
      </c>
      <c r="J1469" s="158">
        <f>H1469/F1469</f>
        <v>1</v>
      </c>
      <c r="K1469" s="39">
        <f t="shared" si="840"/>
        <v>1534.47</v>
      </c>
      <c r="L1469" s="24"/>
      <c r="M1469" s="47">
        <f t="shared" si="841"/>
        <v>1</v>
      </c>
      <c r="N1469" s="867"/>
    </row>
    <row r="1470" spans="1:14" s="334" customFormat="1" ht="39" customHeight="1" outlineLevel="2" x14ac:dyDescent="0.25">
      <c r="A1470" s="445"/>
      <c r="B1470" s="449" t="s">
        <v>38</v>
      </c>
      <c r="C1470" s="449"/>
      <c r="D1470" s="114"/>
      <c r="E1470" s="114"/>
      <c r="F1470" s="114"/>
      <c r="G1470" s="77" t="e">
        <f>F1470/E1470</f>
        <v>#DIV/0!</v>
      </c>
      <c r="H1470" s="218"/>
      <c r="I1470" s="161" t="e">
        <f t="shared" si="839"/>
        <v>#DIV/0!</v>
      </c>
      <c r="J1470" s="158"/>
      <c r="K1470" s="24">
        <f t="shared" si="840"/>
        <v>0</v>
      </c>
      <c r="L1470" s="24"/>
      <c r="M1470" s="115" t="e">
        <f t="shared" si="841"/>
        <v>#DIV/0!</v>
      </c>
      <c r="N1470" s="867"/>
    </row>
    <row r="1471" spans="1:14" s="334" customFormat="1" ht="39" customHeight="1" outlineLevel="2" x14ac:dyDescent="0.25">
      <c r="A1471" s="445"/>
      <c r="B1471" s="449" t="s">
        <v>20</v>
      </c>
      <c r="C1471" s="449"/>
      <c r="D1471" s="457"/>
      <c r="E1471" s="114"/>
      <c r="F1471" s="457"/>
      <c r="G1471" s="77" t="e">
        <f>F1471/E1471</f>
        <v>#DIV/0!</v>
      </c>
      <c r="H1471" s="440"/>
      <c r="I1471" s="161" t="e">
        <f t="shared" si="839"/>
        <v>#DIV/0!</v>
      </c>
      <c r="J1471" s="158"/>
      <c r="K1471" s="24">
        <f t="shared" si="840"/>
        <v>0</v>
      </c>
      <c r="L1471" s="24"/>
      <c r="M1471" s="115" t="e">
        <f t="shared" si="841"/>
        <v>#DIV/0!</v>
      </c>
      <c r="N1471" s="868"/>
    </row>
    <row r="1472" spans="1:14" s="334" customFormat="1" ht="39" customHeight="1" outlineLevel="2" x14ac:dyDescent="0.25">
      <c r="A1472" s="444" t="s">
        <v>675</v>
      </c>
      <c r="B1472" s="37" t="s">
        <v>676</v>
      </c>
      <c r="C1472" s="37" t="s">
        <v>139</v>
      </c>
      <c r="D1472" s="50">
        <f>SUM(D1473:D1476)</f>
        <v>564.66</v>
      </c>
      <c r="E1472" s="50">
        <f>SUM(E1473:E1476)</f>
        <v>564.66</v>
      </c>
      <c r="F1472" s="50">
        <f>SUM(F1473:F1476)</f>
        <v>0</v>
      </c>
      <c r="G1472" s="160">
        <f>F1472/E1472</f>
        <v>0</v>
      </c>
      <c r="H1472" s="50">
        <f>SUM(H1473:H1476)</f>
        <v>0</v>
      </c>
      <c r="I1472" s="160">
        <f t="shared" si="839"/>
        <v>0</v>
      </c>
      <c r="J1472" s="158"/>
      <c r="K1472" s="50">
        <f>SUM(K1473:K1476)</f>
        <v>562.33000000000004</v>
      </c>
      <c r="L1472" s="50">
        <f>SUM(L1473:L1476)</f>
        <v>2.33</v>
      </c>
      <c r="M1472" s="134">
        <f t="shared" si="841"/>
        <v>1</v>
      </c>
      <c r="N1472" s="999"/>
    </row>
    <row r="1473" spans="1:14" s="334" customFormat="1" ht="39" customHeight="1" outlineLevel="2" x14ac:dyDescent="0.25">
      <c r="A1473" s="445"/>
      <c r="B1473" s="449" t="s">
        <v>19</v>
      </c>
      <c r="C1473" s="449"/>
      <c r="D1473" s="457">
        <f t="shared" ref="D1473:E1476" si="844">D1478+D1488+D1503</f>
        <v>0</v>
      </c>
      <c r="E1473" s="463">
        <f t="shared" si="844"/>
        <v>0</v>
      </c>
      <c r="F1473" s="457"/>
      <c r="G1473" s="157"/>
      <c r="H1473" s="440"/>
      <c r="I1473" s="161" t="e">
        <f t="shared" si="839"/>
        <v>#DIV/0!</v>
      </c>
      <c r="J1473" s="158"/>
      <c r="K1473" s="24">
        <f>E1473</f>
        <v>0</v>
      </c>
      <c r="L1473" s="24"/>
      <c r="M1473" s="115" t="e">
        <f t="shared" si="841"/>
        <v>#DIV/0!</v>
      </c>
      <c r="N1473" s="1000"/>
    </row>
    <row r="1474" spans="1:14" s="334" customFormat="1" ht="39" customHeight="1" outlineLevel="2" x14ac:dyDescent="0.25">
      <c r="A1474" s="445"/>
      <c r="B1474" s="449" t="s">
        <v>18</v>
      </c>
      <c r="C1474" s="449"/>
      <c r="D1474" s="463">
        <f t="shared" si="844"/>
        <v>0</v>
      </c>
      <c r="E1474" s="463">
        <f t="shared" si="844"/>
        <v>0</v>
      </c>
      <c r="F1474" s="39"/>
      <c r="G1474" s="253"/>
      <c r="H1474" s="39"/>
      <c r="I1474" s="253"/>
      <c r="J1474" s="158"/>
      <c r="K1474" s="39">
        <f>E1474</f>
        <v>0</v>
      </c>
      <c r="L1474" s="24"/>
      <c r="M1474" s="47"/>
      <c r="N1474" s="1000"/>
    </row>
    <row r="1475" spans="1:14" s="334" customFormat="1" ht="39" customHeight="1" outlineLevel="2" x14ac:dyDescent="0.25">
      <c r="A1475" s="445"/>
      <c r="B1475" s="449" t="s">
        <v>38</v>
      </c>
      <c r="C1475" s="449"/>
      <c r="D1475" s="463">
        <f t="shared" si="844"/>
        <v>564.66</v>
      </c>
      <c r="E1475" s="463">
        <f t="shared" si="844"/>
        <v>564.66</v>
      </c>
      <c r="F1475" s="114"/>
      <c r="G1475" s="77">
        <f>F1475/E1475</f>
        <v>0</v>
      </c>
      <c r="H1475" s="218"/>
      <c r="I1475" s="161">
        <f t="shared" ref="I1475:I1498" si="845">H1475/E1475</f>
        <v>0</v>
      </c>
      <c r="J1475" s="158"/>
      <c r="K1475" s="463">
        <f>K1480+K1490+K1505</f>
        <v>562.33000000000004</v>
      </c>
      <c r="L1475" s="463">
        <f>L1480+L1490+L1505</f>
        <v>2.33</v>
      </c>
      <c r="M1475" s="134">
        <f>K1475/E1475</f>
        <v>1</v>
      </c>
      <c r="N1475" s="1000"/>
    </row>
    <row r="1476" spans="1:14" s="334" customFormat="1" ht="39" customHeight="1" outlineLevel="2" x14ac:dyDescent="0.25">
      <c r="A1476" s="445"/>
      <c r="B1476" s="449" t="s">
        <v>20</v>
      </c>
      <c r="C1476" s="449"/>
      <c r="D1476" s="457">
        <f t="shared" si="844"/>
        <v>0</v>
      </c>
      <c r="E1476" s="463">
        <f t="shared" si="844"/>
        <v>0</v>
      </c>
      <c r="F1476" s="457"/>
      <c r="G1476" s="77" t="e">
        <f>F1476/E1476</f>
        <v>#DIV/0!</v>
      </c>
      <c r="H1476" s="440"/>
      <c r="I1476" s="161" t="e">
        <f t="shared" si="845"/>
        <v>#DIV/0!</v>
      </c>
      <c r="J1476" s="158"/>
      <c r="K1476" s="24">
        <f t="shared" ref="K1476:K1486" si="846">E1476</f>
        <v>0</v>
      </c>
      <c r="L1476" s="24"/>
      <c r="M1476" s="115" t="e">
        <f t="shared" ref="M1476:M1497" si="847">K1476/E1476</f>
        <v>#DIV/0!</v>
      </c>
      <c r="N1476" s="1001"/>
    </row>
    <row r="1477" spans="1:14" s="334" customFormat="1" ht="39" customHeight="1" outlineLevel="2" x14ac:dyDescent="0.25">
      <c r="A1477" s="444" t="s">
        <v>677</v>
      </c>
      <c r="B1477" s="37" t="s">
        <v>678</v>
      </c>
      <c r="C1477" s="37" t="s">
        <v>139</v>
      </c>
      <c r="D1477" s="50">
        <f>SUM(D1478:D1481)</f>
        <v>40</v>
      </c>
      <c r="E1477" s="50">
        <f>SUM(E1478:E1481)</f>
        <v>40</v>
      </c>
      <c r="F1477" s="50">
        <f>SUM(F1478:F1481)</f>
        <v>0</v>
      </c>
      <c r="G1477" s="160">
        <f>F1477/E1477</f>
        <v>0</v>
      </c>
      <c r="H1477" s="50">
        <f>SUM(H1478:H1481)</f>
        <v>0</v>
      </c>
      <c r="I1477" s="160">
        <f t="shared" si="845"/>
        <v>0</v>
      </c>
      <c r="J1477" s="158"/>
      <c r="K1477" s="50">
        <f t="shared" si="846"/>
        <v>40</v>
      </c>
      <c r="L1477" s="24"/>
      <c r="M1477" s="134">
        <f t="shared" si="847"/>
        <v>1</v>
      </c>
      <c r="N1477" s="999"/>
    </row>
    <row r="1478" spans="1:14" s="334" customFormat="1" outlineLevel="2" x14ac:dyDescent="0.25">
      <c r="A1478" s="445"/>
      <c r="B1478" s="449" t="s">
        <v>19</v>
      </c>
      <c r="C1478" s="449"/>
      <c r="D1478" s="457">
        <f t="shared" ref="D1478:E1481" si="848">D1483</f>
        <v>0</v>
      </c>
      <c r="E1478" s="463">
        <f t="shared" si="848"/>
        <v>0</v>
      </c>
      <c r="F1478" s="457"/>
      <c r="G1478" s="157"/>
      <c r="H1478" s="440"/>
      <c r="I1478" s="161" t="e">
        <f t="shared" si="845"/>
        <v>#DIV/0!</v>
      </c>
      <c r="J1478" s="158"/>
      <c r="K1478" s="24">
        <f t="shared" si="846"/>
        <v>0</v>
      </c>
      <c r="L1478" s="24"/>
      <c r="M1478" s="115" t="e">
        <f t="shared" si="847"/>
        <v>#DIV/0!</v>
      </c>
      <c r="N1478" s="1000"/>
    </row>
    <row r="1479" spans="1:14" s="334" customFormat="1" outlineLevel="2" x14ac:dyDescent="0.25">
      <c r="A1479" s="445"/>
      <c r="B1479" s="449" t="s">
        <v>18</v>
      </c>
      <c r="C1479" s="449"/>
      <c r="D1479" s="463">
        <f t="shared" si="848"/>
        <v>0</v>
      </c>
      <c r="E1479" s="463">
        <f t="shared" si="848"/>
        <v>0</v>
      </c>
      <c r="F1479" s="39"/>
      <c r="G1479" s="253"/>
      <c r="H1479" s="39"/>
      <c r="I1479" s="253"/>
      <c r="J1479" s="158"/>
      <c r="K1479" s="39">
        <f t="shared" si="846"/>
        <v>0</v>
      </c>
      <c r="L1479" s="24"/>
      <c r="M1479" s="47"/>
      <c r="N1479" s="1000"/>
    </row>
    <row r="1480" spans="1:14" s="334" customFormat="1" outlineLevel="2" x14ac:dyDescent="0.25">
      <c r="A1480" s="445"/>
      <c r="B1480" s="449" t="s">
        <v>38</v>
      </c>
      <c r="C1480" s="449"/>
      <c r="D1480" s="464">
        <f t="shared" si="848"/>
        <v>40</v>
      </c>
      <c r="E1480" s="464">
        <f t="shared" si="848"/>
        <v>40</v>
      </c>
      <c r="F1480" s="114"/>
      <c r="G1480" s="77">
        <f>F1480/E1480</f>
        <v>0</v>
      </c>
      <c r="H1480" s="218"/>
      <c r="I1480" s="161">
        <f t="shared" si="845"/>
        <v>0</v>
      </c>
      <c r="J1480" s="158"/>
      <c r="K1480" s="24">
        <f t="shared" si="846"/>
        <v>40</v>
      </c>
      <c r="L1480" s="24"/>
      <c r="M1480" s="134">
        <f>K1480/E1480</f>
        <v>1</v>
      </c>
      <c r="N1480" s="1000"/>
    </row>
    <row r="1481" spans="1:14" s="334" customFormat="1" outlineLevel="2" x14ac:dyDescent="0.25">
      <c r="A1481" s="445"/>
      <c r="B1481" s="449" t="s">
        <v>20</v>
      </c>
      <c r="C1481" s="449"/>
      <c r="D1481" s="457">
        <f t="shared" si="848"/>
        <v>0</v>
      </c>
      <c r="E1481" s="463">
        <f t="shared" si="848"/>
        <v>0</v>
      </c>
      <c r="F1481" s="457"/>
      <c r="G1481" s="77" t="e">
        <f>F1481/E1481</f>
        <v>#DIV/0!</v>
      </c>
      <c r="H1481" s="440"/>
      <c r="I1481" s="161" t="e">
        <f t="shared" si="845"/>
        <v>#DIV/0!</v>
      </c>
      <c r="J1481" s="158"/>
      <c r="K1481" s="24">
        <f t="shared" si="846"/>
        <v>0</v>
      </c>
      <c r="L1481" s="24"/>
      <c r="M1481" s="115" t="e">
        <f t="shared" si="847"/>
        <v>#DIV/0!</v>
      </c>
      <c r="N1481" s="1001"/>
    </row>
    <row r="1482" spans="1:14" s="334" customFormat="1" ht="75" outlineLevel="2" x14ac:dyDescent="0.25">
      <c r="A1482" s="444" t="s">
        <v>679</v>
      </c>
      <c r="B1482" s="37" t="s">
        <v>102</v>
      </c>
      <c r="C1482" s="37" t="s">
        <v>139</v>
      </c>
      <c r="D1482" s="50">
        <f>SUM(D1483:D1486)</f>
        <v>40</v>
      </c>
      <c r="E1482" s="50">
        <f>SUM(E1483:E1486)</f>
        <v>40</v>
      </c>
      <c r="F1482" s="50">
        <f>SUM(F1483:F1486)</f>
        <v>0</v>
      </c>
      <c r="G1482" s="160">
        <f>F1482/E1482</f>
        <v>0</v>
      </c>
      <c r="H1482" s="50">
        <f>SUM(H1483:H1486)</f>
        <v>0</v>
      </c>
      <c r="I1482" s="160">
        <f t="shared" si="845"/>
        <v>0</v>
      </c>
      <c r="J1482" s="158"/>
      <c r="K1482" s="50">
        <f t="shared" si="846"/>
        <v>40</v>
      </c>
      <c r="L1482" s="24"/>
      <c r="M1482" s="134">
        <f t="shared" si="847"/>
        <v>1</v>
      </c>
      <c r="N1482" s="866" t="s">
        <v>638</v>
      </c>
    </row>
    <row r="1483" spans="1:14" s="334" customFormat="1" outlineLevel="2" x14ac:dyDescent="0.25">
      <c r="A1483" s="445"/>
      <c r="B1483" s="449" t="s">
        <v>19</v>
      </c>
      <c r="C1483" s="449"/>
      <c r="D1483" s="457"/>
      <c r="E1483" s="114"/>
      <c r="F1483" s="457"/>
      <c r="G1483" s="157"/>
      <c r="H1483" s="440"/>
      <c r="I1483" s="161" t="e">
        <f t="shared" si="845"/>
        <v>#DIV/0!</v>
      </c>
      <c r="J1483" s="158"/>
      <c r="K1483" s="24">
        <f t="shared" si="846"/>
        <v>0</v>
      </c>
      <c r="L1483" s="24"/>
      <c r="M1483" s="115" t="e">
        <f t="shared" si="847"/>
        <v>#DIV/0!</v>
      </c>
      <c r="N1483" s="867"/>
    </row>
    <row r="1484" spans="1:14" s="334" customFormat="1" outlineLevel="2" x14ac:dyDescent="0.25">
      <c r="A1484" s="445"/>
      <c r="B1484" s="449" t="s">
        <v>18</v>
      </c>
      <c r="C1484" s="449"/>
      <c r="D1484" s="39"/>
      <c r="E1484" s="39"/>
      <c r="F1484" s="39"/>
      <c r="G1484" s="253"/>
      <c r="H1484" s="39"/>
      <c r="I1484" s="253"/>
      <c r="J1484" s="158"/>
      <c r="K1484" s="39">
        <f t="shared" si="846"/>
        <v>0</v>
      </c>
      <c r="L1484" s="24"/>
      <c r="M1484" s="47"/>
      <c r="N1484" s="867"/>
    </row>
    <row r="1485" spans="1:14" s="334" customFormat="1" outlineLevel="2" x14ac:dyDescent="0.25">
      <c r="A1485" s="445"/>
      <c r="B1485" s="449" t="s">
        <v>38</v>
      </c>
      <c r="C1485" s="449"/>
      <c r="D1485" s="114">
        <v>40</v>
      </c>
      <c r="E1485" s="114">
        <v>40</v>
      </c>
      <c r="F1485" s="114"/>
      <c r="G1485" s="77">
        <f>F1485/E1485</f>
        <v>0</v>
      </c>
      <c r="H1485" s="218"/>
      <c r="I1485" s="161">
        <f t="shared" si="845"/>
        <v>0</v>
      </c>
      <c r="J1485" s="158"/>
      <c r="K1485" s="24">
        <f t="shared" si="846"/>
        <v>40</v>
      </c>
      <c r="L1485" s="24"/>
      <c r="M1485" s="134">
        <f>K1485/E1485</f>
        <v>1</v>
      </c>
      <c r="N1485" s="867"/>
    </row>
    <row r="1486" spans="1:14" s="334" customFormat="1" outlineLevel="2" x14ac:dyDescent="0.25">
      <c r="A1486" s="445"/>
      <c r="B1486" s="449" t="s">
        <v>20</v>
      </c>
      <c r="C1486" s="449"/>
      <c r="D1486" s="457"/>
      <c r="E1486" s="114"/>
      <c r="F1486" s="457"/>
      <c r="G1486" s="77" t="e">
        <f>F1486/E1486</f>
        <v>#DIV/0!</v>
      </c>
      <c r="H1486" s="440"/>
      <c r="I1486" s="161" t="e">
        <f t="shared" si="845"/>
        <v>#DIV/0!</v>
      </c>
      <c r="J1486" s="158"/>
      <c r="K1486" s="24">
        <f t="shared" si="846"/>
        <v>0</v>
      </c>
      <c r="L1486" s="24"/>
      <c r="M1486" s="115" t="e">
        <f t="shared" si="847"/>
        <v>#DIV/0!</v>
      </c>
      <c r="N1486" s="868"/>
    </row>
    <row r="1487" spans="1:14" s="334" customFormat="1" ht="56.25" outlineLevel="2" x14ac:dyDescent="0.25">
      <c r="A1487" s="444" t="s">
        <v>680</v>
      </c>
      <c r="B1487" s="37" t="s">
        <v>681</v>
      </c>
      <c r="C1487" s="37" t="s">
        <v>139</v>
      </c>
      <c r="D1487" s="50">
        <f>SUM(D1488:D1491)</f>
        <v>374.66</v>
      </c>
      <c r="E1487" s="50">
        <f>SUM(E1488:E1491)</f>
        <v>374.66</v>
      </c>
      <c r="F1487" s="50">
        <f>SUM(F1488:F1491)</f>
        <v>0</v>
      </c>
      <c r="G1487" s="160">
        <f>F1487/E1487</f>
        <v>0</v>
      </c>
      <c r="H1487" s="50">
        <f>SUM(H1488:H1491)</f>
        <v>0</v>
      </c>
      <c r="I1487" s="160">
        <f t="shared" si="845"/>
        <v>0</v>
      </c>
      <c r="J1487" s="158"/>
      <c r="K1487" s="50">
        <f>SUM(K1488:K1491)</f>
        <v>372.33</v>
      </c>
      <c r="L1487" s="50">
        <f>SUM(L1488:L1491)</f>
        <v>2.33</v>
      </c>
      <c r="M1487" s="134">
        <f t="shared" si="847"/>
        <v>0.99</v>
      </c>
      <c r="N1487" s="999"/>
    </row>
    <row r="1488" spans="1:14" s="334" customFormat="1" ht="39" customHeight="1" outlineLevel="2" x14ac:dyDescent="0.25">
      <c r="A1488" s="445"/>
      <c r="B1488" s="449" t="s">
        <v>19</v>
      </c>
      <c r="C1488" s="449"/>
      <c r="D1488" s="457">
        <f t="shared" ref="D1488:E1491" si="849">D1493+D1498</f>
        <v>0</v>
      </c>
      <c r="E1488" s="463">
        <f t="shared" si="849"/>
        <v>0</v>
      </c>
      <c r="F1488" s="457"/>
      <c r="G1488" s="157"/>
      <c r="H1488" s="440"/>
      <c r="I1488" s="161" t="e">
        <f t="shared" si="845"/>
        <v>#DIV/0!</v>
      </c>
      <c r="J1488" s="158"/>
      <c r="K1488" s="24">
        <f>E1488</f>
        <v>0</v>
      </c>
      <c r="L1488" s="24"/>
      <c r="M1488" s="115" t="e">
        <f t="shared" si="847"/>
        <v>#DIV/0!</v>
      </c>
      <c r="N1488" s="1000"/>
    </row>
    <row r="1489" spans="1:14" s="334" customFormat="1" ht="39" customHeight="1" outlineLevel="2" x14ac:dyDescent="0.25">
      <c r="A1489" s="445"/>
      <c r="B1489" s="449" t="s">
        <v>18</v>
      </c>
      <c r="C1489" s="449"/>
      <c r="D1489" s="463">
        <f t="shared" si="849"/>
        <v>0</v>
      </c>
      <c r="E1489" s="463">
        <f t="shared" si="849"/>
        <v>0</v>
      </c>
      <c r="F1489" s="39"/>
      <c r="G1489" s="253"/>
      <c r="H1489" s="39"/>
      <c r="I1489" s="253"/>
      <c r="J1489" s="158"/>
      <c r="K1489" s="39">
        <f>E1489</f>
        <v>0</v>
      </c>
      <c r="L1489" s="24"/>
      <c r="M1489" s="47"/>
      <c r="N1489" s="1000"/>
    </row>
    <row r="1490" spans="1:14" s="334" customFormat="1" ht="39" customHeight="1" outlineLevel="2" x14ac:dyDescent="0.25">
      <c r="A1490" s="445"/>
      <c r="B1490" s="449" t="s">
        <v>38</v>
      </c>
      <c r="C1490" s="449"/>
      <c r="D1490" s="463">
        <f t="shared" si="849"/>
        <v>374.66</v>
      </c>
      <c r="E1490" s="463">
        <f t="shared" si="849"/>
        <v>374.66</v>
      </c>
      <c r="F1490" s="114"/>
      <c r="G1490" s="77">
        <f>F1490/E1490</f>
        <v>0</v>
      </c>
      <c r="H1490" s="218"/>
      <c r="I1490" s="161">
        <f t="shared" si="845"/>
        <v>0</v>
      </c>
      <c r="J1490" s="158"/>
      <c r="K1490" s="24">
        <f>K1495+K1500</f>
        <v>372.33</v>
      </c>
      <c r="L1490" s="24">
        <f>L1495+L1500</f>
        <v>2.33</v>
      </c>
      <c r="M1490" s="134">
        <f>K1490/E1490</f>
        <v>0.99</v>
      </c>
      <c r="N1490" s="1000"/>
    </row>
    <row r="1491" spans="1:14" s="334" customFormat="1" ht="39" customHeight="1" outlineLevel="2" x14ac:dyDescent="0.25">
      <c r="A1491" s="445"/>
      <c r="B1491" s="449" t="s">
        <v>20</v>
      </c>
      <c r="C1491" s="449"/>
      <c r="D1491" s="457">
        <f t="shared" si="849"/>
        <v>0</v>
      </c>
      <c r="E1491" s="463">
        <f t="shared" si="849"/>
        <v>0</v>
      </c>
      <c r="F1491" s="457"/>
      <c r="G1491" s="77" t="e">
        <f>F1491/E1491</f>
        <v>#DIV/0!</v>
      </c>
      <c r="H1491" s="440"/>
      <c r="I1491" s="161" t="e">
        <f t="shared" si="845"/>
        <v>#DIV/0!</v>
      </c>
      <c r="J1491" s="158"/>
      <c r="K1491" s="24">
        <f t="shared" ref="K1491:K1496" si="850">E1491</f>
        <v>0</v>
      </c>
      <c r="L1491" s="24"/>
      <c r="M1491" s="115" t="e">
        <f t="shared" si="847"/>
        <v>#DIV/0!</v>
      </c>
      <c r="N1491" s="1001"/>
    </row>
    <row r="1492" spans="1:14" s="334" customFormat="1" ht="56.25" outlineLevel="2" x14ac:dyDescent="0.25">
      <c r="A1492" s="444" t="s">
        <v>682</v>
      </c>
      <c r="B1492" s="37" t="s">
        <v>342</v>
      </c>
      <c r="C1492" s="37" t="s">
        <v>139</v>
      </c>
      <c r="D1492" s="50">
        <f>SUM(D1493:D1496)</f>
        <v>170</v>
      </c>
      <c r="E1492" s="50">
        <f>SUM(E1493:E1496)</f>
        <v>170</v>
      </c>
      <c r="F1492" s="50">
        <f>SUM(F1493:F1496)</f>
        <v>0</v>
      </c>
      <c r="G1492" s="160">
        <f>F1492/E1492</f>
        <v>0</v>
      </c>
      <c r="H1492" s="50">
        <f>SUM(H1493:H1496)</f>
        <v>0</v>
      </c>
      <c r="I1492" s="160">
        <f t="shared" si="845"/>
        <v>0</v>
      </c>
      <c r="J1492" s="158"/>
      <c r="K1492" s="50">
        <f t="shared" si="850"/>
        <v>170</v>
      </c>
      <c r="L1492" s="24"/>
      <c r="M1492" s="134">
        <f t="shared" si="847"/>
        <v>1</v>
      </c>
      <c r="N1492" s="866" t="s">
        <v>1357</v>
      </c>
    </row>
    <row r="1493" spans="1:14" s="334" customFormat="1" ht="39" customHeight="1" outlineLevel="2" x14ac:dyDescent="0.25">
      <c r="A1493" s="445"/>
      <c r="B1493" s="449" t="s">
        <v>19</v>
      </c>
      <c r="C1493" s="449"/>
      <c r="D1493" s="457"/>
      <c r="E1493" s="114"/>
      <c r="F1493" s="457"/>
      <c r="G1493" s="157"/>
      <c r="H1493" s="440"/>
      <c r="I1493" s="161" t="e">
        <f t="shared" si="845"/>
        <v>#DIV/0!</v>
      </c>
      <c r="J1493" s="158"/>
      <c r="K1493" s="24">
        <f t="shared" si="850"/>
        <v>0</v>
      </c>
      <c r="L1493" s="24"/>
      <c r="M1493" s="115" t="e">
        <f t="shared" si="847"/>
        <v>#DIV/0!</v>
      </c>
      <c r="N1493" s="867"/>
    </row>
    <row r="1494" spans="1:14" s="334" customFormat="1" ht="39" customHeight="1" outlineLevel="2" x14ac:dyDescent="0.25">
      <c r="A1494" s="445"/>
      <c r="B1494" s="449" t="s">
        <v>18</v>
      </c>
      <c r="C1494" s="449"/>
      <c r="D1494" s="39"/>
      <c r="E1494" s="39"/>
      <c r="F1494" s="39"/>
      <c r="G1494" s="253"/>
      <c r="H1494" s="39"/>
      <c r="I1494" s="253"/>
      <c r="J1494" s="158"/>
      <c r="K1494" s="39">
        <f t="shared" si="850"/>
        <v>0</v>
      </c>
      <c r="L1494" s="24"/>
      <c r="M1494" s="47"/>
      <c r="N1494" s="867"/>
    </row>
    <row r="1495" spans="1:14" s="334" customFormat="1" ht="39" customHeight="1" outlineLevel="2" x14ac:dyDescent="0.25">
      <c r="A1495" s="445"/>
      <c r="B1495" s="449" t="s">
        <v>38</v>
      </c>
      <c r="C1495" s="449"/>
      <c r="D1495" s="114">
        <v>170</v>
      </c>
      <c r="E1495" s="114">
        <v>170</v>
      </c>
      <c r="F1495" s="114"/>
      <c r="G1495" s="77">
        <f>F1495/E1495</f>
        <v>0</v>
      </c>
      <c r="H1495" s="218"/>
      <c r="I1495" s="161">
        <f t="shared" si="845"/>
        <v>0</v>
      </c>
      <c r="J1495" s="158"/>
      <c r="K1495" s="24">
        <f t="shared" si="850"/>
        <v>170</v>
      </c>
      <c r="L1495" s="24"/>
      <c r="M1495" s="134">
        <f>K1495/E1495</f>
        <v>1</v>
      </c>
      <c r="N1495" s="867"/>
    </row>
    <row r="1496" spans="1:14" s="334" customFormat="1" ht="39" customHeight="1" outlineLevel="2" x14ac:dyDescent="0.25">
      <c r="A1496" s="445"/>
      <c r="B1496" s="449" t="s">
        <v>20</v>
      </c>
      <c r="C1496" s="449"/>
      <c r="D1496" s="457"/>
      <c r="E1496" s="114"/>
      <c r="F1496" s="457"/>
      <c r="G1496" s="77" t="e">
        <f>F1496/E1496</f>
        <v>#DIV/0!</v>
      </c>
      <c r="H1496" s="440"/>
      <c r="I1496" s="161" t="e">
        <f t="shared" si="845"/>
        <v>#DIV/0!</v>
      </c>
      <c r="J1496" s="158"/>
      <c r="K1496" s="24">
        <f t="shared" si="850"/>
        <v>0</v>
      </c>
      <c r="L1496" s="24"/>
      <c r="M1496" s="115" t="e">
        <f t="shared" si="847"/>
        <v>#DIV/0!</v>
      </c>
      <c r="N1496" s="868"/>
    </row>
    <row r="1497" spans="1:14" s="334" customFormat="1" ht="56.25" outlineLevel="2" x14ac:dyDescent="0.25">
      <c r="A1497" s="444" t="s">
        <v>683</v>
      </c>
      <c r="B1497" s="37" t="s">
        <v>1268</v>
      </c>
      <c r="C1497" s="37" t="s">
        <v>139</v>
      </c>
      <c r="D1497" s="50">
        <f>SUM(D1498:D1501)</f>
        <v>204.66</v>
      </c>
      <c r="E1497" s="50">
        <f>SUM(E1498:E1501)</f>
        <v>204.66</v>
      </c>
      <c r="F1497" s="50">
        <f>SUM(F1498:F1501)</f>
        <v>0</v>
      </c>
      <c r="G1497" s="160">
        <f>F1497/E1497</f>
        <v>0</v>
      </c>
      <c r="H1497" s="50">
        <f>SUM(H1498:H1501)</f>
        <v>0</v>
      </c>
      <c r="I1497" s="160">
        <f t="shared" si="845"/>
        <v>0</v>
      </c>
      <c r="J1497" s="158"/>
      <c r="K1497" s="50">
        <f>SUM(K1498:K1501)</f>
        <v>202.33</v>
      </c>
      <c r="L1497" s="50">
        <f>SUM(L1498:L1501)</f>
        <v>2.33</v>
      </c>
      <c r="M1497" s="134">
        <f t="shared" si="847"/>
        <v>0.99</v>
      </c>
      <c r="N1497" s="866" t="s">
        <v>1358</v>
      </c>
    </row>
    <row r="1498" spans="1:14" s="334" customFormat="1" ht="39" customHeight="1" outlineLevel="2" x14ac:dyDescent="0.25">
      <c r="A1498" s="445"/>
      <c r="B1498" s="449" t="s">
        <v>19</v>
      </c>
      <c r="C1498" s="449"/>
      <c r="D1498" s="457"/>
      <c r="E1498" s="114"/>
      <c r="F1498" s="457"/>
      <c r="G1498" s="157"/>
      <c r="H1498" s="440"/>
      <c r="I1498" s="161" t="e">
        <f t="shared" si="845"/>
        <v>#DIV/0!</v>
      </c>
      <c r="J1498" s="158"/>
      <c r="K1498" s="24">
        <f>E1498</f>
        <v>0</v>
      </c>
      <c r="L1498" s="24"/>
      <c r="M1498" s="134"/>
      <c r="N1498" s="867"/>
    </row>
    <row r="1499" spans="1:14" s="334" customFormat="1" ht="39" customHeight="1" outlineLevel="2" x14ac:dyDescent="0.25">
      <c r="A1499" s="445"/>
      <c r="B1499" s="449" t="s">
        <v>18</v>
      </c>
      <c r="C1499" s="449"/>
      <c r="D1499" s="39"/>
      <c r="E1499" s="39"/>
      <c r="F1499" s="39"/>
      <c r="G1499" s="253"/>
      <c r="H1499" s="39"/>
      <c r="I1499" s="253"/>
      <c r="J1499" s="158"/>
      <c r="K1499" s="39">
        <f>E1499</f>
        <v>0</v>
      </c>
      <c r="L1499" s="24"/>
      <c r="M1499" s="134"/>
      <c r="N1499" s="867"/>
    </row>
    <row r="1500" spans="1:14" s="334" customFormat="1" ht="39" customHeight="1" outlineLevel="2" x14ac:dyDescent="0.25">
      <c r="A1500" s="445"/>
      <c r="B1500" s="449" t="s">
        <v>38</v>
      </c>
      <c r="C1500" s="449"/>
      <c r="D1500" s="114">
        <v>204.66</v>
      </c>
      <c r="E1500" s="114">
        <v>204.66</v>
      </c>
      <c r="F1500" s="114"/>
      <c r="G1500" s="77">
        <f>F1500/E1500</f>
        <v>0</v>
      </c>
      <c r="H1500" s="218"/>
      <c r="I1500" s="161">
        <f>H1500/E1500</f>
        <v>0</v>
      </c>
      <c r="J1500" s="158"/>
      <c r="K1500" s="24">
        <v>202.33</v>
      </c>
      <c r="L1500" s="24">
        <f>E1500-K1500</f>
        <v>2.33</v>
      </c>
      <c r="M1500" s="134">
        <f>K1500/E1500</f>
        <v>0.99</v>
      </c>
      <c r="N1500" s="867"/>
    </row>
    <row r="1501" spans="1:14" s="334" customFormat="1" ht="39" customHeight="1" outlineLevel="2" x14ac:dyDescent="0.25">
      <c r="A1501" s="445"/>
      <c r="B1501" s="449" t="s">
        <v>20</v>
      </c>
      <c r="C1501" s="449"/>
      <c r="D1501" s="457"/>
      <c r="E1501" s="114"/>
      <c r="F1501" s="457"/>
      <c r="G1501" s="77" t="e">
        <f>F1501/E1501</f>
        <v>#DIV/0!</v>
      </c>
      <c r="H1501" s="440"/>
      <c r="I1501" s="161" t="e">
        <f>H1501/E1501</f>
        <v>#DIV/0!</v>
      </c>
      <c r="J1501" s="158"/>
      <c r="K1501" s="24">
        <f t="shared" ref="K1501:K1511" si="851">E1501</f>
        <v>0</v>
      </c>
      <c r="L1501" s="24"/>
      <c r="M1501" s="115" t="e">
        <f>K1501/E1501</f>
        <v>#DIV/0!</v>
      </c>
      <c r="N1501" s="868"/>
    </row>
    <row r="1502" spans="1:14" s="334" customFormat="1" ht="39" customHeight="1" outlineLevel="2" x14ac:dyDescent="0.25">
      <c r="A1502" s="444" t="s">
        <v>684</v>
      </c>
      <c r="B1502" s="37" t="s">
        <v>639</v>
      </c>
      <c r="C1502" s="37" t="s">
        <v>139</v>
      </c>
      <c r="D1502" s="50">
        <f>SUM(D1503:D1506)</f>
        <v>150</v>
      </c>
      <c r="E1502" s="50">
        <f>SUM(E1503:E1506)</f>
        <v>150</v>
      </c>
      <c r="F1502" s="50">
        <f>SUM(F1503:F1506)</f>
        <v>0</v>
      </c>
      <c r="G1502" s="160">
        <f>F1502/E1502</f>
        <v>0</v>
      </c>
      <c r="H1502" s="50">
        <f>SUM(H1503:H1506)</f>
        <v>0</v>
      </c>
      <c r="I1502" s="160">
        <f>H1502/E1502</f>
        <v>0</v>
      </c>
      <c r="J1502" s="158"/>
      <c r="K1502" s="50">
        <f t="shared" si="851"/>
        <v>150</v>
      </c>
      <c r="L1502" s="24"/>
      <c r="M1502" s="134">
        <f>K1502/E1502</f>
        <v>1</v>
      </c>
      <c r="N1502" s="999"/>
    </row>
    <row r="1503" spans="1:14" s="334" customFormat="1" outlineLevel="2" x14ac:dyDescent="0.25">
      <c r="A1503" s="445"/>
      <c r="B1503" s="449" t="s">
        <v>19</v>
      </c>
      <c r="C1503" s="449"/>
      <c r="D1503" s="457"/>
      <c r="E1503" s="114"/>
      <c r="F1503" s="457"/>
      <c r="G1503" s="157"/>
      <c r="H1503" s="440"/>
      <c r="I1503" s="161" t="e">
        <f>H1503/E1503</f>
        <v>#DIV/0!</v>
      </c>
      <c r="J1503" s="158"/>
      <c r="K1503" s="24">
        <f t="shared" si="851"/>
        <v>0</v>
      </c>
      <c r="L1503" s="24"/>
      <c r="M1503" s="115" t="e">
        <f>K1503/E1503</f>
        <v>#DIV/0!</v>
      </c>
      <c r="N1503" s="1000"/>
    </row>
    <row r="1504" spans="1:14" s="334" customFormat="1" outlineLevel="2" x14ac:dyDescent="0.25">
      <c r="A1504" s="445"/>
      <c r="B1504" s="449" t="s">
        <v>18</v>
      </c>
      <c r="C1504" s="449"/>
      <c r="D1504" s="39"/>
      <c r="E1504" s="39"/>
      <c r="F1504" s="39"/>
      <c r="G1504" s="253"/>
      <c r="H1504" s="39"/>
      <c r="I1504" s="253"/>
      <c r="J1504" s="158"/>
      <c r="K1504" s="39">
        <f t="shared" si="851"/>
        <v>0</v>
      </c>
      <c r="L1504" s="24"/>
      <c r="M1504" s="47"/>
      <c r="N1504" s="1000"/>
    </row>
    <row r="1505" spans="1:14" s="334" customFormat="1" outlineLevel="2" x14ac:dyDescent="0.25">
      <c r="A1505" s="445"/>
      <c r="B1505" s="449" t="s">
        <v>38</v>
      </c>
      <c r="C1505" s="449"/>
      <c r="D1505" s="114">
        <f>D1510</f>
        <v>150</v>
      </c>
      <c r="E1505" s="114">
        <f>E1510</f>
        <v>150</v>
      </c>
      <c r="F1505" s="114"/>
      <c r="G1505" s="77">
        <f>F1505/E1505</f>
        <v>0</v>
      </c>
      <c r="H1505" s="218"/>
      <c r="I1505" s="161">
        <f>H1505/E1505</f>
        <v>0</v>
      </c>
      <c r="J1505" s="158"/>
      <c r="K1505" s="24">
        <f t="shared" si="851"/>
        <v>150</v>
      </c>
      <c r="L1505" s="24"/>
      <c r="M1505" s="115">
        <f>K1505/E1505</f>
        <v>1</v>
      </c>
      <c r="N1505" s="1000"/>
    </row>
    <row r="1506" spans="1:14" s="334" customFormat="1" outlineLevel="2" x14ac:dyDescent="0.25">
      <c r="A1506" s="445"/>
      <c r="B1506" s="449" t="s">
        <v>20</v>
      </c>
      <c r="C1506" s="449"/>
      <c r="D1506" s="457"/>
      <c r="E1506" s="114"/>
      <c r="F1506" s="457"/>
      <c r="G1506" s="77" t="e">
        <f>F1506/E1506</f>
        <v>#DIV/0!</v>
      </c>
      <c r="H1506" s="440"/>
      <c r="I1506" s="161" t="e">
        <f>H1506/E1506</f>
        <v>#DIV/0!</v>
      </c>
      <c r="J1506" s="158"/>
      <c r="K1506" s="24">
        <f t="shared" si="851"/>
        <v>0</v>
      </c>
      <c r="L1506" s="24"/>
      <c r="M1506" s="115" t="e">
        <f>K1506/E1506</f>
        <v>#DIV/0!</v>
      </c>
      <c r="N1506" s="1001"/>
    </row>
    <row r="1507" spans="1:14" s="334" customFormat="1" ht="39" customHeight="1" outlineLevel="2" x14ac:dyDescent="0.25">
      <c r="A1507" s="444" t="s">
        <v>685</v>
      </c>
      <c r="B1507" s="37" t="s">
        <v>686</v>
      </c>
      <c r="C1507" s="37" t="s">
        <v>139</v>
      </c>
      <c r="D1507" s="50">
        <f>SUM(D1508:D1511)</f>
        <v>150</v>
      </c>
      <c r="E1507" s="50">
        <f>SUM(E1508:E1511)</f>
        <v>150</v>
      </c>
      <c r="F1507" s="50">
        <f>SUM(F1508:F1511)</f>
        <v>0</v>
      </c>
      <c r="G1507" s="160">
        <f>F1507/E1507</f>
        <v>0</v>
      </c>
      <c r="H1507" s="50">
        <f>SUM(H1508:H1511)</f>
        <v>0</v>
      </c>
      <c r="I1507" s="160">
        <f>H1507/E1507</f>
        <v>0</v>
      </c>
      <c r="J1507" s="158"/>
      <c r="K1507" s="50">
        <f t="shared" si="851"/>
        <v>150</v>
      </c>
      <c r="L1507" s="24"/>
      <c r="M1507" s="134">
        <f>K1507/E1507</f>
        <v>1</v>
      </c>
      <c r="N1507" s="866" t="s">
        <v>1359</v>
      </c>
    </row>
    <row r="1508" spans="1:14" s="334" customFormat="1" outlineLevel="2" x14ac:dyDescent="0.25">
      <c r="A1508" s="445"/>
      <c r="B1508" s="449" t="s">
        <v>19</v>
      </c>
      <c r="C1508" s="449"/>
      <c r="D1508" s="457"/>
      <c r="E1508" s="114"/>
      <c r="F1508" s="457"/>
      <c r="G1508" s="157"/>
      <c r="H1508" s="440"/>
      <c r="I1508" s="161" t="e">
        <f>H1508/E1508</f>
        <v>#DIV/0!</v>
      </c>
      <c r="J1508" s="158"/>
      <c r="K1508" s="24">
        <f t="shared" si="851"/>
        <v>0</v>
      </c>
      <c r="L1508" s="24"/>
      <c r="M1508" s="115" t="e">
        <f>K1508/E1508</f>
        <v>#DIV/0!</v>
      </c>
      <c r="N1508" s="867"/>
    </row>
    <row r="1509" spans="1:14" s="334" customFormat="1" outlineLevel="2" x14ac:dyDescent="0.25">
      <c r="A1509" s="445"/>
      <c r="B1509" s="449" t="s">
        <v>18</v>
      </c>
      <c r="C1509" s="449"/>
      <c r="D1509" s="39"/>
      <c r="E1509" s="39"/>
      <c r="F1509" s="39"/>
      <c r="G1509" s="253"/>
      <c r="H1509" s="39"/>
      <c r="I1509" s="253"/>
      <c r="J1509" s="158"/>
      <c r="K1509" s="39">
        <f t="shared" si="851"/>
        <v>0</v>
      </c>
      <c r="L1509" s="24"/>
      <c r="M1509" s="47"/>
      <c r="N1509" s="867"/>
    </row>
    <row r="1510" spans="1:14" s="334" customFormat="1" outlineLevel="2" x14ac:dyDescent="0.25">
      <c r="A1510" s="445"/>
      <c r="B1510" s="449" t="s">
        <v>38</v>
      </c>
      <c r="C1510" s="449"/>
      <c r="D1510" s="114">
        <v>150</v>
      </c>
      <c r="E1510" s="114">
        <v>150</v>
      </c>
      <c r="F1510" s="114"/>
      <c r="G1510" s="77">
        <f t="shared" ref="G1510:G1518" si="852">F1510/E1510</f>
        <v>0</v>
      </c>
      <c r="H1510" s="218"/>
      <c r="I1510" s="161">
        <f>H1510/E1510</f>
        <v>0</v>
      </c>
      <c r="J1510" s="158"/>
      <c r="K1510" s="24">
        <f t="shared" si="851"/>
        <v>150</v>
      </c>
      <c r="L1510" s="24"/>
      <c r="M1510" s="134">
        <f>K1510/E1510</f>
        <v>1</v>
      </c>
      <c r="N1510" s="867"/>
    </row>
    <row r="1511" spans="1:14" s="334" customFormat="1" outlineLevel="2" x14ac:dyDescent="0.25">
      <c r="A1511" s="445"/>
      <c r="B1511" s="449" t="s">
        <v>20</v>
      </c>
      <c r="C1511" s="449"/>
      <c r="D1511" s="457"/>
      <c r="E1511" s="114"/>
      <c r="F1511" s="457"/>
      <c r="G1511" s="77" t="e">
        <f t="shared" si="852"/>
        <v>#DIV/0!</v>
      </c>
      <c r="H1511" s="440"/>
      <c r="I1511" s="161" t="e">
        <f>H1511/E1511</f>
        <v>#DIV/0!</v>
      </c>
      <c r="J1511" s="158"/>
      <c r="K1511" s="24">
        <f t="shared" si="851"/>
        <v>0</v>
      </c>
      <c r="L1511" s="24"/>
      <c r="M1511" s="115" t="e">
        <f>K1511/E1511</f>
        <v>#DIV/0!</v>
      </c>
      <c r="N1511" s="868"/>
    </row>
    <row r="1512" spans="1:14" s="359" customFormat="1" ht="81.75" customHeight="1" outlineLevel="2" x14ac:dyDescent="0.25">
      <c r="A1512" s="649" t="s">
        <v>46</v>
      </c>
      <c r="B1512" s="142" t="s">
        <v>920</v>
      </c>
      <c r="C1512" s="34" t="s">
        <v>95</v>
      </c>
      <c r="D1512" s="31">
        <f>SUM(D1513:D1516)</f>
        <v>189289.27</v>
      </c>
      <c r="E1512" s="31">
        <f>SUM(E1513:E1516)</f>
        <v>189289.27</v>
      </c>
      <c r="F1512" s="31">
        <f>SUM(F1513:F1516)</f>
        <v>25942.080000000002</v>
      </c>
      <c r="G1512" s="97">
        <f t="shared" si="852"/>
        <v>0.13700000000000001</v>
      </c>
      <c r="H1512" s="31">
        <f>SUM(H1513:H1516)</f>
        <v>25942.080000000002</v>
      </c>
      <c r="I1512" s="97">
        <f>H1512/F1512</f>
        <v>1</v>
      </c>
      <c r="J1512" s="163">
        <f t="shared" ref="J1512:J1518" si="853">H1512/F1512</f>
        <v>1</v>
      </c>
      <c r="K1512" s="31">
        <f>SUM(K1513:K1516)</f>
        <v>189289.27</v>
      </c>
      <c r="L1512" s="31">
        <f t="shared" ref="L1512:L1556" si="854">E1512-K1512</f>
        <v>0</v>
      </c>
      <c r="M1512" s="32">
        <f>K1512/E1512</f>
        <v>1</v>
      </c>
      <c r="N1512" s="995"/>
    </row>
    <row r="1513" spans="1:14" s="359" customFormat="1" ht="28.5" customHeight="1" outlineLevel="2" x14ac:dyDescent="0.25">
      <c r="A1513" s="650"/>
      <c r="B1513" s="35" t="s">
        <v>19</v>
      </c>
      <c r="C1513" s="35"/>
      <c r="D1513" s="33">
        <f t="shared" ref="D1513:F1516" si="855">D1518+D1548</f>
        <v>0</v>
      </c>
      <c r="E1513" s="33">
        <f t="shared" si="855"/>
        <v>0</v>
      </c>
      <c r="F1513" s="33">
        <f t="shared" si="855"/>
        <v>0</v>
      </c>
      <c r="G1513" s="99" t="e">
        <f t="shared" si="852"/>
        <v>#DIV/0!</v>
      </c>
      <c r="H1513" s="108">
        <f>H1518+H1548</f>
        <v>0</v>
      </c>
      <c r="I1513" s="99" t="e">
        <f>H1513/F1513</f>
        <v>#DIV/0!</v>
      </c>
      <c r="J1513" s="295" t="e">
        <f t="shared" si="853"/>
        <v>#DIV/0!</v>
      </c>
      <c r="K1513" s="108">
        <f>K1518+K1548</f>
        <v>0</v>
      </c>
      <c r="L1513" s="108">
        <f t="shared" si="854"/>
        <v>0</v>
      </c>
      <c r="M1513" s="112"/>
      <c r="N1513" s="996"/>
    </row>
    <row r="1514" spans="1:14" s="359" customFormat="1" ht="27.75" customHeight="1" outlineLevel="2" x14ac:dyDescent="0.25">
      <c r="A1514" s="650"/>
      <c r="B1514" s="35" t="s">
        <v>18</v>
      </c>
      <c r="C1514" s="277"/>
      <c r="D1514" s="33">
        <f t="shared" si="855"/>
        <v>0</v>
      </c>
      <c r="E1514" s="33">
        <f t="shared" si="855"/>
        <v>0</v>
      </c>
      <c r="F1514" s="33">
        <f t="shared" si="855"/>
        <v>0</v>
      </c>
      <c r="G1514" s="99" t="e">
        <f t="shared" si="852"/>
        <v>#DIV/0!</v>
      </c>
      <c r="H1514" s="108">
        <f>H1519+H1549</f>
        <v>0</v>
      </c>
      <c r="I1514" s="99" t="e">
        <f>H1514/F1514</f>
        <v>#DIV/0!</v>
      </c>
      <c r="J1514" s="295" t="e">
        <f t="shared" si="853"/>
        <v>#DIV/0!</v>
      </c>
      <c r="K1514" s="108">
        <f>E1514</f>
        <v>0</v>
      </c>
      <c r="L1514" s="108">
        <f t="shared" si="854"/>
        <v>0</v>
      </c>
      <c r="M1514" s="112" t="e">
        <f>K1514/E1514</f>
        <v>#DIV/0!</v>
      </c>
      <c r="N1514" s="996"/>
    </row>
    <row r="1515" spans="1:14" s="359" customFormat="1" ht="27.75" customHeight="1" outlineLevel="2" x14ac:dyDescent="0.25">
      <c r="A1515" s="650"/>
      <c r="B1515" s="35" t="s">
        <v>38</v>
      </c>
      <c r="C1515" s="35"/>
      <c r="D1515" s="33">
        <f t="shared" si="855"/>
        <v>189289.27</v>
      </c>
      <c r="E1515" s="33">
        <f t="shared" si="855"/>
        <v>189289.27</v>
      </c>
      <c r="F1515" s="33">
        <f t="shared" si="855"/>
        <v>25942.080000000002</v>
      </c>
      <c r="G1515" s="100">
        <f t="shared" si="852"/>
        <v>0.13700000000000001</v>
      </c>
      <c r="H1515" s="33">
        <f>H1520+H1550</f>
        <v>25942.080000000002</v>
      </c>
      <c r="I1515" s="100">
        <f>H1515/F1515</f>
        <v>1</v>
      </c>
      <c r="J1515" s="164">
        <f t="shared" si="853"/>
        <v>1</v>
      </c>
      <c r="K1515" s="33">
        <f>E1515</f>
        <v>189289.27</v>
      </c>
      <c r="L1515" s="33">
        <f t="shared" si="854"/>
        <v>0</v>
      </c>
      <c r="M1515" s="111">
        <f>K1515/E1515</f>
        <v>1</v>
      </c>
      <c r="N1515" s="996"/>
    </row>
    <row r="1516" spans="1:14" s="359" customFormat="1" ht="32.25" customHeight="1" outlineLevel="2" x14ac:dyDescent="0.25">
      <c r="A1516" s="651"/>
      <c r="B1516" s="35" t="s">
        <v>20</v>
      </c>
      <c r="C1516" s="35"/>
      <c r="D1516" s="33">
        <f t="shared" si="855"/>
        <v>0</v>
      </c>
      <c r="E1516" s="33">
        <f t="shared" si="855"/>
        <v>0</v>
      </c>
      <c r="F1516" s="33">
        <f t="shared" si="855"/>
        <v>0</v>
      </c>
      <c r="G1516" s="99" t="e">
        <f t="shared" si="852"/>
        <v>#DIV/0!</v>
      </c>
      <c r="H1516" s="108">
        <f>H1521+H1551</f>
        <v>0</v>
      </c>
      <c r="I1516" s="99"/>
      <c r="J1516" s="295" t="e">
        <f t="shared" si="853"/>
        <v>#DIV/0!</v>
      </c>
      <c r="K1516" s="108">
        <f>K1521+K1551</f>
        <v>0</v>
      </c>
      <c r="L1516" s="108">
        <f t="shared" si="854"/>
        <v>0</v>
      </c>
      <c r="M1516" s="111"/>
      <c r="N1516" s="997"/>
    </row>
    <row r="1517" spans="1:14" s="359" customFormat="1" ht="76.5" customHeight="1" outlineLevel="2" x14ac:dyDescent="0.25">
      <c r="A1517" s="645" t="s">
        <v>194</v>
      </c>
      <c r="B1517" s="80" t="s">
        <v>921</v>
      </c>
      <c r="C1517" s="80" t="s">
        <v>97</v>
      </c>
      <c r="D1517" s="58">
        <f>SUM(D1518:D1521)</f>
        <v>72761.850000000006</v>
      </c>
      <c r="E1517" s="58">
        <f>SUM(E1518:E1521)</f>
        <v>72761.850000000006</v>
      </c>
      <c r="F1517" s="58">
        <f>SUM(F1518:F1521)</f>
        <v>10565.75</v>
      </c>
      <c r="G1517" s="88">
        <f t="shared" si="852"/>
        <v>0.14499999999999999</v>
      </c>
      <c r="H1517" s="58">
        <f>SUM(H1518:H1521)</f>
        <v>10565.75</v>
      </c>
      <c r="I1517" s="88">
        <f>H1517/F1517</f>
        <v>1</v>
      </c>
      <c r="J1517" s="388">
        <f t="shared" si="853"/>
        <v>1</v>
      </c>
      <c r="K1517" s="58">
        <f>K1519+K1520</f>
        <v>72761.850000000006</v>
      </c>
      <c r="L1517" s="24">
        <f t="shared" si="854"/>
        <v>0</v>
      </c>
      <c r="M1517" s="54">
        <f>K1517/E1517</f>
        <v>1</v>
      </c>
      <c r="N1517" s="953"/>
    </row>
    <row r="1518" spans="1:14" s="359" customFormat="1" ht="28.5" customHeight="1" outlineLevel="2" x14ac:dyDescent="0.25">
      <c r="A1518" s="646"/>
      <c r="B1518" s="382" t="s">
        <v>19</v>
      </c>
      <c r="C1518" s="382"/>
      <c r="D1518" s="24"/>
      <c r="E1518" s="24">
        <f>E1523+E1528+E1533</f>
        <v>0</v>
      </c>
      <c r="F1518" s="24">
        <f>F1523+F1528+F1533</f>
        <v>0</v>
      </c>
      <c r="G1518" s="65" t="e">
        <f t="shared" si="852"/>
        <v>#DIV/0!</v>
      </c>
      <c r="H1518" s="24">
        <f>H1523+H1528+H1533</f>
        <v>0</v>
      </c>
      <c r="I1518" s="65" t="e">
        <f>H1518/F1518</f>
        <v>#DIV/0!</v>
      </c>
      <c r="J1518" s="304" t="e">
        <f t="shared" si="853"/>
        <v>#DIV/0!</v>
      </c>
      <c r="K1518" s="24"/>
      <c r="L1518" s="24">
        <f t="shared" si="854"/>
        <v>0</v>
      </c>
      <c r="M1518" s="28"/>
      <c r="N1518" s="954"/>
    </row>
    <row r="1519" spans="1:14" s="359" customFormat="1" ht="25.5" customHeight="1" outlineLevel="2" x14ac:dyDescent="0.25">
      <c r="A1519" s="646"/>
      <c r="B1519" s="382" t="s">
        <v>18</v>
      </c>
      <c r="C1519" s="382"/>
      <c r="D1519" s="24"/>
      <c r="E1519" s="24"/>
      <c r="F1519" s="24"/>
      <c r="G1519" s="62"/>
      <c r="H1519" s="24"/>
      <c r="I1519" s="62"/>
      <c r="J1519" s="253"/>
      <c r="K1519" s="24">
        <f>E1519</f>
        <v>0</v>
      </c>
      <c r="L1519" s="24">
        <f t="shared" si="854"/>
        <v>0</v>
      </c>
      <c r="M1519" s="28"/>
      <c r="N1519" s="954"/>
    </row>
    <row r="1520" spans="1:14" s="359" customFormat="1" ht="24" customHeight="1" outlineLevel="2" x14ac:dyDescent="0.25">
      <c r="A1520" s="646"/>
      <c r="B1520" s="382" t="s">
        <v>38</v>
      </c>
      <c r="C1520" s="382"/>
      <c r="D1520" s="24">
        <f>D1525+D1530+D1535+D1540+D1545</f>
        <v>72761.850000000006</v>
      </c>
      <c r="E1520" s="24">
        <f>E1525+E1530+E1535+E1540+E1545</f>
        <v>72761.850000000006</v>
      </c>
      <c r="F1520" s="24">
        <f>F1525+F1530+F1535+F1540+F1545</f>
        <v>10565.75</v>
      </c>
      <c r="G1520" s="62">
        <f>F1520/E1520</f>
        <v>0.14499999999999999</v>
      </c>
      <c r="H1520" s="24">
        <f>H1525+H1530+H1535+H1540+H1545</f>
        <v>10565.75</v>
      </c>
      <c r="I1520" s="62">
        <f>H1520/F1520</f>
        <v>1</v>
      </c>
      <c r="J1520" s="253">
        <f>H1520/F1520</f>
        <v>1</v>
      </c>
      <c r="K1520" s="24">
        <f>E1520</f>
        <v>72761.850000000006</v>
      </c>
      <c r="L1520" s="24">
        <f t="shared" si="854"/>
        <v>0</v>
      </c>
      <c r="M1520" s="28">
        <f>K1520/E1520</f>
        <v>1</v>
      </c>
      <c r="N1520" s="954"/>
    </row>
    <row r="1521" spans="1:14" s="359" customFormat="1" ht="25.5" customHeight="1" outlineLevel="2" x14ac:dyDescent="0.25">
      <c r="A1521" s="647"/>
      <c r="B1521" s="382" t="s">
        <v>20</v>
      </c>
      <c r="C1521" s="382"/>
      <c r="D1521" s="24">
        <f>D1526+D1531+D1536</f>
        <v>0</v>
      </c>
      <c r="E1521" s="24">
        <f>E1526+E1531+E1536</f>
        <v>0</v>
      </c>
      <c r="F1521" s="24">
        <f>F1526+F1531+F1536</f>
        <v>0</v>
      </c>
      <c r="G1521" s="65" t="e">
        <f>F1521/E1521</f>
        <v>#DIV/0!</v>
      </c>
      <c r="H1521" s="24">
        <f>H1526+H1531+H1536</f>
        <v>0</v>
      </c>
      <c r="I1521" s="65" t="e">
        <f>H1521/F1521</f>
        <v>#DIV/0!</v>
      </c>
      <c r="J1521" s="304" t="e">
        <f>H1521/F1521</f>
        <v>#DIV/0!</v>
      </c>
      <c r="K1521" s="24">
        <f>K1526+K1531+K1536</f>
        <v>0</v>
      </c>
      <c r="L1521" s="24">
        <f t="shared" si="854"/>
        <v>0</v>
      </c>
      <c r="M1521" s="28"/>
      <c r="N1521" s="955"/>
    </row>
    <row r="1522" spans="1:14" s="360" customFormat="1" ht="288.75" customHeight="1" outlineLevel="1" x14ac:dyDescent="0.25">
      <c r="A1522" s="620" t="s">
        <v>336</v>
      </c>
      <c r="B1522" s="49" t="s">
        <v>922</v>
      </c>
      <c r="C1522" s="37" t="s">
        <v>139</v>
      </c>
      <c r="D1522" s="24">
        <f>D1523+D1524+D1525+D1526</f>
        <v>12525.48</v>
      </c>
      <c r="E1522" s="24">
        <f>E1523+E1524+E1525+E1526</f>
        <v>12525.48</v>
      </c>
      <c r="F1522" s="24">
        <f>F1523+F1524+F1525+F1526</f>
        <v>454.83</v>
      </c>
      <c r="G1522" s="87">
        <f>F1522/E1522</f>
        <v>3.5999999999999997E-2</v>
      </c>
      <c r="H1522" s="24">
        <f>SUM(H1523:H1526)</f>
        <v>454.83</v>
      </c>
      <c r="I1522" s="87">
        <f>H1522/F1522</f>
        <v>1</v>
      </c>
      <c r="J1522" s="253">
        <f>H1522/F1522</f>
        <v>1</v>
      </c>
      <c r="K1522" s="24">
        <f>K1525</f>
        <v>12525.48</v>
      </c>
      <c r="L1522" s="613">
        <f t="shared" si="854"/>
        <v>0</v>
      </c>
      <c r="M1522" s="51">
        <f>K1522/E1522</f>
        <v>1</v>
      </c>
      <c r="N1522" s="878" t="s">
        <v>1360</v>
      </c>
    </row>
    <row r="1523" spans="1:14" s="359" customFormat="1" ht="18.75" customHeight="1" outlineLevel="1" x14ac:dyDescent="0.25">
      <c r="A1523" s="621"/>
      <c r="B1523" s="383" t="s">
        <v>19</v>
      </c>
      <c r="C1523" s="383"/>
      <c r="D1523" s="24"/>
      <c r="E1523" s="24"/>
      <c r="F1523" s="24"/>
      <c r="G1523" s="38"/>
      <c r="H1523" s="24"/>
      <c r="I1523" s="38"/>
      <c r="J1523" s="253"/>
      <c r="K1523" s="24">
        <f>E1523</f>
        <v>0</v>
      </c>
      <c r="L1523" s="613">
        <f t="shared" si="854"/>
        <v>0</v>
      </c>
      <c r="M1523" s="28"/>
      <c r="N1523" s="879"/>
    </row>
    <row r="1524" spans="1:14" s="359" customFormat="1" ht="18.75" customHeight="1" outlineLevel="1" x14ac:dyDescent="0.25">
      <c r="A1524" s="621"/>
      <c r="B1524" s="383" t="s">
        <v>18</v>
      </c>
      <c r="C1524" s="383"/>
      <c r="D1524" s="24"/>
      <c r="E1524" s="24"/>
      <c r="F1524" s="24"/>
      <c r="G1524" s="38"/>
      <c r="H1524" s="24"/>
      <c r="I1524" s="38"/>
      <c r="J1524" s="253">
        <f>H1524/F1525</f>
        <v>0</v>
      </c>
      <c r="K1524" s="24"/>
      <c r="L1524" s="613">
        <f t="shared" si="854"/>
        <v>0</v>
      </c>
      <c r="M1524" s="28"/>
      <c r="N1524" s="879"/>
    </row>
    <row r="1525" spans="1:14" s="359" customFormat="1" ht="18.75" customHeight="1" outlineLevel="1" x14ac:dyDescent="0.25">
      <c r="A1525" s="621"/>
      <c r="B1525" s="383" t="s">
        <v>38</v>
      </c>
      <c r="C1525" s="383"/>
      <c r="D1525" s="24">
        <v>12525.48</v>
      </c>
      <c r="E1525" s="24">
        <v>12525.48</v>
      </c>
      <c r="F1525" s="24">
        <v>454.83</v>
      </c>
      <c r="G1525" s="62">
        <f>F1525/D1525</f>
        <v>3.5999999999999997E-2</v>
      </c>
      <c r="H1525" s="24">
        <f>F1525</f>
        <v>454.83</v>
      </c>
      <c r="I1525" s="62">
        <f>H1525/F1525</f>
        <v>1</v>
      </c>
      <c r="J1525" s="253">
        <f>H1525/F1525</f>
        <v>1</v>
      </c>
      <c r="K1525" s="24">
        <f>E1525</f>
        <v>12525.48</v>
      </c>
      <c r="L1525" s="613">
        <f t="shared" si="854"/>
        <v>0</v>
      </c>
      <c r="M1525" s="28">
        <f>K1525/E1525</f>
        <v>1</v>
      </c>
      <c r="N1525" s="879"/>
    </row>
    <row r="1526" spans="1:14" s="359" customFormat="1" ht="18.75" customHeight="1" outlineLevel="1" x14ac:dyDescent="0.25">
      <c r="A1526" s="622"/>
      <c r="B1526" s="383" t="s">
        <v>20</v>
      </c>
      <c r="C1526" s="383"/>
      <c r="D1526" s="24"/>
      <c r="E1526" s="24"/>
      <c r="F1526" s="24"/>
      <c r="G1526" s="38"/>
      <c r="H1526" s="24"/>
      <c r="I1526" s="38"/>
      <c r="J1526" s="304" t="e">
        <f>H1526/F1526</f>
        <v>#DIV/0!</v>
      </c>
      <c r="K1526" s="24"/>
      <c r="L1526" s="613">
        <f t="shared" si="854"/>
        <v>0</v>
      </c>
      <c r="M1526" s="29" t="e">
        <f>K1526/E1526</f>
        <v>#DIV/0!</v>
      </c>
      <c r="N1526" s="880"/>
    </row>
    <row r="1527" spans="1:14" s="359" customFormat="1" ht="75" outlineLevel="1" x14ac:dyDescent="0.25">
      <c r="A1527" s="655" t="s">
        <v>337</v>
      </c>
      <c r="B1527" s="49" t="s">
        <v>941</v>
      </c>
      <c r="C1527" s="49" t="s">
        <v>139</v>
      </c>
      <c r="D1527" s="24">
        <f>SUM(D1528:D1531)</f>
        <v>6058.7</v>
      </c>
      <c r="E1527" s="24">
        <f>SUM(E1528:E1531)</f>
        <v>6058.7</v>
      </c>
      <c r="F1527" s="24">
        <f>SUM(F1528:F1531)</f>
        <v>0</v>
      </c>
      <c r="G1527" s="65">
        <f t="shared" ref="G1527:G1556" si="856">F1527/E1527</f>
        <v>0</v>
      </c>
      <c r="H1527" s="612">
        <f>SUM(H1528:H1531)</f>
        <v>0</v>
      </c>
      <c r="I1527" s="65" t="e">
        <f t="shared" ref="I1527:I1556" si="857">H1527/F1527</f>
        <v>#DIV/0!</v>
      </c>
      <c r="J1527" s="304" t="e">
        <f t="shared" ref="J1527:J1556" si="858">H1527/F1527</f>
        <v>#DIV/0!</v>
      </c>
      <c r="K1527" s="24">
        <f>E1527</f>
        <v>6058.7</v>
      </c>
      <c r="L1527" s="613">
        <f t="shared" si="854"/>
        <v>0</v>
      </c>
      <c r="M1527" s="28">
        <f t="shared" ref="M1527:M1547" si="859">K1527/E1527</f>
        <v>1</v>
      </c>
      <c r="N1527" s="878" t="s">
        <v>947</v>
      </c>
    </row>
    <row r="1528" spans="1:14" s="359" customFormat="1" ht="20.25" outlineLevel="1" x14ac:dyDescent="0.25">
      <c r="A1528" s="656"/>
      <c r="B1528" s="383" t="s">
        <v>19</v>
      </c>
      <c r="C1528" s="383"/>
      <c r="D1528" s="24"/>
      <c r="E1528" s="24"/>
      <c r="F1528" s="24"/>
      <c r="G1528" s="65"/>
      <c r="H1528" s="24"/>
      <c r="I1528" s="65"/>
      <c r="J1528" s="304" t="e">
        <f t="shared" si="858"/>
        <v>#DIV/0!</v>
      </c>
      <c r="K1528" s="24">
        <f>E1528</f>
        <v>0</v>
      </c>
      <c r="L1528" s="613">
        <f t="shared" si="854"/>
        <v>0</v>
      </c>
      <c r="M1528" s="29" t="e">
        <f t="shared" si="859"/>
        <v>#DIV/0!</v>
      </c>
      <c r="N1528" s="879"/>
    </row>
    <row r="1529" spans="1:14" s="359" customFormat="1" ht="20.25" outlineLevel="1" x14ac:dyDescent="0.25">
      <c r="A1529" s="656"/>
      <c r="B1529" s="383" t="s">
        <v>18</v>
      </c>
      <c r="C1529" s="383"/>
      <c r="D1529" s="24"/>
      <c r="E1529" s="24"/>
      <c r="F1529" s="24"/>
      <c r="G1529" s="65" t="e">
        <f t="shared" si="856"/>
        <v>#DIV/0!</v>
      </c>
      <c r="H1529" s="24"/>
      <c r="I1529" s="65" t="e">
        <f t="shared" si="857"/>
        <v>#DIV/0!</v>
      </c>
      <c r="J1529" s="304" t="e">
        <f t="shared" si="858"/>
        <v>#DIV/0!</v>
      </c>
      <c r="K1529" s="24"/>
      <c r="L1529" s="613">
        <f t="shared" si="854"/>
        <v>0</v>
      </c>
      <c r="M1529" s="29" t="e">
        <f t="shared" si="859"/>
        <v>#DIV/0!</v>
      </c>
      <c r="N1529" s="879"/>
    </row>
    <row r="1530" spans="1:14" s="359" customFormat="1" ht="20.25" outlineLevel="1" x14ac:dyDescent="0.25">
      <c r="A1530" s="656"/>
      <c r="B1530" s="383" t="s">
        <v>38</v>
      </c>
      <c r="C1530" s="383"/>
      <c r="D1530" s="24">
        <v>6058.7</v>
      </c>
      <c r="E1530" s="24">
        <f>D1530</f>
        <v>6058.7</v>
      </c>
      <c r="F1530" s="24"/>
      <c r="G1530" s="65">
        <f t="shared" si="856"/>
        <v>0</v>
      </c>
      <c r="H1530" s="24">
        <v>0</v>
      </c>
      <c r="I1530" s="89" t="e">
        <f t="shared" si="857"/>
        <v>#DIV/0!</v>
      </c>
      <c r="J1530" s="304" t="e">
        <f t="shared" si="858"/>
        <v>#DIV/0!</v>
      </c>
      <c r="K1530" s="24">
        <f>E1530</f>
        <v>6058.7</v>
      </c>
      <c r="L1530" s="613">
        <f t="shared" si="854"/>
        <v>0</v>
      </c>
      <c r="M1530" s="28">
        <f>K1530/E1530</f>
        <v>1</v>
      </c>
      <c r="N1530" s="879"/>
    </row>
    <row r="1531" spans="1:14" s="359" customFormat="1" ht="28.5" customHeight="1" outlineLevel="1" x14ac:dyDescent="0.25">
      <c r="A1531" s="657"/>
      <c r="B1531" s="383" t="s">
        <v>20</v>
      </c>
      <c r="C1531" s="383"/>
      <c r="D1531" s="24"/>
      <c r="E1531" s="24"/>
      <c r="F1531" s="24"/>
      <c r="G1531" s="89" t="e">
        <f t="shared" si="856"/>
        <v>#DIV/0!</v>
      </c>
      <c r="H1531" s="24"/>
      <c r="I1531" s="89" t="e">
        <f t="shared" si="857"/>
        <v>#DIV/0!</v>
      </c>
      <c r="J1531" s="304" t="e">
        <f t="shared" si="858"/>
        <v>#DIV/0!</v>
      </c>
      <c r="K1531" s="24"/>
      <c r="L1531" s="613">
        <f t="shared" si="854"/>
        <v>0</v>
      </c>
      <c r="M1531" s="29" t="e">
        <f t="shared" si="859"/>
        <v>#DIV/0!</v>
      </c>
      <c r="N1531" s="880"/>
    </row>
    <row r="1532" spans="1:14" s="359" customFormat="1" ht="56.25" outlineLevel="1" x14ac:dyDescent="0.25">
      <c r="A1532" s="669" t="s">
        <v>426</v>
      </c>
      <c r="B1532" s="16" t="s">
        <v>948</v>
      </c>
      <c r="C1532" s="382" t="s">
        <v>139</v>
      </c>
      <c r="D1532" s="24">
        <f>SUM(D1533:D1536)</f>
        <v>25155.52</v>
      </c>
      <c r="E1532" s="24">
        <f>SUM(E1533:E1536)</f>
        <v>25155.52</v>
      </c>
      <c r="F1532" s="24">
        <f>SUM(F1533:F1536)</f>
        <v>4331.09</v>
      </c>
      <c r="G1532" s="96">
        <f>F1532/E1532</f>
        <v>0.17199999999999999</v>
      </c>
      <c r="H1532" s="24">
        <f>SUM(H1533:H1536)</f>
        <v>4331.09</v>
      </c>
      <c r="I1532" s="62">
        <f>H1532/E1532</f>
        <v>0.17199999999999999</v>
      </c>
      <c r="J1532" s="253">
        <f>H1532/F1532</f>
        <v>1</v>
      </c>
      <c r="K1532" s="24">
        <f>SUM(K1533:K1536)</f>
        <v>25155.52</v>
      </c>
      <c r="L1532" s="613">
        <f t="shared" si="854"/>
        <v>0</v>
      </c>
      <c r="M1532" s="51"/>
      <c r="N1532" s="882" t="s">
        <v>1361</v>
      </c>
    </row>
    <row r="1533" spans="1:14" s="359" customFormat="1" ht="24.75" customHeight="1" outlineLevel="1" x14ac:dyDescent="0.25">
      <c r="A1533" s="670"/>
      <c r="B1533" s="382" t="s">
        <v>19</v>
      </c>
      <c r="C1533" s="382"/>
      <c r="D1533" s="24"/>
      <c r="E1533" s="24"/>
      <c r="F1533" s="24"/>
      <c r="G1533" s="101"/>
      <c r="H1533" s="24"/>
      <c r="I1533" s="62"/>
      <c r="J1533" s="253"/>
      <c r="K1533" s="24"/>
      <c r="L1533" s="613">
        <f t="shared" si="854"/>
        <v>0</v>
      </c>
      <c r="M1533" s="120" t="e">
        <f t="shared" si="859"/>
        <v>#DIV/0!</v>
      </c>
      <c r="N1533" s="883"/>
    </row>
    <row r="1534" spans="1:14" s="359" customFormat="1" ht="26.25" customHeight="1" outlineLevel="1" x14ac:dyDescent="0.25">
      <c r="A1534" s="670"/>
      <c r="B1534" s="382" t="s">
        <v>18</v>
      </c>
      <c r="C1534" s="382"/>
      <c r="D1534" s="24"/>
      <c r="E1534" s="24"/>
      <c r="F1534" s="24"/>
      <c r="G1534" s="101"/>
      <c r="H1534" s="24"/>
      <c r="I1534" s="62"/>
      <c r="J1534" s="253"/>
      <c r="K1534" s="24"/>
      <c r="L1534" s="613">
        <f t="shared" si="854"/>
        <v>0</v>
      </c>
      <c r="M1534" s="120" t="e">
        <f t="shared" si="859"/>
        <v>#DIV/0!</v>
      </c>
      <c r="N1534" s="883"/>
    </row>
    <row r="1535" spans="1:14" s="359" customFormat="1" ht="24.75" customHeight="1" outlineLevel="1" x14ac:dyDescent="0.25">
      <c r="A1535" s="670"/>
      <c r="B1535" s="382" t="s">
        <v>38</v>
      </c>
      <c r="C1535" s="382"/>
      <c r="D1535" s="24">
        <v>25155.52</v>
      </c>
      <c r="E1535" s="24">
        <f>D1535</f>
        <v>25155.52</v>
      </c>
      <c r="F1535" s="24">
        <v>4331.09</v>
      </c>
      <c r="G1535" s="96">
        <f>F1535/E1535</f>
        <v>0.17199999999999999</v>
      </c>
      <c r="H1535" s="24">
        <f>F1535</f>
        <v>4331.09</v>
      </c>
      <c r="I1535" s="62">
        <f>H1535/E1535</f>
        <v>0.17199999999999999</v>
      </c>
      <c r="J1535" s="253">
        <f>H1535/F1535</f>
        <v>1</v>
      </c>
      <c r="K1535" s="24">
        <f>E1535</f>
        <v>25155.52</v>
      </c>
      <c r="L1535" s="613">
        <f t="shared" si="854"/>
        <v>0</v>
      </c>
      <c r="M1535" s="28">
        <f>K1535/E1535</f>
        <v>1</v>
      </c>
      <c r="N1535" s="883"/>
    </row>
    <row r="1536" spans="1:14" s="359" customFormat="1" ht="27.75" customHeight="1" outlineLevel="1" x14ac:dyDescent="0.25">
      <c r="A1536" s="671"/>
      <c r="B1536" s="382" t="s">
        <v>20</v>
      </c>
      <c r="C1536" s="382"/>
      <c r="D1536" s="24"/>
      <c r="E1536" s="24"/>
      <c r="F1536" s="24"/>
      <c r="G1536" s="38"/>
      <c r="H1536" s="24"/>
      <c r="I1536" s="38"/>
      <c r="J1536" s="253"/>
      <c r="K1536" s="24"/>
      <c r="L1536" s="613">
        <f t="shared" si="854"/>
        <v>0</v>
      </c>
      <c r="M1536" s="120" t="e">
        <f t="shared" si="859"/>
        <v>#DIV/0!</v>
      </c>
      <c r="N1536" s="884"/>
    </row>
    <row r="1537" spans="1:14" s="359" customFormat="1" ht="71.25" customHeight="1" outlineLevel="1" x14ac:dyDescent="0.25">
      <c r="A1537" s="513" t="s">
        <v>949</v>
      </c>
      <c r="B1537" s="16" t="s">
        <v>973</v>
      </c>
      <c r="C1537" s="517" t="s">
        <v>139</v>
      </c>
      <c r="D1537" s="24">
        <f>SUM(D1538:D1541)</f>
        <v>6593.95</v>
      </c>
      <c r="E1537" s="24">
        <f>SUM(E1538:E1541)</f>
        <v>6593.95</v>
      </c>
      <c r="F1537" s="24">
        <f>SUM(F1538:F1541)</f>
        <v>2307.0500000000002</v>
      </c>
      <c r="G1537" s="96">
        <f>F1537/E1537</f>
        <v>0.35</v>
      </c>
      <c r="H1537" s="24">
        <f>SUM(H1538:H1541)</f>
        <v>2307.0500000000002</v>
      </c>
      <c r="I1537" s="62">
        <f>H1537/E1537</f>
        <v>0.35</v>
      </c>
      <c r="J1537" s="253">
        <f>H1537/F1537</f>
        <v>1</v>
      </c>
      <c r="K1537" s="24">
        <f>SUM(K1538:K1541)</f>
        <v>6593.95</v>
      </c>
      <c r="L1537" s="613">
        <f t="shared" si="854"/>
        <v>0</v>
      </c>
      <c r="M1537" s="28">
        <f t="shared" ref="M1537:M1546" si="860">K1537/E1537</f>
        <v>1</v>
      </c>
      <c r="N1537" s="792" t="s">
        <v>976</v>
      </c>
    </row>
    <row r="1538" spans="1:14" s="359" customFormat="1" ht="27.75" customHeight="1" outlineLevel="1" x14ac:dyDescent="0.25">
      <c r="A1538" s="514"/>
      <c r="B1538" s="517" t="s">
        <v>19</v>
      </c>
      <c r="C1538" s="517"/>
      <c r="D1538" s="24"/>
      <c r="E1538" s="24"/>
      <c r="F1538" s="24"/>
      <c r="G1538" s="101"/>
      <c r="H1538" s="24"/>
      <c r="I1538" s="62"/>
      <c r="J1538" s="253"/>
      <c r="K1538" s="24"/>
      <c r="L1538" s="613">
        <f t="shared" si="854"/>
        <v>0</v>
      </c>
      <c r="M1538" s="120" t="e">
        <f t="shared" si="860"/>
        <v>#DIV/0!</v>
      </c>
      <c r="N1538" s="793"/>
    </row>
    <row r="1539" spans="1:14" s="359" customFormat="1" ht="27.75" customHeight="1" outlineLevel="1" x14ac:dyDescent="0.25">
      <c r="A1539" s="514"/>
      <c r="B1539" s="517" t="s">
        <v>18</v>
      </c>
      <c r="C1539" s="517"/>
      <c r="D1539" s="24"/>
      <c r="E1539" s="24"/>
      <c r="F1539" s="24"/>
      <c r="G1539" s="101"/>
      <c r="H1539" s="24"/>
      <c r="I1539" s="62"/>
      <c r="J1539" s="253"/>
      <c r="K1539" s="24"/>
      <c r="L1539" s="613">
        <f t="shared" si="854"/>
        <v>0</v>
      </c>
      <c r="M1539" s="120" t="e">
        <f t="shared" si="860"/>
        <v>#DIV/0!</v>
      </c>
      <c r="N1539" s="793"/>
    </row>
    <row r="1540" spans="1:14" s="359" customFormat="1" ht="27.75" customHeight="1" outlineLevel="1" x14ac:dyDescent="0.25">
      <c r="A1540" s="514"/>
      <c r="B1540" s="517" t="s">
        <v>38</v>
      </c>
      <c r="C1540" s="517"/>
      <c r="D1540" s="24">
        <v>6593.95</v>
      </c>
      <c r="E1540" s="24">
        <f>D1540</f>
        <v>6593.95</v>
      </c>
      <c r="F1540" s="24">
        <v>2307.0500000000002</v>
      </c>
      <c r="G1540" s="96">
        <f>F1540/E1540</f>
        <v>0.35</v>
      </c>
      <c r="H1540" s="24">
        <f>F1540</f>
        <v>2307.0500000000002</v>
      </c>
      <c r="I1540" s="62">
        <f>H1540/E1540</f>
        <v>0.35</v>
      </c>
      <c r="J1540" s="253">
        <f>H1540/F1540</f>
        <v>1</v>
      </c>
      <c r="K1540" s="24">
        <f>E1540</f>
        <v>6593.95</v>
      </c>
      <c r="L1540" s="613">
        <f t="shared" si="854"/>
        <v>0</v>
      </c>
      <c r="M1540" s="28">
        <f t="shared" si="860"/>
        <v>1</v>
      </c>
      <c r="N1540" s="793"/>
    </row>
    <row r="1541" spans="1:14" s="359" customFormat="1" ht="27.75" customHeight="1" outlineLevel="1" x14ac:dyDescent="0.25">
      <c r="A1541" s="514"/>
      <c r="B1541" s="517" t="s">
        <v>20</v>
      </c>
      <c r="C1541" s="517"/>
      <c r="D1541" s="24"/>
      <c r="E1541" s="24"/>
      <c r="F1541" s="24"/>
      <c r="G1541" s="38"/>
      <c r="H1541" s="24"/>
      <c r="I1541" s="38"/>
      <c r="J1541" s="253"/>
      <c r="K1541" s="24"/>
      <c r="L1541" s="613">
        <f t="shared" si="854"/>
        <v>0</v>
      </c>
      <c r="M1541" s="120" t="e">
        <f t="shared" si="860"/>
        <v>#DIV/0!</v>
      </c>
      <c r="N1541" s="794"/>
    </row>
    <row r="1542" spans="1:14" s="359" customFormat="1" ht="112.5" outlineLevel="1" x14ac:dyDescent="0.25">
      <c r="A1542" s="513" t="s">
        <v>974</v>
      </c>
      <c r="B1542" s="16" t="s">
        <v>975</v>
      </c>
      <c r="C1542" s="517" t="s">
        <v>139</v>
      </c>
      <c r="D1542" s="24">
        <f>SUM(D1543:D1546)</f>
        <v>22428.2</v>
      </c>
      <c r="E1542" s="24">
        <f>SUM(E1543:E1546)</f>
        <v>22428.2</v>
      </c>
      <c r="F1542" s="24">
        <f>SUM(F1543:F1546)</f>
        <v>3472.78</v>
      </c>
      <c r="G1542" s="96">
        <f>F1542/E1542</f>
        <v>0.155</v>
      </c>
      <c r="H1542" s="24">
        <f>SUM(H1543:H1546)</f>
        <v>3472.78</v>
      </c>
      <c r="I1542" s="62">
        <f>H1542/E1542</f>
        <v>0.155</v>
      </c>
      <c r="J1542" s="253">
        <f>H1542/F1542</f>
        <v>1</v>
      </c>
      <c r="K1542" s="24">
        <f>SUM(K1543:K1546)</f>
        <v>22428.2</v>
      </c>
      <c r="L1542" s="613">
        <f t="shared" si="854"/>
        <v>0</v>
      </c>
      <c r="M1542" s="28">
        <f t="shared" si="860"/>
        <v>1</v>
      </c>
      <c r="N1542" s="792" t="s">
        <v>977</v>
      </c>
    </row>
    <row r="1543" spans="1:14" s="359" customFormat="1" ht="27.75" customHeight="1" outlineLevel="1" x14ac:dyDescent="0.25">
      <c r="A1543" s="514"/>
      <c r="B1543" s="517" t="s">
        <v>19</v>
      </c>
      <c r="C1543" s="517"/>
      <c r="D1543" s="24"/>
      <c r="E1543" s="24"/>
      <c r="F1543" s="24"/>
      <c r="G1543" s="101"/>
      <c r="H1543" s="24"/>
      <c r="I1543" s="62"/>
      <c r="J1543" s="253"/>
      <c r="K1543" s="24"/>
      <c r="L1543" s="613">
        <f t="shared" si="854"/>
        <v>0</v>
      </c>
      <c r="M1543" s="120" t="e">
        <f t="shared" si="860"/>
        <v>#DIV/0!</v>
      </c>
      <c r="N1543" s="793"/>
    </row>
    <row r="1544" spans="1:14" s="359" customFormat="1" ht="27.75" customHeight="1" outlineLevel="1" x14ac:dyDescent="0.25">
      <c r="A1544" s="514"/>
      <c r="B1544" s="517" t="s">
        <v>18</v>
      </c>
      <c r="C1544" s="517"/>
      <c r="D1544" s="24"/>
      <c r="E1544" s="24"/>
      <c r="F1544" s="24"/>
      <c r="G1544" s="101"/>
      <c r="H1544" s="24"/>
      <c r="I1544" s="62"/>
      <c r="J1544" s="253"/>
      <c r="K1544" s="24"/>
      <c r="L1544" s="613">
        <f t="shared" si="854"/>
        <v>0</v>
      </c>
      <c r="M1544" s="120" t="e">
        <f t="shared" si="860"/>
        <v>#DIV/0!</v>
      </c>
      <c r="N1544" s="793"/>
    </row>
    <row r="1545" spans="1:14" s="359" customFormat="1" ht="27.75" customHeight="1" outlineLevel="1" x14ac:dyDescent="0.25">
      <c r="A1545" s="514"/>
      <c r="B1545" s="517" t="s">
        <v>38</v>
      </c>
      <c r="C1545" s="517"/>
      <c r="D1545" s="24">
        <v>22428.2</v>
      </c>
      <c r="E1545" s="24">
        <f>D1545</f>
        <v>22428.2</v>
      </c>
      <c r="F1545" s="24">
        <v>3472.78</v>
      </c>
      <c r="G1545" s="96">
        <f>F1545/E1545</f>
        <v>0.155</v>
      </c>
      <c r="H1545" s="24">
        <f>F1545</f>
        <v>3472.78</v>
      </c>
      <c r="I1545" s="62">
        <f>H1545/E1545</f>
        <v>0.155</v>
      </c>
      <c r="J1545" s="253">
        <f>H1545/F1545</f>
        <v>1</v>
      </c>
      <c r="K1545" s="24">
        <f>E1545</f>
        <v>22428.2</v>
      </c>
      <c r="L1545" s="613">
        <f t="shared" si="854"/>
        <v>0</v>
      </c>
      <c r="M1545" s="28">
        <f t="shared" si="860"/>
        <v>1</v>
      </c>
      <c r="N1545" s="793"/>
    </row>
    <row r="1546" spans="1:14" s="359" customFormat="1" ht="27.75" customHeight="1" outlineLevel="1" x14ac:dyDescent="0.25">
      <c r="A1546" s="514"/>
      <c r="B1546" s="517" t="s">
        <v>20</v>
      </c>
      <c r="C1546" s="517"/>
      <c r="D1546" s="24"/>
      <c r="E1546" s="24"/>
      <c r="F1546" s="24"/>
      <c r="G1546" s="38"/>
      <c r="H1546" s="24"/>
      <c r="I1546" s="38"/>
      <c r="J1546" s="253"/>
      <c r="K1546" s="24"/>
      <c r="L1546" s="613">
        <f t="shared" si="854"/>
        <v>0</v>
      </c>
      <c r="M1546" s="120" t="e">
        <f t="shared" si="860"/>
        <v>#DIV/0!</v>
      </c>
      <c r="N1546" s="794"/>
    </row>
    <row r="1547" spans="1:14" s="359" customFormat="1" ht="102.75" customHeight="1" outlineLevel="1" x14ac:dyDescent="0.25">
      <c r="A1547" s="645" t="s">
        <v>195</v>
      </c>
      <c r="B1547" s="80" t="s">
        <v>980</v>
      </c>
      <c r="C1547" s="80" t="s">
        <v>97</v>
      </c>
      <c r="D1547" s="58">
        <f>SUM(D1548:D1551)</f>
        <v>116527.42</v>
      </c>
      <c r="E1547" s="58">
        <f>SUM(E1548:E1551)</f>
        <v>116527.42</v>
      </c>
      <c r="F1547" s="58">
        <f>SUM(F1548:F1551)</f>
        <v>15376.33</v>
      </c>
      <c r="G1547" s="88">
        <f t="shared" si="856"/>
        <v>0.13200000000000001</v>
      </c>
      <c r="H1547" s="58">
        <f>SUM(H1548:H1551)</f>
        <v>15376.33</v>
      </c>
      <c r="I1547" s="88">
        <f t="shared" si="857"/>
        <v>1</v>
      </c>
      <c r="J1547" s="388">
        <f t="shared" si="858"/>
        <v>1</v>
      </c>
      <c r="K1547" s="58">
        <f>E1547</f>
        <v>116527.42</v>
      </c>
      <c r="L1547" s="613">
        <f t="shared" si="854"/>
        <v>0</v>
      </c>
      <c r="M1547" s="54">
        <f t="shared" si="859"/>
        <v>1</v>
      </c>
      <c r="N1547" s="903"/>
    </row>
    <row r="1548" spans="1:14" s="359" customFormat="1" ht="18.75" customHeight="1" outlineLevel="1" x14ac:dyDescent="0.25">
      <c r="A1548" s="646"/>
      <c r="B1548" s="382" t="s">
        <v>19</v>
      </c>
      <c r="C1548" s="382"/>
      <c r="D1548" s="24">
        <f t="shared" ref="D1548:F1551" si="861">D1553</f>
        <v>0</v>
      </c>
      <c r="E1548" s="24">
        <f t="shared" si="861"/>
        <v>0</v>
      </c>
      <c r="F1548" s="24">
        <f t="shared" si="861"/>
        <v>0</v>
      </c>
      <c r="G1548" s="89" t="e">
        <f t="shared" si="856"/>
        <v>#DIV/0!</v>
      </c>
      <c r="H1548" s="24">
        <f>H1553</f>
        <v>0</v>
      </c>
      <c r="I1548" s="65" t="e">
        <f t="shared" si="857"/>
        <v>#DIV/0!</v>
      </c>
      <c r="J1548" s="304" t="e">
        <f t="shared" si="858"/>
        <v>#DIV/0!</v>
      </c>
      <c r="K1548" s="24">
        <f>E1548</f>
        <v>0</v>
      </c>
      <c r="L1548" s="613">
        <f t="shared" si="854"/>
        <v>0</v>
      </c>
      <c r="M1548" s="28"/>
      <c r="N1548" s="903"/>
    </row>
    <row r="1549" spans="1:14" s="359" customFormat="1" ht="21.75" customHeight="1" outlineLevel="1" x14ac:dyDescent="0.25">
      <c r="A1549" s="646"/>
      <c r="B1549" s="382" t="s">
        <v>18</v>
      </c>
      <c r="C1549" s="382"/>
      <c r="D1549" s="24">
        <f t="shared" si="861"/>
        <v>0</v>
      </c>
      <c r="E1549" s="24">
        <f t="shared" si="861"/>
        <v>0</v>
      </c>
      <c r="F1549" s="24">
        <f t="shared" si="861"/>
        <v>0</v>
      </c>
      <c r="G1549" s="65" t="e">
        <f t="shared" si="856"/>
        <v>#DIV/0!</v>
      </c>
      <c r="H1549" s="24">
        <f>H1554</f>
        <v>0</v>
      </c>
      <c r="I1549" s="65" t="e">
        <f t="shared" si="857"/>
        <v>#DIV/0!</v>
      </c>
      <c r="J1549" s="304" t="e">
        <f t="shared" si="858"/>
        <v>#DIV/0!</v>
      </c>
      <c r="K1549" s="24">
        <f>E1549</f>
        <v>0</v>
      </c>
      <c r="L1549" s="613">
        <f t="shared" si="854"/>
        <v>0</v>
      </c>
      <c r="M1549" s="29" t="e">
        <f t="shared" ref="M1549:M1550" si="862">K1549/E1549</f>
        <v>#DIV/0!</v>
      </c>
      <c r="N1549" s="903"/>
    </row>
    <row r="1550" spans="1:14" s="359" customFormat="1" ht="18.75" customHeight="1" outlineLevel="1" x14ac:dyDescent="0.25">
      <c r="A1550" s="646"/>
      <c r="B1550" s="382" t="s">
        <v>38</v>
      </c>
      <c r="C1550" s="382"/>
      <c r="D1550" s="24">
        <f t="shared" si="861"/>
        <v>116527.42</v>
      </c>
      <c r="E1550" s="24">
        <f t="shared" si="861"/>
        <v>116527.42</v>
      </c>
      <c r="F1550" s="24">
        <f t="shared" si="861"/>
        <v>15376.33</v>
      </c>
      <c r="G1550" s="62">
        <f t="shared" si="856"/>
        <v>0.13200000000000001</v>
      </c>
      <c r="H1550" s="24">
        <f>H1555</f>
        <v>15376.33</v>
      </c>
      <c r="I1550" s="62">
        <f>H1550/F1550</f>
        <v>1</v>
      </c>
      <c r="J1550" s="253">
        <f t="shared" si="858"/>
        <v>1</v>
      </c>
      <c r="K1550" s="24">
        <f>K1555</f>
        <v>116527.42</v>
      </c>
      <c r="L1550" s="613">
        <f t="shared" si="854"/>
        <v>0</v>
      </c>
      <c r="M1550" s="28">
        <f t="shared" si="862"/>
        <v>1</v>
      </c>
      <c r="N1550" s="903"/>
    </row>
    <row r="1551" spans="1:14" s="359" customFormat="1" ht="18.75" customHeight="1" outlineLevel="1" x14ac:dyDescent="0.25">
      <c r="A1551" s="647"/>
      <c r="B1551" s="382" t="s">
        <v>20</v>
      </c>
      <c r="C1551" s="382"/>
      <c r="D1551" s="24">
        <f t="shared" si="861"/>
        <v>0</v>
      </c>
      <c r="E1551" s="24">
        <f t="shared" si="861"/>
        <v>0</v>
      </c>
      <c r="F1551" s="24">
        <f t="shared" si="861"/>
        <v>0</v>
      </c>
      <c r="G1551" s="89" t="e">
        <f t="shared" si="856"/>
        <v>#DIV/0!</v>
      </c>
      <c r="H1551" s="24">
        <f>H1556</f>
        <v>0</v>
      </c>
      <c r="I1551" s="89" t="e">
        <f t="shared" si="857"/>
        <v>#DIV/0!</v>
      </c>
      <c r="J1551" s="304" t="e">
        <f t="shared" si="858"/>
        <v>#DIV/0!</v>
      </c>
      <c r="K1551" s="24">
        <f>E1551</f>
        <v>0</v>
      </c>
      <c r="L1551" s="613">
        <f t="shared" si="854"/>
        <v>0</v>
      </c>
      <c r="M1551" s="28"/>
      <c r="N1551" s="903"/>
    </row>
    <row r="1552" spans="1:14" s="359" customFormat="1" ht="46.5" customHeight="1" outlineLevel="1" x14ac:dyDescent="0.25">
      <c r="A1552" s="680" t="s">
        <v>338</v>
      </c>
      <c r="B1552" s="49" t="s">
        <v>978</v>
      </c>
      <c r="C1552" s="49" t="s">
        <v>139</v>
      </c>
      <c r="D1552" s="24">
        <f>SUM(D1553:D1556)</f>
        <v>116527.42</v>
      </c>
      <c r="E1552" s="24">
        <f>SUM(E1553:E1556)</f>
        <v>116527.42</v>
      </c>
      <c r="F1552" s="24">
        <f>SUM(F1553:F1556)</f>
        <v>15376.33</v>
      </c>
      <c r="G1552" s="96">
        <f>F1552/E1552</f>
        <v>0.13200000000000001</v>
      </c>
      <c r="H1552" s="24">
        <f>SUM(H1553:H1556)</f>
        <v>15376.33</v>
      </c>
      <c r="I1552" s="62">
        <f>H1552/E1552</f>
        <v>0.13200000000000001</v>
      </c>
      <c r="J1552" s="253">
        <f>H1552/F1552</f>
        <v>1</v>
      </c>
      <c r="K1552" s="24">
        <f>SUM(K1553:K1556)</f>
        <v>116527.42</v>
      </c>
      <c r="L1552" s="614">
        <f t="shared" si="854"/>
        <v>0</v>
      </c>
      <c r="M1552" s="532">
        <f>K1552/E1552</f>
        <v>1</v>
      </c>
      <c r="N1552" s="903" t="s">
        <v>979</v>
      </c>
    </row>
    <row r="1553" spans="1:14" s="359" customFormat="1" ht="20.25" outlineLevel="1" x14ac:dyDescent="0.25">
      <c r="A1553" s="681"/>
      <c r="B1553" s="383" t="s">
        <v>19</v>
      </c>
      <c r="C1553" s="383"/>
      <c r="D1553" s="24"/>
      <c r="E1553" s="24"/>
      <c r="F1553" s="24"/>
      <c r="G1553" s="101"/>
      <c r="H1553" s="24"/>
      <c r="I1553" s="62"/>
      <c r="J1553" s="253"/>
      <c r="K1553" s="24"/>
      <c r="L1553" s="614">
        <f t="shared" si="854"/>
        <v>0</v>
      </c>
      <c r="M1553" s="535" t="e">
        <f>K1553/E1553</f>
        <v>#DIV/0!</v>
      </c>
      <c r="N1553" s="903"/>
    </row>
    <row r="1554" spans="1:14" s="359" customFormat="1" ht="20.25" outlineLevel="1" x14ac:dyDescent="0.25">
      <c r="A1554" s="681"/>
      <c r="B1554" s="383" t="s">
        <v>18</v>
      </c>
      <c r="C1554" s="383"/>
      <c r="D1554" s="24"/>
      <c r="E1554" s="24"/>
      <c r="F1554" s="24"/>
      <c r="G1554" s="101"/>
      <c r="H1554" s="24"/>
      <c r="I1554" s="62"/>
      <c r="J1554" s="253"/>
      <c r="K1554" s="24"/>
      <c r="L1554" s="614">
        <f t="shared" si="854"/>
        <v>0</v>
      </c>
      <c r="M1554" s="535" t="e">
        <f>K1554/E1554</f>
        <v>#DIV/0!</v>
      </c>
      <c r="N1554" s="903"/>
    </row>
    <row r="1555" spans="1:14" s="359" customFormat="1" ht="20.25" outlineLevel="1" x14ac:dyDescent="0.25">
      <c r="A1555" s="681"/>
      <c r="B1555" s="383" t="s">
        <v>38</v>
      </c>
      <c r="C1555" s="383"/>
      <c r="D1555" s="24">
        <v>116527.42</v>
      </c>
      <c r="E1555" s="24">
        <f>D1555</f>
        <v>116527.42</v>
      </c>
      <c r="F1555" s="24">
        <v>15376.33</v>
      </c>
      <c r="G1555" s="96">
        <f>F1555/E1555</f>
        <v>0.13200000000000001</v>
      </c>
      <c r="H1555" s="24">
        <f>F1555</f>
        <v>15376.33</v>
      </c>
      <c r="I1555" s="62">
        <f>H1555/E1555</f>
        <v>0.13200000000000001</v>
      </c>
      <c r="J1555" s="253">
        <f>H1555/F1555</f>
        <v>1</v>
      </c>
      <c r="K1555" s="24">
        <f>E1555</f>
        <v>116527.42</v>
      </c>
      <c r="L1555" s="614">
        <f t="shared" si="854"/>
        <v>0</v>
      </c>
      <c r="M1555" s="532">
        <f>K1555/E1555</f>
        <v>1</v>
      </c>
      <c r="N1555" s="903"/>
    </row>
    <row r="1556" spans="1:14" s="359" customFormat="1" ht="30.75" customHeight="1" outlineLevel="1" x14ac:dyDescent="0.25">
      <c r="A1556" s="682"/>
      <c r="B1556" s="383" t="s">
        <v>20</v>
      </c>
      <c r="C1556" s="383"/>
      <c r="D1556" s="24"/>
      <c r="E1556" s="24"/>
      <c r="F1556" s="24"/>
      <c r="G1556" s="94" t="e">
        <f t="shared" si="856"/>
        <v>#DIV/0!</v>
      </c>
      <c r="H1556" s="24"/>
      <c r="I1556" s="89" t="e">
        <f t="shared" si="857"/>
        <v>#DIV/0!</v>
      </c>
      <c r="J1556" s="304" t="e">
        <f t="shared" si="858"/>
        <v>#DIV/0!</v>
      </c>
      <c r="K1556" s="24">
        <f>E1556</f>
        <v>0</v>
      </c>
      <c r="L1556" s="613">
        <f t="shared" si="854"/>
        <v>0</v>
      </c>
      <c r="M1556" s="28"/>
      <c r="N1556" s="903"/>
    </row>
    <row r="1557" spans="1:14" s="4" customFormat="1" ht="56.25" outlineLevel="1" x14ac:dyDescent="0.25">
      <c r="A1557" s="651" t="s">
        <v>6</v>
      </c>
      <c r="B1557" s="432" t="s">
        <v>643</v>
      </c>
      <c r="C1557" s="433" t="s">
        <v>95</v>
      </c>
      <c r="D1557" s="434">
        <f>SUM(D1558:D1561)</f>
        <v>324588.52</v>
      </c>
      <c r="E1557" s="434">
        <f>SUM(E1558:E1561)</f>
        <v>324588.52</v>
      </c>
      <c r="F1557" s="434">
        <f>SUM(F1559:F1560)</f>
        <v>38213.01</v>
      </c>
      <c r="G1557" s="435">
        <f t="shared" ref="G1557:G1558" si="863">F1557/E1557</f>
        <v>0.11799999999999999</v>
      </c>
      <c r="H1557" s="434">
        <f>SUM(H1558:H1561)</f>
        <v>38213.01</v>
      </c>
      <c r="I1557" s="435">
        <f t="shared" ref="I1557:I1605" si="864">H1557/E1557</f>
        <v>0.11799999999999999</v>
      </c>
      <c r="J1557" s="435">
        <f t="shared" ref="J1557:J1560" si="865">H1557/F1557</f>
        <v>1</v>
      </c>
      <c r="K1557" s="434">
        <f>E1557-L1557</f>
        <v>321243.11</v>
      </c>
      <c r="L1557" s="434">
        <f>SUM(L1558:L1561)</f>
        <v>3345.41</v>
      </c>
      <c r="M1557" s="436">
        <f t="shared" ref="M1557:M1560" si="866">K1557/E1557</f>
        <v>0.99</v>
      </c>
      <c r="N1557" s="884"/>
    </row>
    <row r="1558" spans="1:14" s="4" customFormat="1" outlineLevel="1" x14ac:dyDescent="0.25">
      <c r="A1558" s="660"/>
      <c r="B1558" s="35" t="s">
        <v>19</v>
      </c>
      <c r="C1558" s="35"/>
      <c r="D1558" s="33">
        <f t="shared" ref="D1558:F1560" si="867">D1563+D1583+D1633+D1653+D1663</f>
        <v>0</v>
      </c>
      <c r="E1558" s="33">
        <f t="shared" si="867"/>
        <v>0</v>
      </c>
      <c r="F1558" s="33">
        <f t="shared" si="867"/>
        <v>0</v>
      </c>
      <c r="G1558" s="99" t="e">
        <f t="shared" si="863"/>
        <v>#DIV/0!</v>
      </c>
      <c r="H1558" s="33">
        <f>H1563+H1583+H1633+H1653+H1663</f>
        <v>0</v>
      </c>
      <c r="I1558" s="99" t="e">
        <f t="shared" si="864"/>
        <v>#DIV/0!</v>
      </c>
      <c r="J1558" s="99" t="e">
        <f t="shared" si="865"/>
        <v>#DIV/0!</v>
      </c>
      <c r="K1558" s="33">
        <f t="shared" ref="K1558:L1560" si="868">K1563+K1583+K1633+K1653+K1663</f>
        <v>0</v>
      </c>
      <c r="L1558" s="33">
        <f t="shared" si="868"/>
        <v>0</v>
      </c>
      <c r="M1558" s="112" t="e">
        <f t="shared" si="866"/>
        <v>#DIV/0!</v>
      </c>
      <c r="N1558" s="877"/>
    </row>
    <row r="1559" spans="1:14" s="4" customFormat="1" outlineLevel="1" x14ac:dyDescent="0.25">
      <c r="A1559" s="660"/>
      <c r="B1559" s="35" t="s">
        <v>18</v>
      </c>
      <c r="C1559" s="35"/>
      <c r="D1559" s="33">
        <f t="shared" si="867"/>
        <v>11127.13</v>
      </c>
      <c r="E1559" s="33">
        <f t="shared" si="867"/>
        <v>11127.13</v>
      </c>
      <c r="F1559" s="33">
        <f t="shared" si="867"/>
        <v>0</v>
      </c>
      <c r="G1559" s="100">
        <f>F1559/E1559</f>
        <v>0</v>
      </c>
      <c r="H1559" s="33">
        <f>H1564+H1584+H1634+H1654+H1664+H1624</f>
        <v>0</v>
      </c>
      <c r="I1559" s="100">
        <f t="shared" si="864"/>
        <v>0</v>
      </c>
      <c r="J1559" s="99" t="e">
        <f t="shared" si="865"/>
        <v>#DIV/0!</v>
      </c>
      <c r="K1559" s="33">
        <f t="shared" si="868"/>
        <v>11127.13</v>
      </c>
      <c r="L1559" s="33">
        <f t="shared" si="868"/>
        <v>0</v>
      </c>
      <c r="M1559" s="111"/>
      <c r="N1559" s="877"/>
    </row>
    <row r="1560" spans="1:14" s="4" customFormat="1" outlineLevel="1" x14ac:dyDescent="0.25">
      <c r="A1560" s="660"/>
      <c r="B1560" s="35" t="s">
        <v>38</v>
      </c>
      <c r="C1560" s="35"/>
      <c r="D1560" s="33">
        <f t="shared" si="867"/>
        <v>313461.39</v>
      </c>
      <c r="E1560" s="33">
        <f t="shared" si="867"/>
        <v>313461.39</v>
      </c>
      <c r="F1560" s="33">
        <f t="shared" si="867"/>
        <v>38213.01</v>
      </c>
      <c r="G1560" s="100">
        <f>F1560/E1560</f>
        <v>0.122</v>
      </c>
      <c r="H1560" s="33">
        <f>H1565+H1585+H1635+H1655+H1665</f>
        <v>38213.01</v>
      </c>
      <c r="I1560" s="100">
        <f t="shared" si="864"/>
        <v>0.122</v>
      </c>
      <c r="J1560" s="100">
        <f t="shared" si="865"/>
        <v>1</v>
      </c>
      <c r="K1560" s="33">
        <f t="shared" si="868"/>
        <v>310115.98</v>
      </c>
      <c r="L1560" s="33">
        <f t="shared" si="868"/>
        <v>3345.41</v>
      </c>
      <c r="M1560" s="111">
        <f t="shared" si="866"/>
        <v>0.99</v>
      </c>
      <c r="N1560" s="877"/>
    </row>
    <row r="1561" spans="1:14" s="4" customFormat="1" outlineLevel="1" x14ac:dyDescent="0.25">
      <c r="A1561" s="660"/>
      <c r="B1561" s="35" t="s">
        <v>20</v>
      </c>
      <c r="C1561" s="35"/>
      <c r="D1561" s="33"/>
      <c r="E1561" s="33"/>
      <c r="F1561" s="33"/>
      <c r="G1561" s="100"/>
      <c r="H1561" s="33">
        <f>H1566+H1586+H1636+H1656+H1666</f>
        <v>0</v>
      </c>
      <c r="I1561" s="100"/>
      <c r="J1561" s="100"/>
      <c r="K1561" s="33"/>
      <c r="L1561" s="33"/>
      <c r="M1561" s="111"/>
      <c r="N1561" s="877"/>
    </row>
    <row r="1562" spans="1:14" s="4" customFormat="1" ht="108" customHeight="1" outlineLevel="2" x14ac:dyDescent="0.25">
      <c r="A1562" s="637" t="s">
        <v>1007</v>
      </c>
      <c r="B1562" s="53" t="s">
        <v>265</v>
      </c>
      <c r="C1562" s="223" t="s">
        <v>97</v>
      </c>
      <c r="D1562" s="58">
        <f>SUM(D1563:D1566)</f>
        <v>8210.01</v>
      </c>
      <c r="E1562" s="58">
        <f>SUM(E1563:E1566)</f>
        <v>8210.01</v>
      </c>
      <c r="F1562" s="58">
        <f>SUM(F1563:F1566)</f>
        <v>0</v>
      </c>
      <c r="G1562" s="199">
        <f t="shared" ref="G1562:G1567" si="869">F1562/E1562</f>
        <v>0</v>
      </c>
      <c r="H1562" s="58">
        <f>SUM(H1563:H1566)</f>
        <v>0</v>
      </c>
      <c r="I1562" s="92">
        <f t="shared" si="864"/>
        <v>0</v>
      </c>
      <c r="J1562" s="102" t="e">
        <f t="shared" ref="J1562:J1582" si="870">H1562/F1562</f>
        <v>#DIV/0!</v>
      </c>
      <c r="K1562" s="58">
        <f>SUM(K1563:K1566)</f>
        <v>8210.01</v>
      </c>
      <c r="L1562" s="58">
        <f>SUM(L1563:L1566)</f>
        <v>0</v>
      </c>
      <c r="M1562" s="56">
        <f t="shared" ref="M1562:M1635" si="871">K1562/E1562</f>
        <v>1</v>
      </c>
      <c r="N1562" s="998" t="s">
        <v>415</v>
      </c>
    </row>
    <row r="1563" spans="1:14" s="4" customFormat="1" outlineLevel="2" x14ac:dyDescent="0.25">
      <c r="A1563" s="637"/>
      <c r="B1563" s="372" t="s">
        <v>19</v>
      </c>
      <c r="C1563" s="372"/>
      <c r="D1563" s="24">
        <f t="shared" ref="D1563:F1565" si="872">D1568+D1573+D1578</f>
        <v>0</v>
      </c>
      <c r="E1563" s="24">
        <f t="shared" si="872"/>
        <v>0</v>
      </c>
      <c r="F1563" s="24">
        <f t="shared" si="872"/>
        <v>0</v>
      </c>
      <c r="G1563" s="94" t="e">
        <f t="shared" si="869"/>
        <v>#DIV/0!</v>
      </c>
      <c r="H1563" s="24">
        <f>H1568+H1573+H1578</f>
        <v>0</v>
      </c>
      <c r="I1563" s="77" t="e">
        <f t="shared" si="864"/>
        <v>#DIV/0!</v>
      </c>
      <c r="J1563" s="77" t="e">
        <f t="shared" si="870"/>
        <v>#DIV/0!</v>
      </c>
      <c r="K1563" s="24">
        <f t="shared" ref="K1563:L1566" si="873">K1568+K1573+K1578</f>
        <v>0</v>
      </c>
      <c r="L1563" s="24">
        <f t="shared" si="873"/>
        <v>0</v>
      </c>
      <c r="M1563" s="115" t="e">
        <f t="shared" si="871"/>
        <v>#DIV/0!</v>
      </c>
      <c r="N1563" s="998"/>
    </row>
    <row r="1564" spans="1:14" s="4" customFormat="1" outlineLevel="2" x14ac:dyDescent="0.25">
      <c r="A1564" s="637"/>
      <c r="B1564" s="372" t="s">
        <v>18</v>
      </c>
      <c r="C1564" s="372"/>
      <c r="D1564" s="24">
        <f t="shared" si="872"/>
        <v>0</v>
      </c>
      <c r="E1564" s="24">
        <f t="shared" si="872"/>
        <v>0</v>
      </c>
      <c r="F1564" s="24">
        <f t="shared" si="872"/>
        <v>0</v>
      </c>
      <c r="G1564" s="94" t="e">
        <f t="shared" si="869"/>
        <v>#DIV/0!</v>
      </c>
      <c r="H1564" s="24">
        <f>H1569+H1574+H1579</f>
        <v>0</v>
      </c>
      <c r="I1564" s="77" t="e">
        <f t="shared" si="864"/>
        <v>#DIV/0!</v>
      </c>
      <c r="J1564" s="77" t="e">
        <f t="shared" si="870"/>
        <v>#DIV/0!</v>
      </c>
      <c r="K1564" s="24">
        <f t="shared" si="873"/>
        <v>0</v>
      </c>
      <c r="L1564" s="24">
        <f t="shared" si="873"/>
        <v>0</v>
      </c>
      <c r="M1564" s="115" t="e">
        <f t="shared" si="871"/>
        <v>#DIV/0!</v>
      </c>
      <c r="N1564" s="998"/>
    </row>
    <row r="1565" spans="1:14" s="4" customFormat="1" outlineLevel="2" x14ac:dyDescent="0.25">
      <c r="A1565" s="637"/>
      <c r="B1565" s="372" t="s">
        <v>38</v>
      </c>
      <c r="C1565" s="372"/>
      <c r="D1565" s="24">
        <f t="shared" si="872"/>
        <v>8210.01</v>
      </c>
      <c r="E1565" s="24">
        <f t="shared" si="872"/>
        <v>8210.01</v>
      </c>
      <c r="F1565" s="24">
        <f t="shared" si="872"/>
        <v>0</v>
      </c>
      <c r="G1565" s="135">
        <f t="shared" si="869"/>
        <v>0</v>
      </c>
      <c r="H1565" s="24">
        <f>H1570+H1575+H1580</f>
        <v>0</v>
      </c>
      <c r="I1565" s="96">
        <f t="shared" si="864"/>
        <v>0</v>
      </c>
      <c r="J1565" s="77" t="e">
        <f t="shared" si="870"/>
        <v>#DIV/0!</v>
      </c>
      <c r="K1565" s="24">
        <f t="shared" si="873"/>
        <v>8210.01</v>
      </c>
      <c r="L1565" s="24">
        <f t="shared" si="873"/>
        <v>0</v>
      </c>
      <c r="M1565" s="47">
        <f t="shared" si="871"/>
        <v>1</v>
      </c>
      <c r="N1565" s="998"/>
    </row>
    <row r="1566" spans="1:14" s="4" customFormat="1" outlineLevel="2" x14ac:dyDescent="0.25">
      <c r="A1566" s="637"/>
      <c r="B1566" s="372" t="s">
        <v>20</v>
      </c>
      <c r="C1566" s="372"/>
      <c r="D1566" s="24">
        <f>D1571+D1571+D1576+D1581</f>
        <v>0</v>
      </c>
      <c r="E1566" s="24">
        <f>E1571+E1571+E1576+E1581</f>
        <v>0</v>
      </c>
      <c r="F1566" s="24">
        <f>F1571+F1571+F1576+F1581</f>
        <v>0</v>
      </c>
      <c r="G1566" s="94" t="e">
        <f t="shared" si="869"/>
        <v>#DIV/0!</v>
      </c>
      <c r="H1566" s="24">
        <f>H1571+H1571+H1576+H1581</f>
        <v>0</v>
      </c>
      <c r="I1566" s="77" t="e">
        <f t="shared" si="864"/>
        <v>#DIV/0!</v>
      </c>
      <c r="J1566" s="77" t="e">
        <f t="shared" si="870"/>
        <v>#DIV/0!</v>
      </c>
      <c r="K1566" s="24">
        <f t="shared" si="873"/>
        <v>0</v>
      </c>
      <c r="L1566" s="24">
        <f t="shared" si="873"/>
        <v>0</v>
      </c>
      <c r="M1566" s="115" t="e">
        <f t="shared" si="871"/>
        <v>#DIV/0!</v>
      </c>
      <c r="N1566" s="998"/>
    </row>
    <row r="1567" spans="1:14" s="197" customFormat="1" ht="66.75" customHeight="1" outlineLevel="2" x14ac:dyDescent="0.25">
      <c r="A1567" s="636" t="s">
        <v>1008</v>
      </c>
      <c r="B1567" s="37" t="s">
        <v>609</v>
      </c>
      <c r="C1567" s="372"/>
      <c r="D1567" s="50">
        <f>SUM(D1568:D1571)</f>
        <v>6510</v>
      </c>
      <c r="E1567" s="50">
        <f>SUM(E1568:E1571)</f>
        <v>6510</v>
      </c>
      <c r="F1567" s="50">
        <f>SUM(F1568:F1571)</f>
        <v>0</v>
      </c>
      <c r="G1567" s="284">
        <f t="shared" si="869"/>
        <v>0</v>
      </c>
      <c r="H1567" s="50">
        <f>SUM(H1568:H1571)</f>
        <v>0</v>
      </c>
      <c r="I1567" s="284">
        <f t="shared" si="864"/>
        <v>0</v>
      </c>
      <c r="J1567" s="77" t="e">
        <f t="shared" si="870"/>
        <v>#DIV/0!</v>
      </c>
      <c r="K1567" s="50">
        <f>SUM(K1568:K1571)</f>
        <v>6510</v>
      </c>
      <c r="L1567" s="219">
        <f t="shared" ref="L1567:L1610" si="874">E1567-K1567</f>
        <v>0</v>
      </c>
      <c r="M1567" s="47">
        <f t="shared" si="871"/>
        <v>1</v>
      </c>
      <c r="N1567" s="1014" t="s">
        <v>610</v>
      </c>
    </row>
    <row r="1568" spans="1:14" s="197" customFormat="1" ht="26.25" customHeight="1" outlineLevel="2" x14ac:dyDescent="0.25">
      <c r="A1568" s="636"/>
      <c r="B1568" s="372" t="s">
        <v>19</v>
      </c>
      <c r="C1568" s="372"/>
      <c r="D1568" s="24"/>
      <c r="E1568" s="24"/>
      <c r="F1568" s="24"/>
      <c r="G1568" s="214"/>
      <c r="H1568" s="24"/>
      <c r="I1568" s="238" t="e">
        <f>H1568/E1568</f>
        <v>#DIV/0!</v>
      </c>
      <c r="J1568" s="77" t="e">
        <f t="shared" si="870"/>
        <v>#DIV/0!</v>
      </c>
      <c r="K1568" s="24"/>
      <c r="L1568" s="220">
        <f t="shared" si="874"/>
        <v>0</v>
      </c>
      <c r="M1568" s="221" t="e">
        <f t="shared" si="871"/>
        <v>#DIV/0!</v>
      </c>
      <c r="N1568" s="1015"/>
    </row>
    <row r="1569" spans="1:14" s="197" customFormat="1" ht="26.25" customHeight="1" outlineLevel="2" x14ac:dyDescent="0.25">
      <c r="A1569" s="636"/>
      <c r="B1569" s="372" t="s">
        <v>18</v>
      </c>
      <c r="C1569" s="372"/>
      <c r="D1569" s="24"/>
      <c r="E1569" s="24"/>
      <c r="F1569" s="24"/>
      <c r="G1569" s="214"/>
      <c r="H1569" s="24"/>
      <c r="I1569" s="238" t="e">
        <f t="shared" si="864"/>
        <v>#DIV/0!</v>
      </c>
      <c r="J1569" s="77" t="e">
        <f t="shared" si="870"/>
        <v>#DIV/0!</v>
      </c>
      <c r="K1569" s="24"/>
      <c r="L1569" s="220">
        <f t="shared" si="874"/>
        <v>0</v>
      </c>
      <c r="M1569" s="221" t="e">
        <f t="shared" si="871"/>
        <v>#DIV/0!</v>
      </c>
      <c r="N1569" s="1015"/>
    </row>
    <row r="1570" spans="1:14" s="197" customFormat="1" ht="26.25" customHeight="1" outlineLevel="2" x14ac:dyDescent="0.25">
      <c r="A1570" s="636"/>
      <c r="B1570" s="372" t="s">
        <v>38</v>
      </c>
      <c r="C1570" s="372"/>
      <c r="D1570" s="24">
        <v>6510</v>
      </c>
      <c r="E1570" s="24">
        <f>D1570</f>
        <v>6510</v>
      </c>
      <c r="F1570" s="24">
        <v>0</v>
      </c>
      <c r="G1570" s="214">
        <f t="shared" ref="G1570" si="875">F1570/E1570</f>
        <v>0</v>
      </c>
      <c r="H1570" s="24">
        <v>0</v>
      </c>
      <c r="I1570" s="214">
        <f t="shared" si="864"/>
        <v>0</v>
      </c>
      <c r="J1570" s="77" t="e">
        <f t="shared" si="870"/>
        <v>#DIV/0!</v>
      </c>
      <c r="K1570" s="24">
        <f>E1570</f>
        <v>6510</v>
      </c>
      <c r="L1570" s="220">
        <f t="shared" si="874"/>
        <v>0</v>
      </c>
      <c r="M1570" s="47">
        <f t="shared" si="871"/>
        <v>1</v>
      </c>
      <c r="N1570" s="1015"/>
    </row>
    <row r="1571" spans="1:14" s="197" customFormat="1" ht="26.25" customHeight="1" outlineLevel="2" x14ac:dyDescent="0.25">
      <c r="A1571" s="636"/>
      <c r="B1571" s="372" t="s">
        <v>20</v>
      </c>
      <c r="C1571" s="372"/>
      <c r="D1571" s="24"/>
      <c r="E1571" s="24"/>
      <c r="F1571" s="24"/>
      <c r="G1571" s="214"/>
      <c r="H1571" s="24"/>
      <c r="I1571" s="238" t="e">
        <f t="shared" si="864"/>
        <v>#DIV/0!</v>
      </c>
      <c r="J1571" s="77" t="e">
        <f t="shared" si="870"/>
        <v>#DIV/0!</v>
      </c>
      <c r="K1571" s="24"/>
      <c r="L1571" s="220">
        <f t="shared" si="874"/>
        <v>0</v>
      </c>
      <c r="M1571" s="221" t="e">
        <f t="shared" si="871"/>
        <v>#DIV/0!</v>
      </c>
      <c r="N1571" s="1016"/>
    </row>
    <row r="1572" spans="1:14" s="197" customFormat="1" ht="37.5" customHeight="1" outlineLevel="2" x14ac:dyDescent="0.25">
      <c r="A1572" s="636" t="s">
        <v>1009</v>
      </c>
      <c r="B1572" s="37" t="s">
        <v>429</v>
      </c>
      <c r="C1572" s="372"/>
      <c r="D1572" s="50">
        <f>SUM(D1573:D1576)</f>
        <v>944.91</v>
      </c>
      <c r="E1572" s="50">
        <f>SUM(E1573:E1576)</f>
        <v>944.91</v>
      </c>
      <c r="F1572" s="222">
        <f>SUM(F1573:F1576)</f>
        <v>0</v>
      </c>
      <c r="G1572" s="461">
        <f t="shared" ref="G1572" si="876">F1572/E1572</f>
        <v>0</v>
      </c>
      <c r="H1572" s="222">
        <f>SUM(H1573:H1576)</f>
        <v>0</v>
      </c>
      <c r="I1572" s="461">
        <f t="shared" si="864"/>
        <v>0</v>
      </c>
      <c r="J1572" s="77" t="e">
        <f t="shared" si="870"/>
        <v>#DIV/0!</v>
      </c>
      <c r="K1572" s="50">
        <f>SUM(K1573:K1576)</f>
        <v>944.91</v>
      </c>
      <c r="L1572" s="219">
        <f t="shared" si="874"/>
        <v>0</v>
      </c>
      <c r="M1572" s="134">
        <f t="shared" si="871"/>
        <v>1</v>
      </c>
      <c r="N1572" s="1014" t="s">
        <v>610</v>
      </c>
    </row>
    <row r="1573" spans="1:14" s="197" customFormat="1" ht="19.5" customHeight="1" outlineLevel="2" x14ac:dyDescent="0.25">
      <c r="A1573" s="636"/>
      <c r="B1573" s="372" t="s">
        <v>19</v>
      </c>
      <c r="C1573" s="372"/>
      <c r="D1573" s="24"/>
      <c r="E1573" s="24"/>
      <c r="F1573" s="36"/>
      <c r="G1573" s="238"/>
      <c r="H1573" s="36"/>
      <c r="I1573" s="238" t="e">
        <f t="shared" si="864"/>
        <v>#DIV/0!</v>
      </c>
      <c r="J1573" s="77" t="e">
        <f t="shared" si="870"/>
        <v>#DIV/0!</v>
      </c>
      <c r="K1573" s="36"/>
      <c r="L1573" s="220">
        <f t="shared" si="874"/>
        <v>0</v>
      </c>
      <c r="M1573" s="221" t="e">
        <f t="shared" si="871"/>
        <v>#DIV/0!</v>
      </c>
      <c r="N1573" s="1015"/>
    </row>
    <row r="1574" spans="1:14" s="197" customFormat="1" ht="19.5" customHeight="1" outlineLevel="2" x14ac:dyDescent="0.25">
      <c r="A1574" s="636"/>
      <c r="B1574" s="372" t="s">
        <v>18</v>
      </c>
      <c r="C1574" s="372"/>
      <c r="D1574" s="24"/>
      <c r="E1574" s="24"/>
      <c r="F1574" s="36"/>
      <c r="G1574" s="238"/>
      <c r="H1574" s="36"/>
      <c r="I1574" s="238" t="e">
        <f t="shared" si="864"/>
        <v>#DIV/0!</v>
      </c>
      <c r="J1574" s="77" t="e">
        <f t="shared" si="870"/>
        <v>#DIV/0!</v>
      </c>
      <c r="K1574" s="36"/>
      <c r="L1574" s="220">
        <f t="shared" si="874"/>
        <v>0</v>
      </c>
      <c r="M1574" s="221" t="e">
        <f t="shared" si="871"/>
        <v>#DIV/0!</v>
      </c>
      <c r="N1574" s="1015"/>
    </row>
    <row r="1575" spans="1:14" s="197" customFormat="1" ht="19.5" customHeight="1" outlineLevel="2" x14ac:dyDescent="0.25">
      <c r="A1575" s="636"/>
      <c r="B1575" s="372" t="s">
        <v>38</v>
      </c>
      <c r="C1575" s="372"/>
      <c r="D1575" s="24">
        <v>944.91</v>
      </c>
      <c r="E1575" s="24">
        <f>D1575</f>
        <v>944.91</v>
      </c>
      <c r="F1575" s="36">
        <v>0</v>
      </c>
      <c r="G1575" s="238">
        <f t="shared" ref="G1575" si="877">F1575/E1575</f>
        <v>0</v>
      </c>
      <c r="H1575" s="36">
        <f>F1575</f>
        <v>0</v>
      </c>
      <c r="I1575" s="238">
        <f t="shared" si="864"/>
        <v>0</v>
      </c>
      <c r="J1575" s="77" t="e">
        <f t="shared" si="870"/>
        <v>#DIV/0!</v>
      </c>
      <c r="K1575" s="24">
        <f>E1575</f>
        <v>944.91</v>
      </c>
      <c r="L1575" s="220">
        <f t="shared" si="874"/>
        <v>0</v>
      </c>
      <c r="M1575" s="47">
        <f t="shared" si="871"/>
        <v>1</v>
      </c>
      <c r="N1575" s="1015"/>
    </row>
    <row r="1576" spans="1:14" s="197" customFormat="1" ht="21.75" customHeight="1" outlineLevel="2" x14ac:dyDescent="0.25">
      <c r="A1576" s="636"/>
      <c r="B1576" s="372" t="s">
        <v>20</v>
      </c>
      <c r="C1576" s="372"/>
      <c r="D1576" s="24"/>
      <c r="E1576" s="24"/>
      <c r="F1576" s="36"/>
      <c r="G1576" s="238"/>
      <c r="H1576" s="36"/>
      <c r="I1576" s="238" t="e">
        <f t="shared" si="864"/>
        <v>#DIV/0!</v>
      </c>
      <c r="J1576" s="77" t="e">
        <f t="shared" si="870"/>
        <v>#DIV/0!</v>
      </c>
      <c r="K1576" s="36"/>
      <c r="L1576" s="220">
        <f t="shared" si="874"/>
        <v>0</v>
      </c>
      <c r="M1576" s="221" t="e">
        <f t="shared" si="871"/>
        <v>#DIV/0!</v>
      </c>
      <c r="N1576" s="1016"/>
    </row>
    <row r="1577" spans="1:14" s="197" customFormat="1" ht="63.75" customHeight="1" outlineLevel="2" x14ac:dyDescent="0.25">
      <c r="A1577" s="648" t="s">
        <v>1267</v>
      </c>
      <c r="B1577" s="37" t="s">
        <v>430</v>
      </c>
      <c r="C1577" s="372"/>
      <c r="D1577" s="50">
        <f>SUM(D1578:D1581)</f>
        <v>755.1</v>
      </c>
      <c r="E1577" s="50">
        <f>SUM(E1578:E1581)</f>
        <v>755.1</v>
      </c>
      <c r="F1577" s="50">
        <f>SUM(F1578:F1581)</f>
        <v>0</v>
      </c>
      <c r="G1577" s="284">
        <f t="shared" ref="G1577" si="878">F1577/E1577</f>
        <v>0</v>
      </c>
      <c r="H1577" s="50">
        <f>SUM(H1578:H1581)</f>
        <v>0</v>
      </c>
      <c r="I1577" s="461">
        <f t="shared" si="864"/>
        <v>0</v>
      </c>
      <c r="J1577" s="77" t="e">
        <f t="shared" si="870"/>
        <v>#DIV/0!</v>
      </c>
      <c r="K1577" s="50">
        <f>SUM(K1578:K1581)</f>
        <v>755.1</v>
      </c>
      <c r="L1577" s="374">
        <f t="shared" si="874"/>
        <v>0</v>
      </c>
      <c r="M1577" s="134">
        <f t="shared" si="871"/>
        <v>1</v>
      </c>
      <c r="N1577" s="1014" t="s">
        <v>610</v>
      </c>
    </row>
    <row r="1578" spans="1:14" s="197" customFormat="1" ht="25.5" customHeight="1" outlineLevel="2" x14ac:dyDescent="0.25">
      <c r="A1578" s="648"/>
      <c r="B1578" s="372" t="s">
        <v>19</v>
      </c>
      <c r="C1578" s="372"/>
      <c r="D1578" s="24"/>
      <c r="E1578" s="24"/>
      <c r="F1578" s="24"/>
      <c r="G1578" s="214"/>
      <c r="H1578" s="24"/>
      <c r="I1578" s="36" t="e">
        <f t="shared" si="864"/>
        <v>#DIV/0!</v>
      </c>
      <c r="J1578" s="77" t="e">
        <f t="shared" si="870"/>
        <v>#DIV/0!</v>
      </c>
      <c r="K1578" s="24"/>
      <c r="L1578" s="220">
        <f t="shared" si="874"/>
        <v>0</v>
      </c>
      <c r="M1578" s="221" t="e">
        <f t="shared" si="871"/>
        <v>#DIV/0!</v>
      </c>
      <c r="N1578" s="1015"/>
    </row>
    <row r="1579" spans="1:14" s="197" customFormat="1" ht="25.5" customHeight="1" outlineLevel="2" x14ac:dyDescent="0.25">
      <c r="A1579" s="648"/>
      <c r="B1579" s="372" t="s">
        <v>18</v>
      </c>
      <c r="C1579" s="372"/>
      <c r="D1579" s="24"/>
      <c r="E1579" s="24"/>
      <c r="F1579" s="24"/>
      <c r="G1579" s="214"/>
      <c r="H1579" s="24"/>
      <c r="I1579" s="36" t="e">
        <f t="shared" si="864"/>
        <v>#DIV/0!</v>
      </c>
      <c r="J1579" s="77" t="e">
        <f t="shared" si="870"/>
        <v>#DIV/0!</v>
      </c>
      <c r="K1579" s="24"/>
      <c r="L1579" s="220">
        <f t="shared" si="874"/>
        <v>0</v>
      </c>
      <c r="M1579" s="221" t="e">
        <f t="shared" si="871"/>
        <v>#DIV/0!</v>
      </c>
      <c r="N1579" s="1015"/>
    </row>
    <row r="1580" spans="1:14" s="197" customFormat="1" ht="25.5" customHeight="1" outlineLevel="2" x14ac:dyDescent="0.25">
      <c r="A1580" s="648"/>
      <c r="B1580" s="372" t="s">
        <v>38</v>
      </c>
      <c r="C1580" s="372"/>
      <c r="D1580" s="24">
        <v>755.1</v>
      </c>
      <c r="E1580" s="24">
        <v>755.1</v>
      </c>
      <c r="F1580" s="24">
        <v>0</v>
      </c>
      <c r="G1580" s="214">
        <f t="shared" ref="G1580" si="879">F1580/E1580</f>
        <v>0</v>
      </c>
      <c r="H1580" s="24">
        <f>F1580</f>
        <v>0</v>
      </c>
      <c r="I1580" s="238">
        <f t="shared" si="864"/>
        <v>0</v>
      </c>
      <c r="J1580" s="77" t="e">
        <f t="shared" si="870"/>
        <v>#DIV/0!</v>
      </c>
      <c r="K1580" s="24">
        <f>E1580</f>
        <v>755.1</v>
      </c>
      <c r="L1580" s="375">
        <f t="shared" si="874"/>
        <v>0</v>
      </c>
      <c r="M1580" s="47">
        <f t="shared" si="871"/>
        <v>1</v>
      </c>
      <c r="N1580" s="1015"/>
    </row>
    <row r="1581" spans="1:14" s="197" customFormat="1" ht="25.5" customHeight="1" outlineLevel="2" x14ac:dyDescent="0.25">
      <c r="A1581" s="648"/>
      <c r="B1581" s="372" t="s">
        <v>20</v>
      </c>
      <c r="C1581" s="372"/>
      <c r="D1581" s="24"/>
      <c r="E1581" s="24"/>
      <c r="F1581" s="24"/>
      <c r="G1581" s="214"/>
      <c r="H1581" s="24"/>
      <c r="I1581" s="36" t="e">
        <f t="shared" si="864"/>
        <v>#DIV/0!</v>
      </c>
      <c r="J1581" s="77" t="e">
        <f t="shared" si="870"/>
        <v>#DIV/0!</v>
      </c>
      <c r="K1581" s="24"/>
      <c r="L1581" s="220">
        <f t="shared" si="874"/>
        <v>0</v>
      </c>
      <c r="M1581" s="221" t="e">
        <f t="shared" si="871"/>
        <v>#DIV/0!</v>
      </c>
      <c r="N1581" s="1016"/>
    </row>
    <row r="1582" spans="1:14" s="4" customFormat="1" ht="39" outlineLevel="2" x14ac:dyDescent="0.25">
      <c r="A1582" s="658" t="s">
        <v>260</v>
      </c>
      <c r="B1582" s="53" t="s">
        <v>266</v>
      </c>
      <c r="C1582" s="58" t="s">
        <v>97</v>
      </c>
      <c r="D1582" s="58">
        <f>SUM(D1583:D1586)</f>
        <v>244529.3</v>
      </c>
      <c r="E1582" s="58">
        <f>SUM(E1583:E1586)</f>
        <v>244529.3</v>
      </c>
      <c r="F1582" s="58">
        <f>SUM(F1583:F1586)</f>
        <v>26447.24</v>
      </c>
      <c r="G1582" s="92">
        <f t="shared" ref="G1582:G1660" si="880">F1582/E1582</f>
        <v>0.108</v>
      </c>
      <c r="H1582" s="58">
        <f>SUM(H1583:H1586)</f>
        <v>26447.24</v>
      </c>
      <c r="I1582" s="92">
        <f t="shared" si="864"/>
        <v>0.108</v>
      </c>
      <c r="J1582" s="92">
        <f t="shared" si="870"/>
        <v>1</v>
      </c>
      <c r="K1582" s="58">
        <f>SUM(K1584:K1586)</f>
        <v>241183.89</v>
      </c>
      <c r="L1582" s="58">
        <f t="shared" si="874"/>
        <v>3345.41</v>
      </c>
      <c r="M1582" s="56">
        <f t="shared" si="871"/>
        <v>0.99</v>
      </c>
      <c r="N1582" s="877"/>
    </row>
    <row r="1583" spans="1:14" s="4" customFormat="1" ht="18.75" customHeight="1" outlineLevel="2" x14ac:dyDescent="0.25">
      <c r="A1583" s="658"/>
      <c r="B1583" s="372" t="s">
        <v>19</v>
      </c>
      <c r="C1583" s="372"/>
      <c r="D1583" s="373">
        <f>D1588+D1593</f>
        <v>0</v>
      </c>
      <c r="E1583" s="114">
        <f>E1588+E1593</f>
        <v>0</v>
      </c>
      <c r="F1583" s="216">
        <f t="shared" ref="F1583:F1586" si="881">F1588+F1593</f>
        <v>0</v>
      </c>
      <c r="G1583" s="94" t="e">
        <f t="shared" si="880"/>
        <v>#DIV/0!</v>
      </c>
      <c r="H1583" s="371"/>
      <c r="I1583" s="77" t="e">
        <f t="shared" si="864"/>
        <v>#DIV/0!</v>
      </c>
      <c r="J1583" s="93"/>
      <c r="K1583" s="24">
        <f t="shared" ref="K1583:K1641" si="882">E1583</f>
        <v>0</v>
      </c>
      <c r="L1583" s="24">
        <f t="shared" si="874"/>
        <v>0</v>
      </c>
      <c r="M1583" s="115" t="e">
        <f t="shared" si="871"/>
        <v>#DIV/0!</v>
      </c>
      <c r="N1583" s="877"/>
    </row>
    <row r="1584" spans="1:14" s="4" customFormat="1" ht="18.75" customHeight="1" outlineLevel="2" x14ac:dyDescent="0.25">
      <c r="A1584" s="658"/>
      <c r="B1584" s="372" t="s">
        <v>18</v>
      </c>
      <c r="C1584" s="372"/>
      <c r="D1584" s="24">
        <f t="shared" ref="D1584:F1585" si="883">D1589+D1594+D1624+D1629+D1614</f>
        <v>11127.13</v>
      </c>
      <c r="E1584" s="24">
        <f t="shared" si="883"/>
        <v>11127.13</v>
      </c>
      <c r="F1584" s="24">
        <f t="shared" si="883"/>
        <v>0</v>
      </c>
      <c r="G1584" s="96">
        <f>F1584/E1584</f>
        <v>0</v>
      </c>
      <c r="H1584" s="24">
        <f>H1589+H1594+H1624+H1629+H1614</f>
        <v>0</v>
      </c>
      <c r="I1584" s="96">
        <f>H1584/E1584</f>
        <v>0</v>
      </c>
      <c r="J1584" s="77" t="e">
        <f>H1584/F1584</f>
        <v>#DIV/0!</v>
      </c>
      <c r="K1584" s="24">
        <f>K1589+K1594+K1624+K1629+K1614</f>
        <v>11127.13</v>
      </c>
      <c r="L1584" s="24">
        <f>L1589+L1594+L1624+L1629+L1614</f>
        <v>0</v>
      </c>
      <c r="M1584" s="47">
        <f t="shared" si="871"/>
        <v>1</v>
      </c>
      <c r="N1584" s="877"/>
    </row>
    <row r="1585" spans="1:14" s="4" customFormat="1" ht="18.75" customHeight="1" outlineLevel="2" x14ac:dyDescent="0.25">
      <c r="A1585" s="658"/>
      <c r="B1585" s="372" t="s">
        <v>38</v>
      </c>
      <c r="C1585" s="372"/>
      <c r="D1585" s="24">
        <f t="shared" si="883"/>
        <v>233402.17</v>
      </c>
      <c r="E1585" s="24">
        <f t="shared" si="883"/>
        <v>233402.17</v>
      </c>
      <c r="F1585" s="24">
        <f t="shared" si="883"/>
        <v>26447.24</v>
      </c>
      <c r="G1585" s="96">
        <f t="shared" si="880"/>
        <v>0.113</v>
      </c>
      <c r="H1585" s="24">
        <f>H1590+H1595+H1625+H1630+H1615</f>
        <v>26447.24</v>
      </c>
      <c r="I1585" s="96">
        <f t="shared" si="864"/>
        <v>0.113</v>
      </c>
      <c r="J1585" s="96">
        <f>H1585/F1585</f>
        <v>1</v>
      </c>
      <c r="K1585" s="24">
        <f>K1590+K1595+K1625+K1630+K1615</f>
        <v>230056.76</v>
      </c>
      <c r="L1585" s="24">
        <f>L1590+L1595+L1625+L1630+L1615</f>
        <v>3345.41</v>
      </c>
      <c r="M1585" s="47">
        <f t="shared" si="871"/>
        <v>0.99</v>
      </c>
      <c r="N1585" s="877"/>
    </row>
    <row r="1586" spans="1:14" s="4" customFormat="1" ht="18.75" customHeight="1" outlineLevel="2" x14ac:dyDescent="0.25">
      <c r="A1586" s="658"/>
      <c r="B1586" s="372" t="s">
        <v>20</v>
      </c>
      <c r="C1586" s="372"/>
      <c r="D1586" s="114">
        <f t="shared" ref="D1586:E1586" si="884">D1591+D1596</f>
        <v>0</v>
      </c>
      <c r="E1586" s="114">
        <f t="shared" si="884"/>
        <v>0</v>
      </c>
      <c r="F1586" s="216">
        <f t="shared" si="881"/>
        <v>0</v>
      </c>
      <c r="G1586" s="94" t="e">
        <f t="shared" si="880"/>
        <v>#DIV/0!</v>
      </c>
      <c r="H1586" s="371"/>
      <c r="I1586" s="77" t="e">
        <f t="shared" si="864"/>
        <v>#DIV/0!</v>
      </c>
      <c r="J1586" s="77" t="e">
        <f t="shared" ref="J1586:J1670" si="885">H1586/F1586</f>
        <v>#DIV/0!</v>
      </c>
      <c r="K1586" s="24">
        <f t="shared" si="882"/>
        <v>0</v>
      </c>
      <c r="L1586" s="24">
        <f t="shared" si="874"/>
        <v>0</v>
      </c>
      <c r="M1586" s="115" t="e">
        <f t="shared" si="871"/>
        <v>#DIV/0!</v>
      </c>
      <c r="N1586" s="877"/>
    </row>
    <row r="1587" spans="1:14" s="4" customFormat="1" ht="239.25" customHeight="1" outlineLevel="2" x14ac:dyDescent="0.25">
      <c r="A1587" s="648" t="s">
        <v>259</v>
      </c>
      <c r="B1587" s="37" t="s">
        <v>611</v>
      </c>
      <c r="C1587" s="37" t="s">
        <v>139</v>
      </c>
      <c r="D1587" s="50">
        <f>SUM(D1588:D1591)</f>
        <v>187037.72</v>
      </c>
      <c r="E1587" s="50">
        <f t="shared" ref="E1587" si="886">SUM(E1588:E1591)</f>
        <v>187037.72</v>
      </c>
      <c r="F1587" s="50">
        <f>SUM(F1588:F1591)</f>
        <v>26447.24</v>
      </c>
      <c r="G1587" s="96">
        <f t="shared" si="880"/>
        <v>0.14099999999999999</v>
      </c>
      <c r="H1587" s="50">
        <f>SUM(H1588:H1591)</f>
        <v>26447.24</v>
      </c>
      <c r="I1587" s="96">
        <f t="shared" si="864"/>
        <v>0.14099999999999999</v>
      </c>
      <c r="J1587" s="96">
        <f t="shared" si="885"/>
        <v>1</v>
      </c>
      <c r="K1587" s="24">
        <f>SUM(K1588:K1591)</f>
        <v>187037.72</v>
      </c>
      <c r="L1587" s="24">
        <f t="shared" si="874"/>
        <v>0</v>
      </c>
      <c r="M1587" s="47">
        <f t="shared" si="871"/>
        <v>1</v>
      </c>
      <c r="N1587" s="877" t="s">
        <v>1362</v>
      </c>
    </row>
    <row r="1588" spans="1:14" s="4" customFormat="1" ht="24.75" customHeight="1" outlineLevel="2" x14ac:dyDescent="0.25">
      <c r="A1588" s="648"/>
      <c r="B1588" s="372" t="s">
        <v>19</v>
      </c>
      <c r="C1588" s="372"/>
      <c r="D1588" s="114"/>
      <c r="E1588" s="114"/>
      <c r="F1588" s="371"/>
      <c r="G1588" s="77" t="e">
        <f t="shared" si="880"/>
        <v>#DIV/0!</v>
      </c>
      <c r="H1588" s="371"/>
      <c r="I1588" s="77" t="e">
        <f t="shared" si="864"/>
        <v>#DIV/0!</v>
      </c>
      <c r="J1588" s="96"/>
      <c r="K1588" s="24">
        <f t="shared" si="882"/>
        <v>0</v>
      </c>
      <c r="L1588" s="24">
        <f t="shared" si="874"/>
        <v>0</v>
      </c>
      <c r="M1588" s="115" t="e">
        <f t="shared" si="871"/>
        <v>#DIV/0!</v>
      </c>
      <c r="N1588" s="877"/>
    </row>
    <row r="1589" spans="1:14" s="4" customFormat="1" ht="24.75" customHeight="1" outlineLevel="2" x14ac:dyDescent="0.25">
      <c r="A1589" s="648"/>
      <c r="B1589" s="372" t="s">
        <v>18</v>
      </c>
      <c r="C1589" s="372"/>
      <c r="D1589" s="114"/>
      <c r="E1589" s="114"/>
      <c r="F1589" s="373"/>
      <c r="G1589" s="77" t="e">
        <f t="shared" si="880"/>
        <v>#DIV/0!</v>
      </c>
      <c r="H1589" s="371"/>
      <c r="I1589" s="77" t="e">
        <f t="shared" si="864"/>
        <v>#DIV/0!</v>
      </c>
      <c r="J1589" s="96"/>
      <c r="K1589" s="24"/>
      <c r="L1589" s="24">
        <f t="shared" si="874"/>
        <v>0</v>
      </c>
      <c r="M1589" s="115" t="e">
        <f t="shared" si="871"/>
        <v>#DIV/0!</v>
      </c>
      <c r="N1589" s="877"/>
    </row>
    <row r="1590" spans="1:14" s="4" customFormat="1" ht="24.75" customHeight="1" outlineLevel="2" x14ac:dyDescent="0.25">
      <c r="A1590" s="648"/>
      <c r="B1590" s="372" t="s">
        <v>38</v>
      </c>
      <c r="C1590" s="372"/>
      <c r="D1590" s="24">
        <v>187037.72</v>
      </c>
      <c r="E1590" s="24">
        <f>D1590</f>
        <v>187037.72</v>
      </c>
      <c r="F1590" s="24">
        <v>26447.24</v>
      </c>
      <c r="G1590" s="96">
        <f t="shared" si="880"/>
        <v>0.14099999999999999</v>
      </c>
      <c r="H1590" s="24">
        <f>F1590</f>
        <v>26447.24</v>
      </c>
      <c r="I1590" s="96">
        <f t="shared" si="864"/>
        <v>0.14099999999999999</v>
      </c>
      <c r="J1590" s="96">
        <f>H1590/F1590</f>
        <v>1</v>
      </c>
      <c r="K1590" s="24">
        <f t="shared" si="882"/>
        <v>187037.72</v>
      </c>
      <c r="L1590" s="24">
        <f t="shared" si="874"/>
        <v>0</v>
      </c>
      <c r="M1590" s="47">
        <f t="shared" si="871"/>
        <v>1</v>
      </c>
      <c r="N1590" s="877"/>
    </row>
    <row r="1591" spans="1:14" s="4" customFormat="1" ht="24.75" customHeight="1" outlineLevel="2" x14ac:dyDescent="0.25">
      <c r="A1591" s="648"/>
      <c r="B1591" s="372" t="s">
        <v>20</v>
      </c>
      <c r="C1591" s="372"/>
      <c r="D1591" s="114"/>
      <c r="E1591" s="114"/>
      <c r="F1591" s="371"/>
      <c r="G1591" s="94" t="e">
        <f t="shared" si="880"/>
        <v>#DIV/0!</v>
      </c>
      <c r="H1591" s="371"/>
      <c r="I1591" s="77" t="e">
        <f t="shared" si="864"/>
        <v>#DIV/0!</v>
      </c>
      <c r="J1591" s="77" t="e">
        <f t="shared" si="885"/>
        <v>#DIV/0!</v>
      </c>
      <c r="K1591" s="24">
        <f t="shared" si="882"/>
        <v>0</v>
      </c>
      <c r="L1591" s="24">
        <f t="shared" si="874"/>
        <v>0</v>
      </c>
      <c r="M1591" s="115" t="e">
        <f t="shared" si="871"/>
        <v>#DIV/0!</v>
      </c>
      <c r="N1591" s="877"/>
    </row>
    <row r="1592" spans="1:14" s="4" customFormat="1" ht="64.5" customHeight="1" outlineLevel="2" x14ac:dyDescent="0.25">
      <c r="A1592" s="648" t="s">
        <v>1010</v>
      </c>
      <c r="B1592" s="37" t="s">
        <v>509</v>
      </c>
      <c r="C1592" s="37" t="s">
        <v>139</v>
      </c>
      <c r="D1592" s="50">
        <f>SUM(D1593:D1596)</f>
        <v>45926.96</v>
      </c>
      <c r="E1592" s="50">
        <f t="shared" ref="E1592:F1592" si="887">SUM(E1593:E1596)</f>
        <v>45926.96</v>
      </c>
      <c r="F1592" s="50">
        <f t="shared" si="887"/>
        <v>0</v>
      </c>
      <c r="G1592" s="101">
        <f t="shared" si="880"/>
        <v>0</v>
      </c>
      <c r="H1592" s="50">
        <f>SUM(H1593:H1596)</f>
        <v>0</v>
      </c>
      <c r="I1592" s="96">
        <f t="shared" si="864"/>
        <v>0</v>
      </c>
      <c r="J1592" s="95" t="e">
        <f t="shared" si="885"/>
        <v>#DIV/0!</v>
      </c>
      <c r="K1592" s="50">
        <f>SUM(K1593:K1596)</f>
        <v>42581.55</v>
      </c>
      <c r="L1592" s="50">
        <f t="shared" si="874"/>
        <v>3345.41</v>
      </c>
      <c r="M1592" s="134">
        <f t="shared" si="871"/>
        <v>0.93</v>
      </c>
      <c r="N1592" s="877" t="s">
        <v>612</v>
      </c>
    </row>
    <row r="1593" spans="1:14" s="4" customFormat="1" ht="21.75" customHeight="1" outlineLevel="2" x14ac:dyDescent="0.25">
      <c r="A1593" s="648"/>
      <c r="B1593" s="372" t="s">
        <v>19</v>
      </c>
      <c r="C1593" s="372"/>
      <c r="D1593" s="114"/>
      <c r="E1593" s="114"/>
      <c r="F1593" s="371"/>
      <c r="G1593" s="77" t="e">
        <f t="shared" si="880"/>
        <v>#DIV/0!</v>
      </c>
      <c r="H1593" s="371"/>
      <c r="I1593" s="77" t="e">
        <f t="shared" si="864"/>
        <v>#DIV/0!</v>
      </c>
      <c r="J1593" s="77" t="e">
        <f t="shared" si="885"/>
        <v>#DIV/0!</v>
      </c>
      <c r="K1593" s="24">
        <f t="shared" si="882"/>
        <v>0</v>
      </c>
      <c r="L1593" s="24">
        <f t="shared" si="874"/>
        <v>0</v>
      </c>
      <c r="M1593" s="115" t="e">
        <f t="shared" si="871"/>
        <v>#DIV/0!</v>
      </c>
      <c r="N1593" s="877"/>
    </row>
    <row r="1594" spans="1:14" s="4" customFormat="1" ht="21.75" customHeight="1" outlineLevel="2" x14ac:dyDescent="0.25">
      <c r="A1594" s="648"/>
      <c r="B1594" s="372" t="s">
        <v>18</v>
      </c>
      <c r="C1594" s="372"/>
      <c r="D1594" s="114"/>
      <c r="E1594" s="114"/>
      <c r="F1594" s="371"/>
      <c r="G1594" s="77" t="e">
        <f t="shared" si="880"/>
        <v>#DIV/0!</v>
      </c>
      <c r="H1594" s="371"/>
      <c r="I1594" s="77" t="e">
        <f t="shared" si="864"/>
        <v>#DIV/0!</v>
      </c>
      <c r="J1594" s="77" t="e">
        <f t="shared" si="885"/>
        <v>#DIV/0!</v>
      </c>
      <c r="K1594" s="24">
        <f t="shared" si="882"/>
        <v>0</v>
      </c>
      <c r="L1594" s="24">
        <f t="shared" si="874"/>
        <v>0</v>
      </c>
      <c r="M1594" s="115" t="e">
        <f t="shared" si="871"/>
        <v>#DIV/0!</v>
      </c>
      <c r="N1594" s="877"/>
    </row>
    <row r="1595" spans="1:14" s="4" customFormat="1" ht="21.75" customHeight="1" outlineLevel="2" x14ac:dyDescent="0.25">
      <c r="A1595" s="648"/>
      <c r="B1595" s="372" t="s">
        <v>38</v>
      </c>
      <c r="C1595" s="372"/>
      <c r="D1595" s="24">
        <f>D1600+D1605+D1610</f>
        <v>45926.96</v>
      </c>
      <c r="E1595" s="24">
        <f>E1600+E1605+E1610</f>
        <v>45926.96</v>
      </c>
      <c r="F1595" s="24">
        <f>F1600+F1605+F1610</f>
        <v>0</v>
      </c>
      <c r="G1595" s="96">
        <f t="shared" si="880"/>
        <v>0</v>
      </c>
      <c r="H1595" s="24">
        <f>H1600++H1605++H1610</f>
        <v>0</v>
      </c>
      <c r="I1595" s="96">
        <f t="shared" si="864"/>
        <v>0</v>
      </c>
      <c r="J1595" s="77" t="e">
        <f t="shared" si="885"/>
        <v>#DIV/0!</v>
      </c>
      <c r="K1595" s="24">
        <f>K1600+K1605+K1610</f>
        <v>42581.55</v>
      </c>
      <c r="L1595" s="24">
        <f t="shared" si="874"/>
        <v>3345.41</v>
      </c>
      <c r="M1595" s="47">
        <f t="shared" si="871"/>
        <v>0.93</v>
      </c>
      <c r="N1595" s="877"/>
    </row>
    <row r="1596" spans="1:14" s="4" customFormat="1" ht="21.75" customHeight="1" outlineLevel="2" x14ac:dyDescent="0.25">
      <c r="A1596" s="648"/>
      <c r="B1596" s="372" t="s">
        <v>20</v>
      </c>
      <c r="C1596" s="372"/>
      <c r="D1596" s="114"/>
      <c r="E1596" s="114"/>
      <c r="F1596" s="371"/>
      <c r="G1596" s="94" t="e">
        <f t="shared" si="880"/>
        <v>#DIV/0!</v>
      </c>
      <c r="H1596" s="371"/>
      <c r="I1596" s="77" t="e">
        <f t="shared" si="864"/>
        <v>#DIV/0!</v>
      </c>
      <c r="J1596" s="77" t="e">
        <f t="shared" si="885"/>
        <v>#DIV/0!</v>
      </c>
      <c r="K1596" s="24">
        <f t="shared" si="882"/>
        <v>0</v>
      </c>
      <c r="L1596" s="24">
        <f t="shared" si="874"/>
        <v>0</v>
      </c>
      <c r="M1596" s="115" t="e">
        <f t="shared" si="871"/>
        <v>#DIV/0!</v>
      </c>
      <c r="N1596" s="877"/>
    </row>
    <row r="1597" spans="1:14" s="4" customFormat="1" ht="67.5" customHeight="1" outlineLevel="2" x14ac:dyDescent="0.25">
      <c r="A1597" s="648" t="s">
        <v>1011</v>
      </c>
      <c r="B1597" s="37" t="s">
        <v>431</v>
      </c>
      <c r="C1597" s="37" t="s">
        <v>139</v>
      </c>
      <c r="D1597" s="50">
        <f>SUM(D1598:D1601)</f>
        <v>35693.730000000003</v>
      </c>
      <c r="E1597" s="50">
        <f>SUM(E1598:E1601)</f>
        <v>35693.730000000003</v>
      </c>
      <c r="F1597" s="50">
        <f>SUM(F1598:F1601)</f>
        <v>0</v>
      </c>
      <c r="G1597" s="101">
        <f t="shared" si="880"/>
        <v>0</v>
      </c>
      <c r="H1597" s="50">
        <f>SUM(H1598:H1601)</f>
        <v>0</v>
      </c>
      <c r="I1597" s="96">
        <f t="shared" si="864"/>
        <v>0</v>
      </c>
      <c r="J1597" s="77" t="e">
        <f t="shared" si="885"/>
        <v>#DIV/0!</v>
      </c>
      <c r="K1597" s="50">
        <f t="shared" si="882"/>
        <v>35693.730000000003</v>
      </c>
      <c r="L1597" s="50">
        <f t="shared" si="874"/>
        <v>0</v>
      </c>
      <c r="M1597" s="134">
        <f t="shared" si="871"/>
        <v>1</v>
      </c>
      <c r="N1597" s="629" t="s">
        <v>613</v>
      </c>
    </row>
    <row r="1598" spans="1:14" s="4" customFormat="1" ht="37.5" customHeight="1" outlineLevel="2" x14ac:dyDescent="0.25">
      <c r="A1598" s="648"/>
      <c r="B1598" s="372" t="s">
        <v>19</v>
      </c>
      <c r="C1598" s="372"/>
      <c r="D1598" s="114"/>
      <c r="E1598" s="114"/>
      <c r="F1598" s="371"/>
      <c r="G1598" s="77" t="e">
        <f t="shared" si="880"/>
        <v>#DIV/0!</v>
      </c>
      <c r="H1598" s="371"/>
      <c r="I1598" s="77" t="e">
        <f t="shared" si="864"/>
        <v>#DIV/0!</v>
      </c>
      <c r="J1598" s="77" t="e">
        <f t="shared" si="885"/>
        <v>#DIV/0!</v>
      </c>
      <c r="K1598" s="24">
        <f t="shared" si="882"/>
        <v>0</v>
      </c>
      <c r="L1598" s="24">
        <f t="shared" si="874"/>
        <v>0</v>
      </c>
      <c r="M1598" s="115" t="e">
        <f t="shared" si="871"/>
        <v>#DIV/0!</v>
      </c>
      <c r="N1598" s="630"/>
    </row>
    <row r="1599" spans="1:14" s="4" customFormat="1" ht="37.5" customHeight="1" outlineLevel="2" x14ac:dyDescent="0.25">
      <c r="A1599" s="648"/>
      <c r="B1599" s="372" t="s">
        <v>18</v>
      </c>
      <c r="C1599" s="372"/>
      <c r="D1599" s="114"/>
      <c r="E1599" s="114"/>
      <c r="F1599" s="371"/>
      <c r="G1599" s="77" t="e">
        <f t="shared" si="880"/>
        <v>#DIV/0!</v>
      </c>
      <c r="H1599" s="371"/>
      <c r="I1599" s="77" t="e">
        <f t="shared" si="864"/>
        <v>#DIV/0!</v>
      </c>
      <c r="J1599" s="77" t="e">
        <f t="shared" si="885"/>
        <v>#DIV/0!</v>
      </c>
      <c r="K1599" s="24">
        <f t="shared" si="882"/>
        <v>0</v>
      </c>
      <c r="L1599" s="24">
        <f t="shared" si="874"/>
        <v>0</v>
      </c>
      <c r="M1599" s="115" t="e">
        <f t="shared" si="871"/>
        <v>#DIV/0!</v>
      </c>
      <c r="N1599" s="630"/>
    </row>
    <row r="1600" spans="1:14" s="4" customFormat="1" ht="37.5" customHeight="1" outlineLevel="2" x14ac:dyDescent="0.25">
      <c r="A1600" s="648"/>
      <c r="B1600" s="372" t="s">
        <v>38</v>
      </c>
      <c r="C1600" s="372"/>
      <c r="D1600" s="24">
        <v>35693.730000000003</v>
      </c>
      <c r="E1600" s="24">
        <f>D1600</f>
        <v>35693.730000000003</v>
      </c>
      <c r="F1600" s="24">
        <v>0</v>
      </c>
      <c r="G1600" s="96">
        <f t="shared" si="880"/>
        <v>0</v>
      </c>
      <c r="H1600" s="24">
        <f>F1600</f>
        <v>0</v>
      </c>
      <c r="I1600" s="96">
        <f t="shared" si="864"/>
        <v>0</v>
      </c>
      <c r="J1600" s="77" t="e">
        <f t="shared" si="885"/>
        <v>#DIV/0!</v>
      </c>
      <c r="K1600" s="24">
        <f t="shared" si="882"/>
        <v>35693.730000000003</v>
      </c>
      <c r="L1600" s="24">
        <f t="shared" si="874"/>
        <v>0</v>
      </c>
      <c r="M1600" s="47">
        <f t="shared" si="871"/>
        <v>1</v>
      </c>
      <c r="N1600" s="630"/>
    </row>
    <row r="1601" spans="1:14" s="4" customFormat="1" ht="44.25" customHeight="1" outlineLevel="2" x14ac:dyDescent="0.25">
      <c r="A1601" s="648"/>
      <c r="B1601" s="372" t="s">
        <v>20</v>
      </c>
      <c r="C1601" s="372"/>
      <c r="D1601" s="114"/>
      <c r="E1601" s="114"/>
      <c r="F1601" s="371"/>
      <c r="G1601" s="94" t="e">
        <f t="shared" si="880"/>
        <v>#DIV/0!</v>
      </c>
      <c r="H1601" s="371"/>
      <c r="I1601" s="77" t="e">
        <f t="shared" si="864"/>
        <v>#DIV/0!</v>
      </c>
      <c r="J1601" s="77" t="e">
        <f t="shared" si="885"/>
        <v>#DIV/0!</v>
      </c>
      <c r="K1601" s="24">
        <f t="shared" si="882"/>
        <v>0</v>
      </c>
      <c r="L1601" s="24">
        <f t="shared" si="874"/>
        <v>0</v>
      </c>
      <c r="M1601" s="115" t="e">
        <f t="shared" si="871"/>
        <v>#DIV/0!</v>
      </c>
      <c r="N1601" s="631"/>
    </row>
    <row r="1602" spans="1:14" s="334" customFormat="1" ht="64.5" customHeight="1" outlineLevel="2" x14ac:dyDescent="0.25">
      <c r="A1602" s="815" t="s">
        <v>1012</v>
      </c>
      <c r="B1602" s="37" t="s">
        <v>615</v>
      </c>
      <c r="C1602" s="37" t="s">
        <v>139</v>
      </c>
      <c r="D1602" s="50">
        <f>SUM(D1603:D1606)</f>
        <v>4887.82</v>
      </c>
      <c r="E1602" s="50">
        <f>SUM(E1603:E1606)</f>
        <v>4887.82</v>
      </c>
      <c r="F1602" s="50">
        <f>SUM(F1603:F1606)</f>
        <v>0</v>
      </c>
      <c r="G1602" s="101">
        <f t="shared" si="880"/>
        <v>0</v>
      </c>
      <c r="H1602" s="50">
        <f>SUM(H1603:H1606)</f>
        <v>0</v>
      </c>
      <c r="I1602" s="96">
        <f t="shared" si="864"/>
        <v>0</v>
      </c>
      <c r="J1602" s="95" t="e">
        <f t="shared" si="885"/>
        <v>#DIV/0!</v>
      </c>
      <c r="K1602" s="50">
        <f t="shared" si="882"/>
        <v>4887.82</v>
      </c>
      <c r="L1602" s="50">
        <f t="shared" si="874"/>
        <v>0</v>
      </c>
      <c r="M1602" s="134">
        <f t="shared" si="871"/>
        <v>1</v>
      </c>
      <c r="N1602" s="446" t="s">
        <v>613</v>
      </c>
    </row>
    <row r="1603" spans="1:14" s="334" customFormat="1" ht="21.75" customHeight="1" outlineLevel="2" x14ac:dyDescent="0.25">
      <c r="A1603" s="816"/>
      <c r="B1603" s="372" t="s">
        <v>19</v>
      </c>
      <c r="C1603" s="372"/>
      <c r="D1603" s="114"/>
      <c r="E1603" s="114"/>
      <c r="F1603" s="371"/>
      <c r="G1603" s="77" t="e">
        <f t="shared" si="880"/>
        <v>#DIV/0!</v>
      </c>
      <c r="H1603" s="371"/>
      <c r="I1603" s="77" t="e">
        <f t="shared" si="864"/>
        <v>#DIV/0!</v>
      </c>
      <c r="J1603" s="77" t="e">
        <f t="shared" si="885"/>
        <v>#DIV/0!</v>
      </c>
      <c r="K1603" s="24">
        <f t="shared" si="882"/>
        <v>0</v>
      </c>
      <c r="L1603" s="24">
        <f t="shared" si="874"/>
        <v>0</v>
      </c>
      <c r="M1603" s="115" t="e">
        <f t="shared" si="871"/>
        <v>#DIV/0!</v>
      </c>
      <c r="N1603" s="447"/>
    </row>
    <row r="1604" spans="1:14" s="334" customFormat="1" ht="21.75" customHeight="1" outlineLevel="2" x14ac:dyDescent="0.25">
      <c r="A1604" s="816"/>
      <c r="B1604" s="372" t="s">
        <v>18</v>
      </c>
      <c r="C1604" s="372"/>
      <c r="D1604" s="114"/>
      <c r="E1604" s="114"/>
      <c r="F1604" s="371"/>
      <c r="G1604" s="77" t="e">
        <f t="shared" si="880"/>
        <v>#DIV/0!</v>
      </c>
      <c r="H1604" s="371"/>
      <c r="I1604" s="77" t="e">
        <f t="shared" si="864"/>
        <v>#DIV/0!</v>
      </c>
      <c r="J1604" s="77" t="e">
        <f t="shared" si="885"/>
        <v>#DIV/0!</v>
      </c>
      <c r="K1604" s="24">
        <f t="shared" si="882"/>
        <v>0</v>
      </c>
      <c r="L1604" s="24">
        <f t="shared" si="874"/>
        <v>0</v>
      </c>
      <c r="M1604" s="115" t="e">
        <f t="shared" si="871"/>
        <v>#DIV/0!</v>
      </c>
      <c r="N1604" s="447"/>
    </row>
    <row r="1605" spans="1:14" s="334" customFormat="1" ht="21.75" customHeight="1" outlineLevel="2" x14ac:dyDescent="0.25">
      <c r="A1605" s="816"/>
      <c r="B1605" s="372" t="s">
        <v>38</v>
      </c>
      <c r="C1605" s="372"/>
      <c r="D1605" s="24">
        <v>4887.82</v>
      </c>
      <c r="E1605" s="24">
        <f>D1605</f>
        <v>4887.82</v>
      </c>
      <c r="F1605" s="24">
        <v>0</v>
      </c>
      <c r="G1605" s="96">
        <f t="shared" si="880"/>
        <v>0</v>
      </c>
      <c r="H1605" s="24">
        <f>F1605</f>
        <v>0</v>
      </c>
      <c r="I1605" s="96">
        <f t="shared" si="864"/>
        <v>0</v>
      </c>
      <c r="J1605" s="77" t="e">
        <f t="shared" si="885"/>
        <v>#DIV/0!</v>
      </c>
      <c r="K1605" s="24">
        <f t="shared" si="882"/>
        <v>4887.82</v>
      </c>
      <c r="L1605" s="24">
        <f t="shared" si="874"/>
        <v>0</v>
      </c>
      <c r="M1605" s="47">
        <f t="shared" si="871"/>
        <v>1</v>
      </c>
      <c r="N1605" s="447"/>
    </row>
    <row r="1606" spans="1:14" s="334" customFormat="1" ht="27" customHeight="1" outlineLevel="2" x14ac:dyDescent="0.25">
      <c r="A1606" s="817"/>
      <c r="B1606" s="372" t="s">
        <v>20</v>
      </c>
      <c r="C1606" s="372"/>
      <c r="D1606" s="114"/>
      <c r="E1606" s="114"/>
      <c r="F1606" s="371"/>
      <c r="G1606" s="94" t="e">
        <f t="shared" si="880"/>
        <v>#DIV/0!</v>
      </c>
      <c r="H1606" s="371"/>
      <c r="I1606" s="77" t="e">
        <f t="shared" ref="I1606:I1674" si="888">H1606/E1606</f>
        <v>#DIV/0!</v>
      </c>
      <c r="J1606" s="77" t="e">
        <f t="shared" si="885"/>
        <v>#DIV/0!</v>
      </c>
      <c r="K1606" s="24">
        <f t="shared" si="882"/>
        <v>0</v>
      </c>
      <c r="L1606" s="24">
        <f t="shared" si="874"/>
        <v>0</v>
      </c>
      <c r="M1606" s="115" t="e">
        <f t="shared" si="871"/>
        <v>#DIV/0!</v>
      </c>
      <c r="N1606" s="448"/>
    </row>
    <row r="1607" spans="1:14" s="334" customFormat="1" ht="83.25" customHeight="1" outlineLevel="2" x14ac:dyDescent="0.25">
      <c r="A1607" s="815" t="s">
        <v>1013</v>
      </c>
      <c r="B1607" s="37" t="s">
        <v>614</v>
      </c>
      <c r="C1607" s="37" t="s">
        <v>139</v>
      </c>
      <c r="D1607" s="50">
        <f>SUM(D1608:D1611)</f>
        <v>5345.41</v>
      </c>
      <c r="E1607" s="50">
        <f>SUM(E1608:E1611)</f>
        <v>5345.41</v>
      </c>
      <c r="F1607" s="50">
        <f>SUM(F1608:F1611)</f>
        <v>0</v>
      </c>
      <c r="G1607" s="101">
        <f t="shared" si="880"/>
        <v>0</v>
      </c>
      <c r="H1607" s="50">
        <f>SUM(H1608:H1611)</f>
        <v>0</v>
      </c>
      <c r="I1607" s="96">
        <f t="shared" si="888"/>
        <v>0</v>
      </c>
      <c r="J1607" s="95" t="e">
        <f t="shared" si="885"/>
        <v>#DIV/0!</v>
      </c>
      <c r="K1607" s="50">
        <f t="shared" si="882"/>
        <v>5345.41</v>
      </c>
      <c r="L1607" s="50">
        <v>3345.41</v>
      </c>
      <c r="M1607" s="134">
        <f t="shared" si="871"/>
        <v>1</v>
      </c>
      <c r="N1607" s="792" t="s">
        <v>1363</v>
      </c>
    </row>
    <row r="1608" spans="1:14" s="334" customFormat="1" ht="21.75" customHeight="1" outlineLevel="2" x14ac:dyDescent="0.25">
      <c r="A1608" s="816"/>
      <c r="B1608" s="372" t="s">
        <v>19</v>
      </c>
      <c r="C1608" s="372"/>
      <c r="D1608" s="114"/>
      <c r="E1608" s="114"/>
      <c r="F1608" s="371"/>
      <c r="G1608" s="77" t="e">
        <f t="shared" si="880"/>
        <v>#DIV/0!</v>
      </c>
      <c r="H1608" s="371"/>
      <c r="I1608" s="77" t="e">
        <f t="shared" si="888"/>
        <v>#DIV/0!</v>
      </c>
      <c r="J1608" s="77" t="e">
        <f t="shared" si="885"/>
        <v>#DIV/0!</v>
      </c>
      <c r="K1608" s="24">
        <f t="shared" si="882"/>
        <v>0</v>
      </c>
      <c r="L1608" s="24">
        <f>E1608-K1608</f>
        <v>0</v>
      </c>
      <c r="M1608" s="115" t="e">
        <f t="shared" si="871"/>
        <v>#DIV/0!</v>
      </c>
      <c r="N1608" s="793"/>
    </row>
    <row r="1609" spans="1:14" s="334" customFormat="1" ht="21.75" customHeight="1" outlineLevel="2" x14ac:dyDescent="0.25">
      <c r="A1609" s="816"/>
      <c r="B1609" s="372" t="s">
        <v>18</v>
      </c>
      <c r="C1609" s="372"/>
      <c r="D1609" s="114"/>
      <c r="E1609" s="114"/>
      <c r="F1609" s="371"/>
      <c r="G1609" s="77" t="e">
        <f t="shared" si="880"/>
        <v>#DIV/0!</v>
      </c>
      <c r="H1609" s="371"/>
      <c r="I1609" s="77" t="e">
        <f t="shared" si="888"/>
        <v>#DIV/0!</v>
      </c>
      <c r="J1609" s="77" t="e">
        <f t="shared" si="885"/>
        <v>#DIV/0!</v>
      </c>
      <c r="K1609" s="24">
        <f t="shared" si="882"/>
        <v>0</v>
      </c>
      <c r="L1609" s="24">
        <f>E1609-K1609</f>
        <v>0</v>
      </c>
      <c r="M1609" s="115" t="e">
        <f t="shared" si="871"/>
        <v>#DIV/0!</v>
      </c>
      <c r="N1609" s="793"/>
    </row>
    <row r="1610" spans="1:14" s="334" customFormat="1" ht="21.75" customHeight="1" outlineLevel="2" x14ac:dyDescent="0.25">
      <c r="A1610" s="816"/>
      <c r="B1610" s="372" t="s">
        <v>38</v>
      </c>
      <c r="C1610" s="372"/>
      <c r="D1610" s="24">
        <v>5345.41</v>
      </c>
      <c r="E1610" s="24">
        <f>D1610</f>
        <v>5345.41</v>
      </c>
      <c r="F1610" s="24">
        <v>0</v>
      </c>
      <c r="G1610" s="96">
        <f t="shared" si="880"/>
        <v>0</v>
      </c>
      <c r="H1610" s="24">
        <f>F1610</f>
        <v>0</v>
      </c>
      <c r="I1610" s="96">
        <f t="shared" si="888"/>
        <v>0</v>
      </c>
      <c r="J1610" s="77" t="e">
        <f t="shared" si="885"/>
        <v>#DIV/0!</v>
      </c>
      <c r="K1610" s="24">
        <v>2000</v>
      </c>
      <c r="L1610" s="24">
        <f t="shared" si="874"/>
        <v>3345.41</v>
      </c>
      <c r="M1610" s="47">
        <f t="shared" si="871"/>
        <v>0.37</v>
      </c>
      <c r="N1610" s="793"/>
    </row>
    <row r="1611" spans="1:14" s="334" customFormat="1" ht="27" customHeight="1" outlineLevel="2" x14ac:dyDescent="0.25">
      <c r="A1611" s="817"/>
      <c r="B1611" s="372" t="s">
        <v>20</v>
      </c>
      <c r="C1611" s="372"/>
      <c r="D1611" s="114"/>
      <c r="E1611" s="114"/>
      <c r="F1611" s="371"/>
      <c r="G1611" s="94" t="e">
        <f t="shared" si="880"/>
        <v>#DIV/0!</v>
      </c>
      <c r="H1611" s="371"/>
      <c r="I1611" s="77" t="e">
        <f t="shared" si="888"/>
        <v>#DIV/0!</v>
      </c>
      <c r="J1611" s="77" t="e">
        <f t="shared" si="885"/>
        <v>#DIV/0!</v>
      </c>
      <c r="K1611" s="24">
        <f t="shared" si="882"/>
        <v>0</v>
      </c>
      <c r="L1611" s="24">
        <f t="shared" ref="L1611:L1631" si="889">E1611-K1611</f>
        <v>0</v>
      </c>
      <c r="M1611" s="115" t="e">
        <f t="shared" si="871"/>
        <v>#DIV/0!</v>
      </c>
      <c r="N1611" s="794"/>
    </row>
    <row r="1612" spans="1:14" s="334" customFormat="1" ht="27" customHeight="1" outlineLevel="2" x14ac:dyDescent="0.25">
      <c r="A1612" s="815" t="s">
        <v>408</v>
      </c>
      <c r="B1612" s="37" t="s">
        <v>616</v>
      </c>
      <c r="C1612" s="37" t="s">
        <v>139</v>
      </c>
      <c r="D1612" s="50">
        <f>SUM(D1613:D1616)</f>
        <v>11465.99</v>
      </c>
      <c r="E1612" s="50">
        <f>SUM(E1613:E1616)</f>
        <v>11465.99</v>
      </c>
      <c r="F1612" s="50">
        <f>SUM(F1613:F1616)</f>
        <v>0</v>
      </c>
      <c r="G1612" s="101">
        <f t="shared" ref="G1612:G1621" si="890">F1612/E1612</f>
        <v>0</v>
      </c>
      <c r="H1612" s="50">
        <f>SUM(H1613:H1616)</f>
        <v>0</v>
      </c>
      <c r="I1612" s="96">
        <f t="shared" ref="I1612:I1621" si="891">H1612/E1612</f>
        <v>0</v>
      </c>
      <c r="J1612" s="95" t="e">
        <f t="shared" ref="J1612:J1621" si="892">H1612/F1612</f>
        <v>#DIV/0!</v>
      </c>
      <c r="K1612" s="50">
        <f>E1612</f>
        <v>11465.99</v>
      </c>
      <c r="L1612" s="50">
        <f t="shared" ref="L1612:L1621" si="893">E1612-K1612</f>
        <v>0</v>
      </c>
      <c r="M1612" s="134">
        <f t="shared" ref="M1612:M1621" si="894">K1612/E1612</f>
        <v>1</v>
      </c>
      <c r="N1612" s="1044" t="s">
        <v>612</v>
      </c>
    </row>
    <row r="1613" spans="1:14" s="334" customFormat="1" ht="27" customHeight="1" outlineLevel="2" x14ac:dyDescent="0.25">
      <c r="A1613" s="816"/>
      <c r="B1613" s="449" t="s">
        <v>19</v>
      </c>
      <c r="C1613" s="449"/>
      <c r="D1613" s="114"/>
      <c r="E1613" s="114"/>
      <c r="F1613" s="440"/>
      <c r="G1613" s="77" t="e">
        <f t="shared" si="890"/>
        <v>#DIV/0!</v>
      </c>
      <c r="H1613" s="440"/>
      <c r="I1613" s="77" t="e">
        <f t="shared" si="891"/>
        <v>#DIV/0!</v>
      </c>
      <c r="J1613" s="77" t="e">
        <f t="shared" si="892"/>
        <v>#DIV/0!</v>
      </c>
      <c r="K1613" s="24">
        <f>E1613</f>
        <v>0</v>
      </c>
      <c r="L1613" s="24">
        <f t="shared" si="893"/>
        <v>0</v>
      </c>
      <c r="M1613" s="115" t="e">
        <f t="shared" si="894"/>
        <v>#DIV/0!</v>
      </c>
      <c r="N1613" s="1045"/>
    </row>
    <row r="1614" spans="1:14" s="334" customFormat="1" ht="27" customHeight="1" outlineLevel="2" x14ac:dyDescent="0.25">
      <c r="A1614" s="816"/>
      <c r="B1614" s="449" t="s">
        <v>18</v>
      </c>
      <c r="C1614" s="449"/>
      <c r="D1614" s="24">
        <f t="shared" ref="D1614:F1615" si="895">D1619</f>
        <v>11028.5</v>
      </c>
      <c r="E1614" s="24">
        <f t="shared" si="895"/>
        <v>11028.5</v>
      </c>
      <c r="F1614" s="24">
        <f t="shared" si="895"/>
        <v>0</v>
      </c>
      <c r="G1614" s="77">
        <f t="shared" si="890"/>
        <v>0</v>
      </c>
      <c r="H1614" s="24">
        <f>H1619</f>
        <v>0</v>
      </c>
      <c r="I1614" s="77">
        <f t="shared" si="891"/>
        <v>0</v>
      </c>
      <c r="J1614" s="77" t="e">
        <f t="shared" si="892"/>
        <v>#DIV/0!</v>
      </c>
      <c r="K1614" s="24">
        <f>E1614</f>
        <v>11028.5</v>
      </c>
      <c r="L1614" s="24">
        <f t="shared" si="893"/>
        <v>0</v>
      </c>
      <c r="M1614" s="115">
        <f t="shared" si="894"/>
        <v>1</v>
      </c>
      <c r="N1614" s="1045"/>
    </row>
    <row r="1615" spans="1:14" s="334" customFormat="1" ht="27" customHeight="1" outlineLevel="2" x14ac:dyDescent="0.25">
      <c r="A1615" s="816"/>
      <c r="B1615" s="449" t="s">
        <v>38</v>
      </c>
      <c r="C1615" s="449"/>
      <c r="D1615" s="24">
        <f t="shared" si="895"/>
        <v>437.49</v>
      </c>
      <c r="E1615" s="24">
        <f t="shared" si="895"/>
        <v>437.49</v>
      </c>
      <c r="F1615" s="24">
        <f t="shared" si="895"/>
        <v>0</v>
      </c>
      <c r="G1615" s="96">
        <f t="shared" si="890"/>
        <v>0</v>
      </c>
      <c r="H1615" s="24">
        <f>H1620</f>
        <v>0</v>
      </c>
      <c r="I1615" s="96">
        <f t="shared" si="891"/>
        <v>0</v>
      </c>
      <c r="J1615" s="77" t="e">
        <f t="shared" si="892"/>
        <v>#DIV/0!</v>
      </c>
      <c r="K1615" s="24">
        <f>K1620+K1625+K1630</f>
        <v>437.49</v>
      </c>
      <c r="L1615" s="24">
        <f t="shared" si="893"/>
        <v>0</v>
      </c>
      <c r="M1615" s="47">
        <f t="shared" si="894"/>
        <v>1</v>
      </c>
      <c r="N1615" s="1045"/>
    </row>
    <row r="1616" spans="1:14" s="334" customFormat="1" ht="27" customHeight="1" outlineLevel="2" x14ac:dyDescent="0.25">
      <c r="A1616" s="817"/>
      <c r="B1616" s="449" t="s">
        <v>20</v>
      </c>
      <c r="C1616" s="449"/>
      <c r="D1616" s="114"/>
      <c r="E1616" s="114"/>
      <c r="F1616" s="440"/>
      <c r="G1616" s="94" t="e">
        <f t="shared" si="890"/>
        <v>#DIV/0!</v>
      </c>
      <c r="H1616" s="440"/>
      <c r="I1616" s="77" t="e">
        <f t="shared" si="891"/>
        <v>#DIV/0!</v>
      </c>
      <c r="J1616" s="77" t="e">
        <f t="shared" si="892"/>
        <v>#DIV/0!</v>
      </c>
      <c r="K1616" s="24">
        <f t="shared" ref="K1616:K1621" si="896">E1616</f>
        <v>0</v>
      </c>
      <c r="L1616" s="24">
        <f t="shared" si="893"/>
        <v>0</v>
      </c>
      <c r="M1616" s="115" t="e">
        <f t="shared" si="894"/>
        <v>#DIV/0!</v>
      </c>
      <c r="N1616" s="1046"/>
    </row>
    <row r="1617" spans="1:14" s="334" customFormat="1" ht="27" customHeight="1" outlineLevel="2" x14ac:dyDescent="0.25">
      <c r="A1617" s="815" t="s">
        <v>1014</v>
      </c>
      <c r="B1617" s="37" t="s">
        <v>617</v>
      </c>
      <c r="C1617" s="37" t="s">
        <v>139</v>
      </c>
      <c r="D1617" s="50">
        <f>SUM(D1618:D1621)</f>
        <v>11465.99</v>
      </c>
      <c r="E1617" s="50">
        <f>SUM(E1618:E1621)</f>
        <v>11465.99</v>
      </c>
      <c r="F1617" s="50">
        <f>SUM(F1618:F1621)</f>
        <v>0</v>
      </c>
      <c r="G1617" s="101">
        <f t="shared" si="890"/>
        <v>0</v>
      </c>
      <c r="H1617" s="50">
        <f>SUM(H1618:H1621)</f>
        <v>0</v>
      </c>
      <c r="I1617" s="96">
        <f t="shared" si="891"/>
        <v>0</v>
      </c>
      <c r="J1617" s="77" t="e">
        <f t="shared" si="892"/>
        <v>#DIV/0!</v>
      </c>
      <c r="K1617" s="50">
        <f t="shared" si="896"/>
        <v>11465.99</v>
      </c>
      <c r="L1617" s="50">
        <f t="shared" si="893"/>
        <v>0</v>
      </c>
      <c r="M1617" s="134">
        <f t="shared" si="894"/>
        <v>1</v>
      </c>
      <c r="N1617" s="866" t="s">
        <v>618</v>
      </c>
    </row>
    <row r="1618" spans="1:14" s="334" customFormat="1" ht="27" customHeight="1" outlineLevel="2" x14ac:dyDescent="0.25">
      <c r="A1618" s="816"/>
      <c r="B1618" s="449" t="s">
        <v>19</v>
      </c>
      <c r="C1618" s="449"/>
      <c r="D1618" s="114"/>
      <c r="E1618" s="114"/>
      <c r="F1618" s="440"/>
      <c r="G1618" s="77" t="e">
        <f t="shared" si="890"/>
        <v>#DIV/0!</v>
      </c>
      <c r="H1618" s="440"/>
      <c r="I1618" s="77" t="e">
        <f t="shared" si="891"/>
        <v>#DIV/0!</v>
      </c>
      <c r="J1618" s="77" t="e">
        <f t="shared" si="892"/>
        <v>#DIV/0!</v>
      </c>
      <c r="K1618" s="24">
        <f t="shared" si="896"/>
        <v>0</v>
      </c>
      <c r="L1618" s="24">
        <f t="shared" si="893"/>
        <v>0</v>
      </c>
      <c r="M1618" s="115" t="e">
        <f t="shared" si="894"/>
        <v>#DIV/0!</v>
      </c>
      <c r="N1618" s="867"/>
    </row>
    <row r="1619" spans="1:14" s="334" customFormat="1" ht="27" customHeight="1" outlineLevel="2" x14ac:dyDescent="0.25">
      <c r="A1619" s="816"/>
      <c r="B1619" s="449" t="s">
        <v>18</v>
      </c>
      <c r="C1619" s="449"/>
      <c r="D1619" s="114">
        <v>11028.5</v>
      </c>
      <c r="E1619" s="114">
        <f>D1619</f>
        <v>11028.5</v>
      </c>
      <c r="F1619" s="440"/>
      <c r="G1619" s="77">
        <f t="shared" si="890"/>
        <v>0</v>
      </c>
      <c r="H1619" s="440"/>
      <c r="I1619" s="77">
        <f t="shared" si="891"/>
        <v>0</v>
      </c>
      <c r="J1619" s="77" t="e">
        <f t="shared" si="892"/>
        <v>#DIV/0!</v>
      </c>
      <c r="K1619" s="24">
        <f t="shared" si="896"/>
        <v>11028.5</v>
      </c>
      <c r="L1619" s="24">
        <f t="shared" si="893"/>
        <v>0</v>
      </c>
      <c r="M1619" s="115">
        <f t="shared" si="894"/>
        <v>1</v>
      </c>
      <c r="N1619" s="867"/>
    </row>
    <row r="1620" spans="1:14" s="334" customFormat="1" ht="27" customHeight="1" outlineLevel="2" x14ac:dyDescent="0.25">
      <c r="A1620" s="816"/>
      <c r="B1620" s="449" t="s">
        <v>38</v>
      </c>
      <c r="C1620" s="449"/>
      <c r="D1620" s="24">
        <v>437.49</v>
      </c>
      <c r="E1620" s="24">
        <f>D1620</f>
        <v>437.49</v>
      </c>
      <c r="F1620" s="24">
        <v>0</v>
      </c>
      <c r="G1620" s="96">
        <f t="shared" si="890"/>
        <v>0</v>
      </c>
      <c r="H1620" s="24">
        <f>F1620</f>
        <v>0</v>
      </c>
      <c r="I1620" s="96">
        <f t="shared" si="891"/>
        <v>0</v>
      </c>
      <c r="J1620" s="77" t="e">
        <f t="shared" si="892"/>
        <v>#DIV/0!</v>
      </c>
      <c r="K1620" s="24">
        <f t="shared" si="896"/>
        <v>437.49</v>
      </c>
      <c r="L1620" s="24">
        <f t="shared" si="893"/>
        <v>0</v>
      </c>
      <c r="M1620" s="47">
        <f t="shared" si="894"/>
        <v>1</v>
      </c>
      <c r="N1620" s="867"/>
    </row>
    <row r="1621" spans="1:14" s="334" customFormat="1" ht="27" customHeight="1" outlineLevel="2" x14ac:dyDescent="0.25">
      <c r="A1621" s="817"/>
      <c r="B1621" s="449" t="s">
        <v>20</v>
      </c>
      <c r="C1621" s="449"/>
      <c r="D1621" s="114"/>
      <c r="E1621" s="114"/>
      <c r="F1621" s="440"/>
      <c r="G1621" s="94" t="e">
        <f t="shared" si="890"/>
        <v>#DIV/0!</v>
      </c>
      <c r="H1621" s="440"/>
      <c r="I1621" s="77" t="e">
        <f t="shared" si="891"/>
        <v>#DIV/0!</v>
      </c>
      <c r="J1621" s="77" t="e">
        <f t="shared" si="892"/>
        <v>#DIV/0!</v>
      </c>
      <c r="K1621" s="24">
        <f t="shared" si="896"/>
        <v>0</v>
      </c>
      <c r="L1621" s="24">
        <f t="shared" si="893"/>
        <v>0</v>
      </c>
      <c r="M1621" s="115" t="e">
        <f t="shared" si="894"/>
        <v>#DIV/0!</v>
      </c>
      <c r="N1621" s="868"/>
    </row>
    <row r="1622" spans="1:14" s="334" customFormat="1" ht="52.5" customHeight="1" outlineLevel="2" x14ac:dyDescent="0.25">
      <c r="A1622" s="648" t="s">
        <v>409</v>
      </c>
      <c r="B1622" s="37" t="s">
        <v>556</v>
      </c>
      <c r="C1622" s="37" t="s">
        <v>139</v>
      </c>
      <c r="D1622" s="50">
        <f>SUM(D1623:D1626)</f>
        <v>47.72</v>
      </c>
      <c r="E1622" s="50">
        <f t="shared" ref="E1622:F1622" si="897">SUM(E1623:E1626)</f>
        <v>47.72</v>
      </c>
      <c r="F1622" s="50">
        <f t="shared" si="897"/>
        <v>0</v>
      </c>
      <c r="G1622" s="101">
        <f t="shared" si="880"/>
        <v>0</v>
      </c>
      <c r="H1622" s="50">
        <f>SUM(H1623:H1626)</f>
        <v>0</v>
      </c>
      <c r="I1622" s="96">
        <f t="shared" si="888"/>
        <v>0</v>
      </c>
      <c r="J1622" s="95" t="e">
        <f t="shared" si="885"/>
        <v>#DIV/0!</v>
      </c>
      <c r="K1622" s="50">
        <f t="shared" ref="K1622" si="898">SUM(K1623:K1626)</f>
        <v>47.72</v>
      </c>
      <c r="L1622" s="50">
        <f t="shared" si="889"/>
        <v>0</v>
      </c>
      <c r="M1622" s="134">
        <f t="shared" si="871"/>
        <v>1</v>
      </c>
      <c r="N1622" s="687" t="s">
        <v>613</v>
      </c>
    </row>
    <row r="1623" spans="1:14" s="334" customFormat="1" ht="21.75" customHeight="1" outlineLevel="2" x14ac:dyDescent="0.25">
      <c r="A1623" s="648"/>
      <c r="B1623" s="372" t="s">
        <v>19</v>
      </c>
      <c r="C1623" s="372"/>
      <c r="D1623" s="114"/>
      <c r="E1623" s="114"/>
      <c r="F1623" s="371"/>
      <c r="G1623" s="101"/>
      <c r="H1623" s="371"/>
      <c r="I1623" s="77" t="e">
        <f t="shared" si="888"/>
        <v>#DIV/0!</v>
      </c>
      <c r="J1623" s="77" t="e">
        <f t="shared" si="885"/>
        <v>#DIV/0!</v>
      </c>
      <c r="K1623" s="24">
        <f t="shared" ref="K1623:K1631" si="899">E1623</f>
        <v>0</v>
      </c>
      <c r="L1623" s="24">
        <f t="shared" si="889"/>
        <v>0</v>
      </c>
      <c r="M1623" s="115" t="e">
        <f t="shared" si="871"/>
        <v>#DIV/0!</v>
      </c>
      <c r="N1623" s="687"/>
    </row>
    <row r="1624" spans="1:14" s="334" customFormat="1" ht="21.75" customHeight="1" outlineLevel="2" x14ac:dyDescent="0.25">
      <c r="A1624" s="648"/>
      <c r="B1624" s="372" t="s">
        <v>18</v>
      </c>
      <c r="C1624" s="372"/>
      <c r="D1624" s="114">
        <v>47.72</v>
      </c>
      <c r="E1624" s="114">
        <f>D1624</f>
        <v>47.72</v>
      </c>
      <c r="F1624" s="373">
        <v>0</v>
      </c>
      <c r="G1624" s="101">
        <f t="shared" si="880"/>
        <v>0</v>
      </c>
      <c r="H1624" s="114">
        <v>0</v>
      </c>
      <c r="I1624" s="96">
        <f t="shared" si="888"/>
        <v>0</v>
      </c>
      <c r="J1624" s="77" t="e">
        <f t="shared" si="885"/>
        <v>#DIV/0!</v>
      </c>
      <c r="K1624" s="114">
        <f>E1624</f>
        <v>47.72</v>
      </c>
      <c r="L1624" s="24">
        <f t="shared" si="889"/>
        <v>0</v>
      </c>
      <c r="M1624" s="115">
        <f t="shared" si="871"/>
        <v>1</v>
      </c>
      <c r="N1624" s="687"/>
    </row>
    <row r="1625" spans="1:14" s="334" customFormat="1" ht="21.75" customHeight="1" outlineLevel="2" x14ac:dyDescent="0.25">
      <c r="A1625" s="648"/>
      <c r="B1625" s="372" t="s">
        <v>38</v>
      </c>
      <c r="C1625" s="372"/>
      <c r="D1625" s="24"/>
      <c r="E1625" s="24"/>
      <c r="F1625" s="24"/>
      <c r="G1625" s="77" t="e">
        <f t="shared" si="880"/>
        <v>#DIV/0!</v>
      </c>
      <c r="H1625" s="36"/>
      <c r="I1625" s="77" t="e">
        <f t="shared" si="888"/>
        <v>#DIV/0!</v>
      </c>
      <c r="J1625" s="77" t="e">
        <f t="shared" si="885"/>
        <v>#DIV/0!</v>
      </c>
      <c r="K1625" s="24">
        <f t="shared" si="899"/>
        <v>0</v>
      </c>
      <c r="L1625" s="24">
        <f t="shared" si="889"/>
        <v>0</v>
      </c>
      <c r="M1625" s="115" t="e">
        <f t="shared" si="871"/>
        <v>#DIV/0!</v>
      </c>
      <c r="N1625" s="687"/>
    </row>
    <row r="1626" spans="1:14" s="334" customFormat="1" ht="27" customHeight="1" outlineLevel="2" x14ac:dyDescent="0.25">
      <c r="A1626" s="648"/>
      <c r="B1626" s="372" t="s">
        <v>20</v>
      </c>
      <c r="C1626" s="372"/>
      <c r="D1626" s="114"/>
      <c r="E1626" s="114"/>
      <c r="F1626" s="371"/>
      <c r="G1626" s="94" t="e">
        <f t="shared" si="880"/>
        <v>#DIV/0!</v>
      </c>
      <c r="H1626" s="371"/>
      <c r="I1626" s="77" t="e">
        <f t="shared" si="888"/>
        <v>#DIV/0!</v>
      </c>
      <c r="J1626" s="77" t="e">
        <f t="shared" si="885"/>
        <v>#DIV/0!</v>
      </c>
      <c r="K1626" s="24">
        <f t="shared" si="899"/>
        <v>0</v>
      </c>
      <c r="L1626" s="24">
        <f t="shared" si="889"/>
        <v>0</v>
      </c>
      <c r="M1626" s="115" t="e">
        <f t="shared" si="871"/>
        <v>#DIV/0!</v>
      </c>
      <c r="N1626" s="687"/>
    </row>
    <row r="1627" spans="1:14" s="4" customFormat="1" ht="71.25" customHeight="1" outlineLevel="2" x14ac:dyDescent="0.25">
      <c r="A1627" s="648" t="s">
        <v>409</v>
      </c>
      <c r="B1627" s="37" t="s">
        <v>555</v>
      </c>
      <c r="C1627" s="37" t="s">
        <v>139</v>
      </c>
      <c r="D1627" s="50">
        <f>SUM(D1628:D1631)</f>
        <v>50.91</v>
      </c>
      <c r="E1627" s="50">
        <f t="shared" ref="E1627:F1627" si="900">SUM(E1628:E1631)</f>
        <v>50.91</v>
      </c>
      <c r="F1627" s="50">
        <f t="shared" si="900"/>
        <v>0</v>
      </c>
      <c r="G1627" s="95">
        <f t="shared" si="880"/>
        <v>0</v>
      </c>
      <c r="H1627" s="222">
        <f>SUM(H1628:H1631)</f>
        <v>0</v>
      </c>
      <c r="I1627" s="77">
        <f t="shared" si="888"/>
        <v>0</v>
      </c>
      <c r="J1627" s="95" t="e">
        <f t="shared" si="885"/>
        <v>#DIV/0!</v>
      </c>
      <c r="K1627" s="50">
        <f>SUM(K1628:K1631)</f>
        <v>50.91</v>
      </c>
      <c r="L1627" s="222">
        <f t="shared" si="889"/>
        <v>0</v>
      </c>
      <c r="M1627" s="136">
        <f t="shared" si="871"/>
        <v>1</v>
      </c>
      <c r="N1627" s="687" t="s">
        <v>613</v>
      </c>
    </row>
    <row r="1628" spans="1:14" s="4" customFormat="1" outlineLevel="2" x14ac:dyDescent="0.25">
      <c r="A1628" s="648"/>
      <c r="B1628" s="372" t="s">
        <v>19</v>
      </c>
      <c r="C1628" s="372"/>
      <c r="D1628" s="114"/>
      <c r="E1628" s="114"/>
      <c r="F1628" s="371"/>
      <c r="G1628" s="77" t="e">
        <f t="shared" si="880"/>
        <v>#DIV/0!</v>
      </c>
      <c r="H1628" s="206"/>
      <c r="I1628" s="77" t="e">
        <f t="shared" si="888"/>
        <v>#DIV/0!</v>
      </c>
      <c r="J1628" s="77" t="e">
        <f t="shared" si="885"/>
        <v>#DIV/0!</v>
      </c>
      <c r="K1628" s="36">
        <f t="shared" si="899"/>
        <v>0</v>
      </c>
      <c r="L1628" s="36">
        <f t="shared" si="889"/>
        <v>0</v>
      </c>
      <c r="M1628" s="115" t="e">
        <f t="shared" si="871"/>
        <v>#DIV/0!</v>
      </c>
      <c r="N1628" s="687"/>
    </row>
    <row r="1629" spans="1:14" s="4" customFormat="1" outlineLevel="2" x14ac:dyDescent="0.25">
      <c r="A1629" s="648"/>
      <c r="B1629" s="372" t="s">
        <v>18</v>
      </c>
      <c r="C1629" s="372"/>
      <c r="D1629" s="114">
        <v>50.91</v>
      </c>
      <c r="E1629" s="114">
        <f>D1629</f>
        <v>50.91</v>
      </c>
      <c r="F1629" s="371"/>
      <c r="G1629" s="77">
        <f t="shared" si="880"/>
        <v>0</v>
      </c>
      <c r="H1629" s="206"/>
      <c r="I1629" s="77">
        <f t="shared" si="888"/>
        <v>0</v>
      </c>
      <c r="J1629" s="77" t="e">
        <f t="shared" si="885"/>
        <v>#DIV/0!</v>
      </c>
      <c r="K1629" s="24">
        <f>E1629</f>
        <v>50.91</v>
      </c>
      <c r="L1629" s="36">
        <f t="shared" si="889"/>
        <v>0</v>
      </c>
      <c r="M1629" s="115">
        <f t="shared" si="871"/>
        <v>1</v>
      </c>
      <c r="N1629" s="687"/>
    </row>
    <row r="1630" spans="1:14" s="4" customFormat="1" outlineLevel="2" x14ac:dyDescent="0.25">
      <c r="A1630" s="648"/>
      <c r="B1630" s="372" t="s">
        <v>38</v>
      </c>
      <c r="C1630" s="372"/>
      <c r="D1630" s="24"/>
      <c r="E1630" s="24"/>
      <c r="F1630" s="24"/>
      <c r="G1630" s="77" t="e">
        <f t="shared" si="880"/>
        <v>#DIV/0!</v>
      </c>
      <c r="H1630" s="36"/>
      <c r="I1630" s="77" t="e">
        <f t="shared" si="888"/>
        <v>#DIV/0!</v>
      </c>
      <c r="J1630" s="77" t="e">
        <f t="shared" si="885"/>
        <v>#DIV/0!</v>
      </c>
      <c r="K1630" s="36">
        <f t="shared" si="899"/>
        <v>0</v>
      </c>
      <c r="L1630" s="36">
        <f t="shared" si="889"/>
        <v>0</v>
      </c>
      <c r="M1630" s="115" t="e">
        <f t="shared" si="871"/>
        <v>#DIV/0!</v>
      </c>
      <c r="N1630" s="687"/>
    </row>
    <row r="1631" spans="1:14" s="4" customFormat="1" ht="33" customHeight="1" outlineLevel="2" x14ac:dyDescent="0.25">
      <c r="A1631" s="648"/>
      <c r="B1631" s="372" t="s">
        <v>20</v>
      </c>
      <c r="C1631" s="372"/>
      <c r="D1631" s="114"/>
      <c r="E1631" s="114"/>
      <c r="F1631" s="371"/>
      <c r="G1631" s="94" t="e">
        <f t="shared" si="880"/>
        <v>#DIV/0!</v>
      </c>
      <c r="H1631" s="206"/>
      <c r="I1631" s="77" t="e">
        <f t="shared" si="888"/>
        <v>#DIV/0!</v>
      </c>
      <c r="J1631" s="77" t="e">
        <f t="shared" si="885"/>
        <v>#DIV/0!</v>
      </c>
      <c r="K1631" s="36">
        <f t="shared" si="899"/>
        <v>0</v>
      </c>
      <c r="L1631" s="36">
        <f t="shared" si="889"/>
        <v>0</v>
      </c>
      <c r="M1631" s="115" t="e">
        <f t="shared" si="871"/>
        <v>#DIV/0!</v>
      </c>
      <c r="N1631" s="687"/>
    </row>
    <row r="1632" spans="1:14" s="4" customFormat="1" ht="75" customHeight="1" outlineLevel="2" x14ac:dyDescent="0.25">
      <c r="A1632" s="637" t="s">
        <v>261</v>
      </c>
      <c r="B1632" s="53" t="s">
        <v>268</v>
      </c>
      <c r="C1632" s="223" t="s">
        <v>97</v>
      </c>
      <c r="D1632" s="58">
        <f>SUM(D1633:D1636)</f>
        <v>18546.98</v>
      </c>
      <c r="E1632" s="58">
        <f>SUM(E1633:E1636)</f>
        <v>18546.98</v>
      </c>
      <c r="F1632" s="58">
        <f>SUM(F1633:F1636)</f>
        <v>1403.36</v>
      </c>
      <c r="G1632" s="92">
        <f t="shared" si="880"/>
        <v>7.5999999999999998E-2</v>
      </c>
      <c r="H1632" s="58">
        <f>SUM(H1633:H1636)</f>
        <v>1403.36</v>
      </c>
      <c r="I1632" s="92">
        <f t="shared" si="888"/>
        <v>7.5999999999999998E-2</v>
      </c>
      <c r="J1632" s="92">
        <f t="shared" si="885"/>
        <v>1</v>
      </c>
      <c r="K1632" s="58">
        <f>SUM(K1633:K1636)</f>
        <v>18546.98</v>
      </c>
      <c r="L1632" s="58">
        <f>SUM(L1633:L1636)</f>
        <v>0</v>
      </c>
      <c r="M1632" s="56">
        <f t="shared" si="871"/>
        <v>1</v>
      </c>
      <c r="N1632" s="877"/>
    </row>
    <row r="1633" spans="1:14" s="4" customFormat="1" ht="19.5" outlineLevel="2" x14ac:dyDescent="0.25">
      <c r="A1633" s="637"/>
      <c r="B1633" s="372" t="s">
        <v>19</v>
      </c>
      <c r="C1633" s="372"/>
      <c r="D1633" s="24">
        <f>D1638+D1643</f>
        <v>0</v>
      </c>
      <c r="E1633" s="36">
        <f t="shared" ref="E1633:H1634" si="901">E1638+E1643</f>
        <v>0</v>
      </c>
      <c r="F1633" s="36">
        <f t="shared" si="901"/>
        <v>0</v>
      </c>
      <c r="G1633" s="102"/>
      <c r="H1633" s="36">
        <f t="shared" si="901"/>
        <v>0</v>
      </c>
      <c r="I1633" s="77" t="e">
        <f t="shared" si="888"/>
        <v>#DIV/0!</v>
      </c>
      <c r="J1633" s="24"/>
      <c r="K1633" s="24">
        <f>K1638+K1643</f>
        <v>0</v>
      </c>
      <c r="L1633" s="24">
        <f>L1638+L1643</f>
        <v>0</v>
      </c>
      <c r="M1633" s="115" t="e">
        <f t="shared" si="871"/>
        <v>#DIV/0!</v>
      </c>
      <c r="N1633" s="877"/>
    </row>
    <row r="1634" spans="1:14" s="4" customFormat="1" ht="19.5" outlineLevel="2" x14ac:dyDescent="0.25">
      <c r="A1634" s="637"/>
      <c r="B1634" s="372" t="s">
        <v>18</v>
      </c>
      <c r="C1634" s="372"/>
      <c r="D1634" s="24">
        <f t="shared" ref="D1634:F1636" si="902">D1639+D1644</f>
        <v>0</v>
      </c>
      <c r="E1634" s="36">
        <f t="shared" si="902"/>
        <v>0</v>
      </c>
      <c r="F1634" s="36">
        <f t="shared" si="902"/>
        <v>0</v>
      </c>
      <c r="G1634" s="102"/>
      <c r="H1634" s="36">
        <f t="shared" si="901"/>
        <v>0</v>
      </c>
      <c r="I1634" s="77" t="e">
        <f t="shared" si="888"/>
        <v>#DIV/0!</v>
      </c>
      <c r="J1634" s="24"/>
      <c r="K1634" s="24">
        <f t="shared" ref="K1634:L1635" si="903">K1639+K1644</f>
        <v>0</v>
      </c>
      <c r="L1634" s="24">
        <f t="shared" si="903"/>
        <v>0</v>
      </c>
      <c r="M1634" s="115" t="e">
        <f t="shared" si="871"/>
        <v>#DIV/0!</v>
      </c>
      <c r="N1634" s="877"/>
    </row>
    <row r="1635" spans="1:14" s="4" customFormat="1" ht="18.75" customHeight="1" outlineLevel="2" x14ac:dyDescent="0.25">
      <c r="A1635" s="637"/>
      <c r="B1635" s="372" t="s">
        <v>38</v>
      </c>
      <c r="C1635" s="372"/>
      <c r="D1635" s="24">
        <f>D1640+D1645+D1650</f>
        <v>18546.98</v>
      </c>
      <c r="E1635" s="24">
        <f t="shared" ref="E1635" si="904">E1640+E1645+E1650</f>
        <v>18546.98</v>
      </c>
      <c r="F1635" s="24">
        <f>F1640+F1645+F1650</f>
        <v>1403.36</v>
      </c>
      <c r="G1635" s="96">
        <f t="shared" si="880"/>
        <v>7.5999999999999998E-2</v>
      </c>
      <c r="H1635" s="24">
        <f>H1640+H1645</f>
        <v>1403.36</v>
      </c>
      <c r="I1635" s="96">
        <f t="shared" si="888"/>
        <v>7.5999999999999998E-2</v>
      </c>
      <c r="J1635" s="96">
        <f t="shared" si="885"/>
        <v>1</v>
      </c>
      <c r="K1635" s="24">
        <f t="shared" ref="K1635" si="905">K1640+K1645+K1650</f>
        <v>18546.98</v>
      </c>
      <c r="L1635" s="24">
        <f t="shared" si="903"/>
        <v>0</v>
      </c>
      <c r="M1635" s="47">
        <f t="shared" si="871"/>
        <v>1</v>
      </c>
      <c r="N1635" s="877"/>
    </row>
    <row r="1636" spans="1:14" s="4" customFormat="1" ht="36.75" customHeight="1" outlineLevel="2" x14ac:dyDescent="0.25">
      <c r="A1636" s="637"/>
      <c r="B1636" s="372" t="s">
        <v>20</v>
      </c>
      <c r="C1636" s="372"/>
      <c r="D1636" s="24">
        <f t="shared" si="902"/>
        <v>0</v>
      </c>
      <c r="E1636" s="36">
        <f t="shared" si="902"/>
        <v>0</v>
      </c>
      <c r="F1636" s="36">
        <f t="shared" si="902"/>
        <v>0</v>
      </c>
      <c r="G1636" s="102"/>
      <c r="H1636" s="36">
        <f t="shared" ref="H1636" si="906">H1641+H1646</f>
        <v>0</v>
      </c>
      <c r="I1636" s="77" t="e">
        <f t="shared" si="888"/>
        <v>#DIV/0!</v>
      </c>
      <c r="J1636" s="24"/>
      <c r="K1636" s="24">
        <f t="shared" ref="K1636" si="907">K1641+K1646</f>
        <v>0</v>
      </c>
      <c r="L1636" s="24">
        <f>L1641+L1646</f>
        <v>0</v>
      </c>
      <c r="M1636" s="115" t="e">
        <f t="shared" ref="M1636:M1688" si="908">K1636/E1636</f>
        <v>#DIV/0!</v>
      </c>
      <c r="N1636" s="877"/>
    </row>
    <row r="1637" spans="1:14" s="4" customFormat="1" ht="148.5" customHeight="1" outlineLevel="2" x14ac:dyDescent="0.25">
      <c r="A1637" s="636" t="s">
        <v>262</v>
      </c>
      <c r="B1637" s="37" t="s">
        <v>619</v>
      </c>
      <c r="C1637" s="37" t="s">
        <v>139</v>
      </c>
      <c r="D1637" s="50">
        <f>SUM(D1638:D1641)</f>
        <v>8505</v>
      </c>
      <c r="E1637" s="50">
        <f>SUM(E1638:E1641)</f>
        <v>8505</v>
      </c>
      <c r="F1637" s="50">
        <f>SUM(F1638:F1641)</f>
        <v>1403.36</v>
      </c>
      <c r="G1637" s="101">
        <f t="shared" ref="G1637:G1640" si="909">F1637/E1637</f>
        <v>0.16500000000000001</v>
      </c>
      <c r="H1637" s="50">
        <f>SUM(H1638:H1641)</f>
        <v>1403.36</v>
      </c>
      <c r="I1637" s="101">
        <f t="shared" si="888"/>
        <v>0.16500000000000001</v>
      </c>
      <c r="J1637" s="101">
        <v>1</v>
      </c>
      <c r="K1637" s="50">
        <f t="shared" si="882"/>
        <v>8505</v>
      </c>
      <c r="L1637" s="50">
        <f t="shared" ref="L1637:L1671" si="910">E1637-K1637</f>
        <v>0</v>
      </c>
      <c r="M1637" s="134">
        <f t="shared" si="908"/>
        <v>1</v>
      </c>
      <c r="N1637" s="877" t="s">
        <v>1364</v>
      </c>
    </row>
    <row r="1638" spans="1:14" s="4" customFormat="1" outlineLevel="2" x14ac:dyDescent="0.25">
      <c r="A1638" s="636"/>
      <c r="B1638" s="372" t="s">
        <v>19</v>
      </c>
      <c r="C1638" s="372"/>
      <c r="D1638" s="24"/>
      <c r="E1638" s="24"/>
      <c r="F1638" s="375"/>
      <c r="G1638" s="96"/>
      <c r="H1638" s="375"/>
      <c r="I1638" s="77" t="e">
        <f t="shared" si="888"/>
        <v>#DIV/0!</v>
      </c>
      <c r="J1638" s="96"/>
      <c r="K1638" s="24">
        <f t="shared" si="882"/>
        <v>0</v>
      </c>
      <c r="L1638" s="24">
        <f t="shared" si="910"/>
        <v>0</v>
      </c>
      <c r="M1638" s="115" t="e">
        <f t="shared" si="908"/>
        <v>#DIV/0!</v>
      </c>
      <c r="N1638" s="877"/>
    </row>
    <row r="1639" spans="1:14" s="4" customFormat="1" outlineLevel="2" x14ac:dyDescent="0.25">
      <c r="A1639" s="636"/>
      <c r="B1639" s="372" t="s">
        <v>18</v>
      </c>
      <c r="C1639" s="372"/>
      <c r="D1639" s="24"/>
      <c r="E1639" s="24"/>
      <c r="F1639" s="375"/>
      <c r="G1639" s="96"/>
      <c r="H1639" s="375"/>
      <c r="I1639" s="77" t="e">
        <f t="shared" si="888"/>
        <v>#DIV/0!</v>
      </c>
      <c r="J1639" s="96"/>
      <c r="K1639" s="24">
        <f t="shared" si="882"/>
        <v>0</v>
      </c>
      <c r="L1639" s="24">
        <f t="shared" si="910"/>
        <v>0</v>
      </c>
      <c r="M1639" s="115" t="e">
        <f t="shared" si="908"/>
        <v>#DIV/0!</v>
      </c>
      <c r="N1639" s="877"/>
    </row>
    <row r="1640" spans="1:14" s="4" customFormat="1" ht="18.75" customHeight="1" outlineLevel="2" x14ac:dyDescent="0.25">
      <c r="A1640" s="636"/>
      <c r="B1640" s="372" t="s">
        <v>38</v>
      </c>
      <c r="C1640" s="372"/>
      <c r="D1640" s="24">
        <v>8505</v>
      </c>
      <c r="E1640" s="24">
        <f>D1640</f>
        <v>8505</v>
      </c>
      <c r="F1640" s="24">
        <v>1403.36</v>
      </c>
      <c r="G1640" s="96">
        <f t="shared" si="909"/>
        <v>0.16500000000000001</v>
      </c>
      <c r="H1640" s="24">
        <f>F1640</f>
        <v>1403.36</v>
      </c>
      <c r="I1640" s="96">
        <f t="shared" si="888"/>
        <v>0.16500000000000001</v>
      </c>
      <c r="J1640" s="96">
        <f t="shared" ref="J1640" si="911">H1640/F1640</f>
        <v>1</v>
      </c>
      <c r="K1640" s="24">
        <f t="shared" si="882"/>
        <v>8505</v>
      </c>
      <c r="L1640" s="24">
        <f t="shared" si="910"/>
        <v>0</v>
      </c>
      <c r="M1640" s="47">
        <f t="shared" si="908"/>
        <v>1</v>
      </c>
      <c r="N1640" s="877"/>
    </row>
    <row r="1641" spans="1:14" s="4" customFormat="1" ht="36.75" customHeight="1" outlineLevel="2" x14ac:dyDescent="0.25">
      <c r="A1641" s="636"/>
      <c r="B1641" s="372" t="s">
        <v>20</v>
      </c>
      <c r="C1641" s="372"/>
      <c r="D1641" s="216"/>
      <c r="E1641" s="216"/>
      <c r="F1641" s="371"/>
      <c r="G1641" s="92"/>
      <c r="H1641" s="371"/>
      <c r="I1641" s="77" t="e">
        <f t="shared" si="888"/>
        <v>#DIV/0!</v>
      </c>
      <c r="J1641" s="92"/>
      <c r="K1641" s="24">
        <f t="shared" si="882"/>
        <v>0</v>
      </c>
      <c r="L1641" s="24">
        <f t="shared" si="910"/>
        <v>0</v>
      </c>
      <c r="M1641" s="115" t="e">
        <f t="shared" si="908"/>
        <v>#DIV/0!</v>
      </c>
      <c r="N1641" s="877"/>
    </row>
    <row r="1642" spans="1:14" s="4" customFormat="1" ht="112.5" outlineLevel="2" x14ac:dyDescent="0.25">
      <c r="A1642" s="620" t="s">
        <v>267</v>
      </c>
      <c r="B1642" s="37" t="s">
        <v>620</v>
      </c>
      <c r="C1642" s="37" t="s">
        <v>139</v>
      </c>
      <c r="D1642" s="50">
        <f>SUM(D1643:D1646)</f>
        <v>3026.92</v>
      </c>
      <c r="E1642" s="50">
        <f>SUM(E1643:E1646)</f>
        <v>3026.92</v>
      </c>
      <c r="F1642" s="374">
        <f>SUM(F1643:F1646)</f>
        <v>0</v>
      </c>
      <c r="G1642" s="101">
        <f t="shared" ref="G1642" si="912">F1642/E1642</f>
        <v>0</v>
      </c>
      <c r="H1642" s="50">
        <f>SUM(H1643:H1646)</f>
        <v>0</v>
      </c>
      <c r="I1642" s="96">
        <f t="shared" si="888"/>
        <v>0</v>
      </c>
      <c r="J1642" s="95" t="e">
        <f t="shared" ref="J1642:J1651" si="913">H1642/F1642</f>
        <v>#DIV/0!</v>
      </c>
      <c r="K1642" s="50">
        <f>SUM(K1643:K1646)</f>
        <v>3026.92</v>
      </c>
      <c r="L1642" s="50">
        <f>SUM(L1643:L1646)</f>
        <v>0</v>
      </c>
      <c r="M1642" s="134">
        <f t="shared" si="908"/>
        <v>1</v>
      </c>
      <c r="N1642" s="664" t="s">
        <v>1365</v>
      </c>
    </row>
    <row r="1643" spans="1:14" s="4" customFormat="1" outlineLevel="2" x14ac:dyDescent="0.25">
      <c r="A1643" s="621"/>
      <c r="B1643" s="372" t="s">
        <v>19</v>
      </c>
      <c r="C1643" s="372"/>
      <c r="D1643" s="114"/>
      <c r="E1643" s="114"/>
      <c r="F1643" s="371"/>
      <c r="G1643" s="96"/>
      <c r="H1643" s="375"/>
      <c r="I1643" s="77" t="e">
        <f t="shared" si="888"/>
        <v>#DIV/0!</v>
      </c>
      <c r="J1643" s="95" t="e">
        <f t="shared" si="913"/>
        <v>#DIV/0!</v>
      </c>
      <c r="K1643" s="24"/>
      <c r="L1643" s="24"/>
      <c r="M1643" s="115" t="e">
        <f t="shared" si="908"/>
        <v>#DIV/0!</v>
      </c>
      <c r="N1643" s="664"/>
    </row>
    <row r="1644" spans="1:14" s="4" customFormat="1" outlineLevel="2" x14ac:dyDescent="0.25">
      <c r="A1644" s="621"/>
      <c r="B1644" s="372" t="s">
        <v>18</v>
      </c>
      <c r="C1644" s="372"/>
      <c r="D1644" s="114"/>
      <c r="E1644" s="114"/>
      <c r="F1644" s="371"/>
      <c r="G1644" s="96"/>
      <c r="H1644" s="375"/>
      <c r="I1644" s="77" t="e">
        <f t="shared" si="888"/>
        <v>#DIV/0!</v>
      </c>
      <c r="J1644" s="95" t="e">
        <f t="shared" si="913"/>
        <v>#DIV/0!</v>
      </c>
      <c r="K1644" s="24"/>
      <c r="L1644" s="24"/>
      <c r="M1644" s="115" t="e">
        <f t="shared" si="908"/>
        <v>#DIV/0!</v>
      </c>
      <c r="N1644" s="664"/>
    </row>
    <row r="1645" spans="1:14" s="4" customFormat="1" outlineLevel="2" x14ac:dyDescent="0.25">
      <c r="A1645" s="621"/>
      <c r="B1645" s="372" t="s">
        <v>38</v>
      </c>
      <c r="C1645" s="372"/>
      <c r="D1645" s="114">
        <v>3026.92</v>
      </c>
      <c r="E1645" s="114">
        <f>D1645</f>
        <v>3026.92</v>
      </c>
      <c r="F1645" s="114">
        <v>0</v>
      </c>
      <c r="G1645" s="96">
        <f t="shared" ref="G1645:G1651" si="914">F1645/E1645</f>
        <v>0</v>
      </c>
      <c r="H1645" s="24">
        <f>F1645</f>
        <v>0</v>
      </c>
      <c r="I1645" s="96">
        <f t="shared" si="888"/>
        <v>0</v>
      </c>
      <c r="J1645" s="95" t="e">
        <f t="shared" si="913"/>
        <v>#DIV/0!</v>
      </c>
      <c r="K1645" s="114">
        <f>E1645</f>
        <v>3026.92</v>
      </c>
      <c r="L1645" s="24"/>
      <c r="M1645" s="47">
        <f t="shared" si="908"/>
        <v>1</v>
      </c>
      <c r="N1645" s="664"/>
    </row>
    <row r="1646" spans="1:14" s="4" customFormat="1" ht="19.5" outlineLevel="2" x14ac:dyDescent="0.25">
      <c r="A1646" s="622"/>
      <c r="B1646" s="372" t="s">
        <v>20</v>
      </c>
      <c r="C1646" s="372"/>
      <c r="D1646" s="114"/>
      <c r="E1646" s="114"/>
      <c r="F1646" s="371"/>
      <c r="G1646" s="102" t="e">
        <f t="shared" si="914"/>
        <v>#DIV/0!</v>
      </c>
      <c r="H1646" s="206"/>
      <c r="I1646" s="77" t="e">
        <f t="shared" si="888"/>
        <v>#DIV/0!</v>
      </c>
      <c r="J1646" s="95" t="e">
        <f t="shared" si="913"/>
        <v>#DIV/0!</v>
      </c>
      <c r="K1646" s="24"/>
      <c r="L1646" s="24"/>
      <c r="M1646" s="115" t="e">
        <f t="shared" si="908"/>
        <v>#DIV/0!</v>
      </c>
      <c r="N1646" s="664"/>
    </row>
    <row r="1647" spans="1:14" s="4" customFormat="1" ht="63" customHeight="1" outlineLevel="2" x14ac:dyDescent="0.25">
      <c r="A1647" s="620" t="s">
        <v>554</v>
      </c>
      <c r="B1647" s="37" t="s">
        <v>432</v>
      </c>
      <c r="C1647" s="37" t="s">
        <v>139</v>
      </c>
      <c r="D1647" s="50">
        <f>SUM(D1648:D1651)</f>
        <v>7015.06</v>
      </c>
      <c r="E1647" s="50">
        <f>SUM(E1648:E1651)</f>
        <v>7015.06</v>
      </c>
      <c r="F1647" s="374">
        <f>SUM(F1648:F1651)</f>
        <v>0</v>
      </c>
      <c r="G1647" s="92">
        <f t="shared" si="914"/>
        <v>0</v>
      </c>
      <c r="H1647" s="50">
        <f>SUM(H1648:H1651)</f>
        <v>0</v>
      </c>
      <c r="I1647" s="96">
        <f t="shared" si="888"/>
        <v>0</v>
      </c>
      <c r="J1647" s="95" t="e">
        <f t="shared" si="913"/>
        <v>#DIV/0!</v>
      </c>
      <c r="K1647" s="50">
        <f>SUM(K1648:K1651)</f>
        <v>7015.06</v>
      </c>
      <c r="L1647" s="50">
        <f>SUM(L1648:L1651)</f>
        <v>0</v>
      </c>
      <c r="M1647" s="134">
        <f t="shared" si="908"/>
        <v>1</v>
      </c>
      <c r="N1647" s="664" t="s">
        <v>640</v>
      </c>
    </row>
    <row r="1648" spans="1:14" s="4" customFormat="1" ht="25.5" customHeight="1" outlineLevel="2" x14ac:dyDescent="0.25">
      <c r="A1648" s="621"/>
      <c r="B1648" s="372" t="s">
        <v>19</v>
      </c>
      <c r="C1648" s="372"/>
      <c r="D1648" s="114"/>
      <c r="E1648" s="114"/>
      <c r="F1648" s="371"/>
      <c r="G1648" s="102" t="e">
        <f t="shared" si="914"/>
        <v>#DIV/0!</v>
      </c>
      <c r="H1648" s="375"/>
      <c r="I1648" s="77" t="e">
        <f t="shared" si="888"/>
        <v>#DIV/0!</v>
      </c>
      <c r="J1648" s="95" t="e">
        <f t="shared" si="913"/>
        <v>#DIV/0!</v>
      </c>
      <c r="K1648" s="24"/>
      <c r="L1648" s="24"/>
      <c r="M1648" s="115" t="e">
        <f t="shared" si="908"/>
        <v>#DIV/0!</v>
      </c>
      <c r="N1648" s="664"/>
    </row>
    <row r="1649" spans="1:14" s="4" customFormat="1" ht="30" customHeight="1" outlineLevel="2" x14ac:dyDescent="0.25">
      <c r="A1649" s="621"/>
      <c r="B1649" s="372" t="s">
        <v>18</v>
      </c>
      <c r="C1649" s="372"/>
      <c r="D1649" s="114"/>
      <c r="E1649" s="114"/>
      <c r="F1649" s="371"/>
      <c r="G1649" s="102" t="e">
        <f t="shared" si="914"/>
        <v>#DIV/0!</v>
      </c>
      <c r="H1649" s="375"/>
      <c r="I1649" s="77" t="e">
        <f t="shared" si="888"/>
        <v>#DIV/0!</v>
      </c>
      <c r="J1649" s="95" t="e">
        <f t="shared" si="913"/>
        <v>#DIV/0!</v>
      </c>
      <c r="K1649" s="24"/>
      <c r="L1649" s="24"/>
      <c r="M1649" s="115" t="e">
        <f t="shared" si="908"/>
        <v>#DIV/0!</v>
      </c>
      <c r="N1649" s="664"/>
    </row>
    <row r="1650" spans="1:14" s="4" customFormat="1" ht="28.5" customHeight="1" outlineLevel="2" x14ac:dyDescent="0.25">
      <c r="A1650" s="621"/>
      <c r="B1650" s="372" t="s">
        <v>38</v>
      </c>
      <c r="C1650" s="372"/>
      <c r="D1650" s="114">
        <v>7015.06</v>
      </c>
      <c r="E1650" s="114">
        <f>D1650</f>
        <v>7015.06</v>
      </c>
      <c r="F1650" s="114"/>
      <c r="G1650" s="92">
        <f t="shared" si="914"/>
        <v>0</v>
      </c>
      <c r="H1650" s="24">
        <v>0</v>
      </c>
      <c r="I1650" s="96">
        <f t="shared" si="888"/>
        <v>0</v>
      </c>
      <c r="J1650" s="95" t="e">
        <f t="shared" si="913"/>
        <v>#DIV/0!</v>
      </c>
      <c r="K1650" s="114">
        <f>E1650</f>
        <v>7015.06</v>
      </c>
      <c r="L1650" s="24"/>
      <c r="M1650" s="47">
        <f t="shared" si="908"/>
        <v>1</v>
      </c>
      <c r="N1650" s="664"/>
    </row>
    <row r="1651" spans="1:14" s="4" customFormat="1" ht="25.5" customHeight="1" outlineLevel="2" x14ac:dyDescent="0.25">
      <c r="A1651" s="622"/>
      <c r="B1651" s="372" t="s">
        <v>20</v>
      </c>
      <c r="C1651" s="372"/>
      <c r="D1651" s="114"/>
      <c r="E1651" s="114"/>
      <c r="F1651" s="371"/>
      <c r="G1651" s="102" t="e">
        <f t="shared" si="914"/>
        <v>#DIV/0!</v>
      </c>
      <c r="H1651" s="206"/>
      <c r="I1651" s="77" t="e">
        <f t="shared" si="888"/>
        <v>#DIV/0!</v>
      </c>
      <c r="J1651" s="95" t="e">
        <f t="shared" si="913"/>
        <v>#DIV/0!</v>
      </c>
      <c r="K1651" s="24"/>
      <c r="L1651" s="24"/>
      <c r="M1651" s="115" t="e">
        <f t="shared" si="908"/>
        <v>#DIV/0!</v>
      </c>
      <c r="N1651" s="664"/>
    </row>
    <row r="1652" spans="1:14" s="4" customFormat="1" ht="39" outlineLevel="2" x14ac:dyDescent="0.25">
      <c r="A1652" s="635" t="s">
        <v>263</v>
      </c>
      <c r="B1652" s="53" t="s">
        <v>270</v>
      </c>
      <c r="C1652" s="58" t="s">
        <v>97</v>
      </c>
      <c r="D1652" s="58">
        <f>SUM(D1653:D1656)</f>
        <v>27688.86</v>
      </c>
      <c r="E1652" s="58">
        <f t="shared" ref="E1652:F1652" si="915">SUM(E1653:E1656)</f>
        <v>27688.86</v>
      </c>
      <c r="F1652" s="58">
        <f t="shared" si="915"/>
        <v>5611.43</v>
      </c>
      <c r="G1652" s="92">
        <f t="shared" si="880"/>
        <v>0.20300000000000001</v>
      </c>
      <c r="H1652" s="58">
        <f>SUM(H1653:H1656)</f>
        <v>5611.43</v>
      </c>
      <c r="I1652" s="92">
        <f t="shared" si="888"/>
        <v>0.20300000000000001</v>
      </c>
      <c r="J1652" s="92">
        <f t="shared" si="885"/>
        <v>1</v>
      </c>
      <c r="K1652" s="58">
        <f t="shared" ref="K1652:K1671" si="916">E1652</f>
        <v>27688.86</v>
      </c>
      <c r="L1652" s="24">
        <f t="shared" si="910"/>
        <v>0</v>
      </c>
      <c r="M1652" s="56">
        <f t="shared" si="908"/>
        <v>1</v>
      </c>
      <c r="N1652" s="877"/>
    </row>
    <row r="1653" spans="1:14" s="4" customFormat="1" ht="19.5" outlineLevel="2" x14ac:dyDescent="0.25">
      <c r="A1653" s="635"/>
      <c r="B1653" s="372" t="s">
        <v>19</v>
      </c>
      <c r="C1653" s="58"/>
      <c r="D1653" s="24">
        <f t="shared" ref="D1653:F1654" si="917">D1658+D1668</f>
        <v>0</v>
      </c>
      <c r="E1653" s="24">
        <f t="shared" si="917"/>
        <v>0</v>
      </c>
      <c r="F1653" s="24">
        <f t="shared" si="917"/>
        <v>0</v>
      </c>
      <c r="G1653" s="77" t="e">
        <f t="shared" si="880"/>
        <v>#DIV/0!</v>
      </c>
      <c r="H1653" s="24">
        <f>H1658+H1668</f>
        <v>0</v>
      </c>
      <c r="I1653" s="77" t="e">
        <f t="shared" si="888"/>
        <v>#DIV/0!</v>
      </c>
      <c r="J1653" s="77" t="e">
        <f t="shared" si="885"/>
        <v>#DIV/0!</v>
      </c>
      <c r="K1653" s="24">
        <f t="shared" si="916"/>
        <v>0</v>
      </c>
      <c r="L1653" s="24">
        <f t="shared" si="910"/>
        <v>0</v>
      </c>
      <c r="M1653" s="115" t="e">
        <f t="shared" si="908"/>
        <v>#DIV/0!</v>
      </c>
      <c r="N1653" s="877"/>
    </row>
    <row r="1654" spans="1:14" s="4" customFormat="1" ht="19.5" outlineLevel="2" x14ac:dyDescent="0.25">
      <c r="A1654" s="635"/>
      <c r="B1654" s="372" t="s">
        <v>18</v>
      </c>
      <c r="C1654" s="58"/>
      <c r="D1654" s="24">
        <f t="shared" si="917"/>
        <v>0</v>
      </c>
      <c r="E1654" s="24">
        <f t="shared" si="917"/>
        <v>0</v>
      </c>
      <c r="F1654" s="24">
        <f t="shared" si="917"/>
        <v>0</v>
      </c>
      <c r="G1654" s="77" t="e">
        <f t="shared" si="880"/>
        <v>#DIV/0!</v>
      </c>
      <c r="H1654" s="24">
        <f>H1659+H1669</f>
        <v>0</v>
      </c>
      <c r="I1654" s="77" t="e">
        <f t="shared" si="888"/>
        <v>#DIV/0!</v>
      </c>
      <c r="J1654" s="77" t="e">
        <f t="shared" si="885"/>
        <v>#DIV/0!</v>
      </c>
      <c r="K1654" s="24">
        <f t="shared" si="916"/>
        <v>0</v>
      </c>
      <c r="L1654" s="24">
        <f t="shared" si="910"/>
        <v>0</v>
      </c>
      <c r="M1654" s="115" t="e">
        <f t="shared" si="908"/>
        <v>#DIV/0!</v>
      </c>
      <c r="N1654" s="877"/>
    </row>
    <row r="1655" spans="1:14" s="4" customFormat="1" ht="19.5" outlineLevel="2" x14ac:dyDescent="0.25">
      <c r="A1655" s="635"/>
      <c r="B1655" s="372" t="s">
        <v>38</v>
      </c>
      <c r="C1655" s="58"/>
      <c r="D1655" s="24">
        <f>D1660</f>
        <v>27688.86</v>
      </c>
      <c r="E1655" s="24">
        <f t="shared" ref="E1655:H1655" si="918">E1660</f>
        <v>27688.86</v>
      </c>
      <c r="F1655" s="24">
        <f t="shared" si="918"/>
        <v>5611.43</v>
      </c>
      <c r="G1655" s="96">
        <f t="shared" si="880"/>
        <v>0.20300000000000001</v>
      </c>
      <c r="H1655" s="24">
        <f t="shared" si="918"/>
        <v>5611.43</v>
      </c>
      <c r="I1655" s="96">
        <f t="shared" si="888"/>
        <v>0.20300000000000001</v>
      </c>
      <c r="J1655" s="96">
        <f t="shared" si="885"/>
        <v>1</v>
      </c>
      <c r="K1655" s="24">
        <f t="shared" ref="K1655" si="919">K1660</f>
        <v>27688.86</v>
      </c>
      <c r="L1655" s="24">
        <f t="shared" si="910"/>
        <v>0</v>
      </c>
      <c r="M1655" s="47">
        <f t="shared" si="908"/>
        <v>1</v>
      </c>
      <c r="N1655" s="877"/>
    </row>
    <row r="1656" spans="1:14" s="4" customFormat="1" ht="19.5" outlineLevel="2" x14ac:dyDescent="0.25">
      <c r="A1656" s="635"/>
      <c r="B1656" s="372" t="s">
        <v>20</v>
      </c>
      <c r="C1656" s="58"/>
      <c r="D1656" s="24">
        <f>D1661+D1671</f>
        <v>0</v>
      </c>
      <c r="E1656" s="24">
        <f>E1661+E1671</f>
        <v>0</v>
      </c>
      <c r="F1656" s="24">
        <f>F1661+F1671</f>
        <v>0</v>
      </c>
      <c r="G1656" s="94" t="e">
        <f t="shared" si="880"/>
        <v>#DIV/0!</v>
      </c>
      <c r="H1656" s="24">
        <f>H1661+H1671</f>
        <v>0</v>
      </c>
      <c r="I1656" s="77" t="e">
        <f t="shared" si="888"/>
        <v>#DIV/0!</v>
      </c>
      <c r="J1656" s="77" t="e">
        <f t="shared" si="885"/>
        <v>#DIV/0!</v>
      </c>
      <c r="K1656" s="24">
        <f t="shared" si="916"/>
        <v>0</v>
      </c>
      <c r="L1656" s="24">
        <f t="shared" si="910"/>
        <v>0</v>
      </c>
      <c r="M1656" s="115" t="e">
        <f t="shared" si="908"/>
        <v>#DIV/0!</v>
      </c>
      <c r="N1656" s="877"/>
    </row>
    <row r="1657" spans="1:14" s="4" customFormat="1" ht="87" customHeight="1" outlineLevel="2" x14ac:dyDescent="0.25">
      <c r="A1657" s="636" t="s">
        <v>264</v>
      </c>
      <c r="B1657" s="37" t="s">
        <v>433</v>
      </c>
      <c r="C1657" s="37" t="s">
        <v>139</v>
      </c>
      <c r="D1657" s="50">
        <f>SUM(D1658:D1661)</f>
        <v>27688.86</v>
      </c>
      <c r="E1657" s="50">
        <f t="shared" ref="E1657:F1657" si="920">SUM(E1658:E1661)</f>
        <v>27688.86</v>
      </c>
      <c r="F1657" s="50">
        <f t="shared" si="920"/>
        <v>5611.43</v>
      </c>
      <c r="G1657" s="137">
        <f t="shared" si="880"/>
        <v>0.20300000000000001</v>
      </c>
      <c r="H1657" s="50">
        <f>SUM(H1658:H1661)</f>
        <v>5611.43</v>
      </c>
      <c r="I1657" s="96">
        <f t="shared" si="888"/>
        <v>0.20300000000000001</v>
      </c>
      <c r="J1657" s="137">
        <f t="shared" si="885"/>
        <v>1</v>
      </c>
      <c r="K1657" s="24">
        <f t="shared" si="916"/>
        <v>27688.86</v>
      </c>
      <c r="L1657" s="24">
        <f t="shared" si="910"/>
        <v>0</v>
      </c>
      <c r="M1657" s="47">
        <f t="shared" si="908"/>
        <v>1</v>
      </c>
      <c r="N1657" s="903" t="s">
        <v>515</v>
      </c>
    </row>
    <row r="1658" spans="1:14" s="4" customFormat="1" outlineLevel="2" x14ac:dyDescent="0.25">
      <c r="A1658" s="636"/>
      <c r="B1658" s="372" t="s">
        <v>19</v>
      </c>
      <c r="C1658" s="372"/>
      <c r="D1658" s="375"/>
      <c r="E1658" s="24"/>
      <c r="F1658" s="375"/>
      <c r="G1658" s="94" t="e">
        <f t="shared" si="880"/>
        <v>#DIV/0!</v>
      </c>
      <c r="H1658" s="371"/>
      <c r="I1658" s="77" t="e">
        <f t="shared" si="888"/>
        <v>#DIV/0!</v>
      </c>
      <c r="J1658" s="77" t="e">
        <f t="shared" si="885"/>
        <v>#DIV/0!</v>
      </c>
      <c r="K1658" s="24">
        <f t="shared" si="916"/>
        <v>0</v>
      </c>
      <c r="L1658" s="24">
        <f t="shared" si="910"/>
        <v>0</v>
      </c>
      <c r="M1658" s="115" t="e">
        <f t="shared" si="908"/>
        <v>#DIV/0!</v>
      </c>
      <c r="N1658" s="903"/>
    </row>
    <row r="1659" spans="1:14" s="4" customFormat="1" outlineLevel="2" x14ac:dyDescent="0.25">
      <c r="A1659" s="636"/>
      <c r="B1659" s="372" t="s">
        <v>18</v>
      </c>
      <c r="C1659" s="372"/>
      <c r="D1659" s="375"/>
      <c r="E1659" s="24"/>
      <c r="F1659" s="375"/>
      <c r="G1659" s="94" t="e">
        <f t="shared" si="880"/>
        <v>#DIV/0!</v>
      </c>
      <c r="H1659" s="371"/>
      <c r="I1659" s="77" t="e">
        <f t="shared" si="888"/>
        <v>#DIV/0!</v>
      </c>
      <c r="J1659" s="77" t="e">
        <f t="shared" si="885"/>
        <v>#DIV/0!</v>
      </c>
      <c r="K1659" s="24">
        <f t="shared" si="916"/>
        <v>0</v>
      </c>
      <c r="L1659" s="24">
        <f t="shared" si="910"/>
        <v>0</v>
      </c>
      <c r="M1659" s="115" t="e">
        <f t="shared" si="908"/>
        <v>#DIV/0!</v>
      </c>
      <c r="N1659" s="903"/>
    </row>
    <row r="1660" spans="1:14" s="4" customFormat="1" outlineLevel="2" x14ac:dyDescent="0.25">
      <c r="A1660" s="636"/>
      <c r="B1660" s="372" t="s">
        <v>38</v>
      </c>
      <c r="C1660" s="372"/>
      <c r="D1660" s="24">
        <v>27688.86</v>
      </c>
      <c r="E1660" s="24">
        <f>D1660</f>
        <v>27688.86</v>
      </c>
      <c r="F1660" s="24">
        <v>5611.43</v>
      </c>
      <c r="G1660" s="96">
        <f t="shared" si="880"/>
        <v>0.20300000000000001</v>
      </c>
      <c r="H1660" s="24">
        <f>F1660</f>
        <v>5611.43</v>
      </c>
      <c r="I1660" s="96">
        <f t="shared" si="888"/>
        <v>0.20300000000000001</v>
      </c>
      <c r="J1660" s="135">
        <f t="shared" si="885"/>
        <v>1</v>
      </c>
      <c r="K1660" s="24">
        <f t="shared" si="916"/>
        <v>27688.86</v>
      </c>
      <c r="L1660" s="24">
        <f t="shared" si="910"/>
        <v>0</v>
      </c>
      <c r="M1660" s="47">
        <f t="shared" si="908"/>
        <v>1</v>
      </c>
      <c r="N1660" s="903"/>
    </row>
    <row r="1661" spans="1:14" s="4" customFormat="1" outlineLevel="2" x14ac:dyDescent="0.25">
      <c r="A1661" s="636"/>
      <c r="B1661" s="372" t="s">
        <v>20</v>
      </c>
      <c r="C1661" s="372"/>
      <c r="D1661" s="24"/>
      <c r="E1661" s="24"/>
      <c r="F1661" s="24"/>
      <c r="G1661" s="77" t="e">
        <f t="shared" ref="G1661:G1671" si="921">F1661/E1661</f>
        <v>#DIV/0!</v>
      </c>
      <c r="H1661" s="371"/>
      <c r="I1661" s="77" t="e">
        <f t="shared" si="888"/>
        <v>#DIV/0!</v>
      </c>
      <c r="J1661" s="77" t="e">
        <f t="shared" si="885"/>
        <v>#DIV/0!</v>
      </c>
      <c r="K1661" s="24">
        <f t="shared" si="916"/>
        <v>0</v>
      </c>
      <c r="L1661" s="24">
        <f t="shared" si="910"/>
        <v>0</v>
      </c>
      <c r="M1661" s="115" t="e">
        <f t="shared" si="908"/>
        <v>#DIV/0!</v>
      </c>
      <c r="N1661" s="903"/>
    </row>
    <row r="1662" spans="1:14" s="334" customFormat="1" ht="87" customHeight="1" outlineLevel="2" x14ac:dyDescent="0.25">
      <c r="A1662" s="635" t="s">
        <v>269</v>
      </c>
      <c r="B1662" s="53" t="s">
        <v>434</v>
      </c>
      <c r="C1662" s="58" t="s">
        <v>97</v>
      </c>
      <c r="D1662" s="58">
        <f>SUM(D1663:D1666)</f>
        <v>25613.37</v>
      </c>
      <c r="E1662" s="58">
        <f t="shared" ref="E1662:F1662" si="922">SUM(E1663:E1666)</f>
        <v>25613.37</v>
      </c>
      <c r="F1662" s="58">
        <f t="shared" si="922"/>
        <v>4750.9799999999996</v>
      </c>
      <c r="G1662" s="92">
        <f t="shared" si="921"/>
        <v>0.185</v>
      </c>
      <c r="H1662" s="58">
        <f>SUM(H1663:H1666)</f>
        <v>4750.9799999999996</v>
      </c>
      <c r="I1662" s="92">
        <f t="shared" si="888"/>
        <v>0.185</v>
      </c>
      <c r="J1662" s="135">
        <f t="shared" si="885"/>
        <v>1</v>
      </c>
      <c r="K1662" s="58">
        <f t="shared" si="916"/>
        <v>25613.37</v>
      </c>
      <c r="L1662" s="24">
        <f t="shared" si="910"/>
        <v>0</v>
      </c>
      <c r="M1662" s="56">
        <f t="shared" si="908"/>
        <v>1</v>
      </c>
      <c r="N1662" s="877"/>
    </row>
    <row r="1663" spans="1:14" s="334" customFormat="1" ht="19.5" outlineLevel="2" x14ac:dyDescent="0.25">
      <c r="A1663" s="635"/>
      <c r="B1663" s="372" t="s">
        <v>19</v>
      </c>
      <c r="C1663" s="58"/>
      <c r="D1663" s="24"/>
      <c r="E1663" s="24"/>
      <c r="F1663" s="24"/>
      <c r="G1663" s="77" t="e">
        <f t="shared" si="921"/>
        <v>#DIV/0!</v>
      </c>
      <c r="H1663" s="24"/>
      <c r="I1663" s="77" t="e">
        <f t="shared" si="888"/>
        <v>#DIV/0!</v>
      </c>
      <c r="J1663" s="77" t="e">
        <f t="shared" si="885"/>
        <v>#DIV/0!</v>
      </c>
      <c r="K1663" s="24">
        <f t="shared" si="916"/>
        <v>0</v>
      </c>
      <c r="L1663" s="24">
        <f t="shared" si="910"/>
        <v>0</v>
      </c>
      <c r="M1663" s="115" t="e">
        <f t="shared" si="908"/>
        <v>#DIV/0!</v>
      </c>
      <c r="N1663" s="877"/>
    </row>
    <row r="1664" spans="1:14" s="334" customFormat="1" ht="19.5" outlineLevel="2" x14ac:dyDescent="0.25">
      <c r="A1664" s="635"/>
      <c r="B1664" s="372" t="s">
        <v>18</v>
      </c>
      <c r="C1664" s="58"/>
      <c r="D1664" s="24"/>
      <c r="E1664" s="24"/>
      <c r="F1664" s="24"/>
      <c r="G1664" s="77" t="e">
        <f t="shared" si="921"/>
        <v>#DIV/0!</v>
      </c>
      <c r="H1664" s="24"/>
      <c r="I1664" s="77" t="e">
        <f t="shared" si="888"/>
        <v>#DIV/0!</v>
      </c>
      <c r="J1664" s="77" t="e">
        <f t="shared" si="885"/>
        <v>#DIV/0!</v>
      </c>
      <c r="K1664" s="24">
        <f t="shared" si="916"/>
        <v>0</v>
      </c>
      <c r="L1664" s="24">
        <f t="shared" si="910"/>
        <v>0</v>
      </c>
      <c r="M1664" s="115" t="e">
        <f t="shared" si="908"/>
        <v>#DIV/0!</v>
      </c>
      <c r="N1664" s="877"/>
    </row>
    <row r="1665" spans="1:14" s="334" customFormat="1" ht="19.5" outlineLevel="2" x14ac:dyDescent="0.25">
      <c r="A1665" s="635"/>
      <c r="B1665" s="372" t="s">
        <v>38</v>
      </c>
      <c r="C1665" s="58"/>
      <c r="D1665" s="24">
        <f>D1670</f>
        <v>25613.37</v>
      </c>
      <c r="E1665" s="24">
        <f t="shared" ref="E1665:F1665" si="923">E1670</f>
        <v>25613.37</v>
      </c>
      <c r="F1665" s="24">
        <f t="shared" si="923"/>
        <v>4750.9799999999996</v>
      </c>
      <c r="G1665" s="96">
        <f t="shared" si="921"/>
        <v>0.185</v>
      </c>
      <c r="H1665" s="24">
        <f>H1670</f>
        <v>4750.9799999999996</v>
      </c>
      <c r="I1665" s="96">
        <f t="shared" si="888"/>
        <v>0.185</v>
      </c>
      <c r="J1665" s="135">
        <f t="shared" si="885"/>
        <v>1</v>
      </c>
      <c r="K1665" s="24">
        <f t="shared" si="916"/>
        <v>25613.37</v>
      </c>
      <c r="L1665" s="24">
        <f t="shared" si="910"/>
        <v>0</v>
      </c>
      <c r="M1665" s="47">
        <f t="shared" si="908"/>
        <v>1</v>
      </c>
      <c r="N1665" s="877"/>
    </row>
    <row r="1666" spans="1:14" s="334" customFormat="1" ht="19.5" outlineLevel="2" x14ac:dyDescent="0.25">
      <c r="A1666" s="635"/>
      <c r="B1666" s="372" t="s">
        <v>20</v>
      </c>
      <c r="C1666" s="58"/>
      <c r="D1666" s="24">
        <f>D1671+D1681</f>
        <v>0</v>
      </c>
      <c r="E1666" s="24">
        <f>E1671+E1681</f>
        <v>0</v>
      </c>
      <c r="F1666" s="24">
        <f>F1671+F1681</f>
        <v>0</v>
      </c>
      <c r="G1666" s="94" t="e">
        <f t="shared" si="921"/>
        <v>#DIV/0!</v>
      </c>
      <c r="H1666" s="24">
        <f>H1671+H1681</f>
        <v>0</v>
      </c>
      <c r="I1666" s="77" t="e">
        <f t="shared" si="888"/>
        <v>#DIV/0!</v>
      </c>
      <c r="J1666" s="77" t="e">
        <f t="shared" si="885"/>
        <v>#DIV/0!</v>
      </c>
      <c r="K1666" s="24">
        <f t="shared" si="916"/>
        <v>0</v>
      </c>
      <c r="L1666" s="24">
        <f t="shared" si="910"/>
        <v>0</v>
      </c>
      <c r="M1666" s="115" t="e">
        <f t="shared" si="908"/>
        <v>#DIV/0!</v>
      </c>
      <c r="N1666" s="877"/>
    </row>
    <row r="1667" spans="1:14" s="334" customFormat="1" ht="87" customHeight="1" outlineLevel="2" x14ac:dyDescent="0.25">
      <c r="A1667" s="620" t="s">
        <v>271</v>
      </c>
      <c r="B1667" s="37" t="s">
        <v>510</v>
      </c>
      <c r="C1667" s="37" t="s">
        <v>139</v>
      </c>
      <c r="D1667" s="50">
        <f>SUM(D1668:D1671)</f>
        <v>25613.37</v>
      </c>
      <c r="E1667" s="50">
        <f t="shared" ref="E1667:F1667" si="924">SUM(E1668:E1671)</f>
        <v>25613.37</v>
      </c>
      <c r="F1667" s="50">
        <f t="shared" si="924"/>
        <v>4750.9799999999996</v>
      </c>
      <c r="G1667" s="101">
        <f t="shared" si="921"/>
        <v>0.185</v>
      </c>
      <c r="H1667" s="50">
        <f>SUM(H1668:H1671)</f>
        <v>4750.9799999999996</v>
      </c>
      <c r="I1667" s="96">
        <f>H1667/E1667</f>
        <v>0.185</v>
      </c>
      <c r="J1667" s="135">
        <f t="shared" si="885"/>
        <v>1</v>
      </c>
      <c r="K1667" s="24">
        <f t="shared" si="916"/>
        <v>25613.37</v>
      </c>
      <c r="L1667" s="24">
        <f t="shared" si="910"/>
        <v>0</v>
      </c>
      <c r="M1667" s="47">
        <f t="shared" si="908"/>
        <v>1</v>
      </c>
      <c r="N1667" s="878" t="s">
        <v>641</v>
      </c>
    </row>
    <row r="1668" spans="1:14" s="334" customFormat="1" outlineLevel="2" x14ac:dyDescent="0.25">
      <c r="A1668" s="621"/>
      <c r="B1668" s="372" t="s">
        <v>19</v>
      </c>
      <c r="C1668" s="372"/>
      <c r="D1668" s="24"/>
      <c r="E1668" s="24"/>
      <c r="F1668" s="24"/>
      <c r="G1668" s="77" t="e">
        <f t="shared" si="921"/>
        <v>#DIV/0!</v>
      </c>
      <c r="H1668" s="114"/>
      <c r="I1668" s="77" t="e">
        <f t="shared" si="888"/>
        <v>#DIV/0!</v>
      </c>
      <c r="J1668" s="77" t="e">
        <f t="shared" si="885"/>
        <v>#DIV/0!</v>
      </c>
      <c r="K1668" s="24">
        <f t="shared" si="916"/>
        <v>0</v>
      </c>
      <c r="L1668" s="24">
        <f t="shared" si="910"/>
        <v>0</v>
      </c>
      <c r="M1668" s="115" t="e">
        <f t="shared" si="908"/>
        <v>#DIV/0!</v>
      </c>
      <c r="N1668" s="879"/>
    </row>
    <row r="1669" spans="1:14" s="334" customFormat="1" outlineLevel="2" x14ac:dyDescent="0.25">
      <c r="A1669" s="621"/>
      <c r="B1669" s="372" t="s">
        <v>18</v>
      </c>
      <c r="C1669" s="372"/>
      <c r="D1669" s="24"/>
      <c r="E1669" s="24"/>
      <c r="F1669" s="24"/>
      <c r="G1669" s="77" t="e">
        <f t="shared" si="921"/>
        <v>#DIV/0!</v>
      </c>
      <c r="H1669" s="114"/>
      <c r="I1669" s="77" t="e">
        <f t="shared" si="888"/>
        <v>#DIV/0!</v>
      </c>
      <c r="J1669" s="77" t="e">
        <f t="shared" si="885"/>
        <v>#DIV/0!</v>
      </c>
      <c r="K1669" s="24">
        <f t="shared" si="916"/>
        <v>0</v>
      </c>
      <c r="L1669" s="24">
        <f t="shared" si="910"/>
        <v>0</v>
      </c>
      <c r="M1669" s="115" t="e">
        <f t="shared" si="908"/>
        <v>#DIV/0!</v>
      </c>
      <c r="N1669" s="879"/>
    </row>
    <row r="1670" spans="1:14" s="334" customFormat="1" outlineLevel="2" x14ac:dyDescent="0.25">
      <c r="A1670" s="621"/>
      <c r="B1670" s="372" t="s">
        <v>38</v>
      </c>
      <c r="C1670" s="372"/>
      <c r="D1670" s="24">
        <v>25613.37</v>
      </c>
      <c r="E1670" s="24">
        <f>D1670</f>
        <v>25613.37</v>
      </c>
      <c r="F1670" s="24">
        <v>4750.9799999999996</v>
      </c>
      <c r="G1670" s="96">
        <f t="shared" si="921"/>
        <v>0.185</v>
      </c>
      <c r="H1670" s="24">
        <f>F1670</f>
        <v>4750.9799999999996</v>
      </c>
      <c r="I1670" s="96">
        <f t="shared" si="888"/>
        <v>0.185</v>
      </c>
      <c r="J1670" s="135">
        <f t="shared" si="885"/>
        <v>1</v>
      </c>
      <c r="K1670" s="24">
        <f t="shared" si="916"/>
        <v>25613.37</v>
      </c>
      <c r="L1670" s="24">
        <f t="shared" si="910"/>
        <v>0</v>
      </c>
      <c r="M1670" s="47">
        <f t="shared" si="908"/>
        <v>1</v>
      </c>
      <c r="N1670" s="879"/>
    </row>
    <row r="1671" spans="1:14" s="334" customFormat="1" outlineLevel="2" x14ac:dyDescent="0.25">
      <c r="A1671" s="622"/>
      <c r="B1671" s="372" t="s">
        <v>20</v>
      </c>
      <c r="C1671" s="372"/>
      <c r="D1671" s="216"/>
      <c r="E1671" s="216"/>
      <c r="F1671" s="216"/>
      <c r="G1671" s="77" t="e">
        <f t="shared" si="921"/>
        <v>#DIV/0!</v>
      </c>
      <c r="H1671" s="371"/>
      <c r="I1671" s="77" t="e">
        <f t="shared" si="888"/>
        <v>#DIV/0!</v>
      </c>
      <c r="J1671" s="96"/>
      <c r="K1671" s="24">
        <f t="shared" si="916"/>
        <v>0</v>
      </c>
      <c r="L1671" s="24">
        <f t="shared" si="910"/>
        <v>0</v>
      </c>
      <c r="M1671" s="115" t="e">
        <f t="shared" si="908"/>
        <v>#DIV/0!</v>
      </c>
      <c r="N1671" s="880"/>
    </row>
    <row r="1672" spans="1:14" s="334" customFormat="1" ht="75" outlineLevel="2" x14ac:dyDescent="0.25">
      <c r="A1672" s="649" t="s">
        <v>7</v>
      </c>
      <c r="B1672" s="298" t="s">
        <v>1098</v>
      </c>
      <c r="C1672" s="298" t="s">
        <v>95</v>
      </c>
      <c r="D1672" s="31">
        <f>SUM(D1673:D1676)</f>
        <v>40377.300000000003</v>
      </c>
      <c r="E1672" s="31">
        <f>SUM(E1673:E1676)</f>
        <v>37867.68</v>
      </c>
      <c r="F1672" s="31">
        <f>SUM(F1673:F1676)</f>
        <v>4933.54</v>
      </c>
      <c r="G1672" s="97">
        <f>F1672/E1672</f>
        <v>0.13</v>
      </c>
      <c r="H1672" s="31">
        <f>SUM(H1673:H1676)</f>
        <v>1632.56</v>
      </c>
      <c r="I1672" s="97">
        <f t="shared" si="888"/>
        <v>4.2999999999999997E-2</v>
      </c>
      <c r="J1672" s="97">
        <f>H1672/F1672</f>
        <v>0.33100000000000002</v>
      </c>
      <c r="K1672" s="31">
        <f>SUM(K1673:K1675)</f>
        <v>37867.68</v>
      </c>
      <c r="L1672" s="31">
        <f>SUM(L1673:L1675)</f>
        <v>0</v>
      </c>
      <c r="M1672" s="32">
        <f t="shared" si="908"/>
        <v>1</v>
      </c>
      <c r="N1672" s="841"/>
    </row>
    <row r="1673" spans="1:14" s="334" customFormat="1" outlineLevel="2" x14ac:dyDescent="0.25">
      <c r="A1673" s="650"/>
      <c r="B1673" s="299" t="s">
        <v>19</v>
      </c>
      <c r="C1673" s="300"/>
      <c r="D1673" s="279">
        <f t="shared" ref="D1673:F1674" si="925">D1678+D1689+D1695+D1700</f>
        <v>11868.4</v>
      </c>
      <c r="E1673" s="279">
        <f t="shared" si="925"/>
        <v>8810.5300000000007</v>
      </c>
      <c r="F1673" s="279">
        <f t="shared" si="925"/>
        <v>1392.73</v>
      </c>
      <c r="G1673" s="301">
        <f>F1673/E1673</f>
        <v>0.158</v>
      </c>
      <c r="H1673" s="279">
        <f>H1678+H1689+H1695+H1700</f>
        <v>0</v>
      </c>
      <c r="I1673" s="100">
        <f t="shared" si="888"/>
        <v>0</v>
      </c>
      <c r="J1673" s="301">
        <f t="shared" ref="J1673" si="926">H1673/F1673</f>
        <v>0</v>
      </c>
      <c r="K1673" s="279">
        <f>K1678+K1689+K1695+K1700</f>
        <v>8810.5300000000007</v>
      </c>
      <c r="L1673" s="279">
        <f>L1678+L1689+L1695</f>
        <v>0</v>
      </c>
      <c r="M1673" s="111">
        <f t="shared" si="908"/>
        <v>1</v>
      </c>
      <c r="N1673" s="842"/>
    </row>
    <row r="1674" spans="1:14" s="334" customFormat="1" outlineLevel="2" x14ac:dyDescent="0.25">
      <c r="A1674" s="650"/>
      <c r="B1674" s="299" t="s">
        <v>18</v>
      </c>
      <c r="C1674" s="300"/>
      <c r="D1674" s="279">
        <f t="shared" si="925"/>
        <v>9077.6</v>
      </c>
      <c r="E1674" s="279">
        <f t="shared" si="925"/>
        <v>9625.85</v>
      </c>
      <c r="F1674" s="279">
        <f t="shared" si="925"/>
        <v>1908.25</v>
      </c>
      <c r="G1674" s="301">
        <f>F1674/E1674</f>
        <v>0.19800000000000001</v>
      </c>
      <c r="H1674" s="279">
        <f>H1679+H1690+H1696+H1701</f>
        <v>0</v>
      </c>
      <c r="I1674" s="100">
        <f t="shared" si="888"/>
        <v>0</v>
      </c>
      <c r="J1674" s="301">
        <v>0.3</v>
      </c>
      <c r="K1674" s="279">
        <f>K1679+K1690+K1696+K1701</f>
        <v>9625.85</v>
      </c>
      <c r="L1674" s="279">
        <f>L1679+L1690+L1696</f>
        <v>0</v>
      </c>
      <c r="M1674" s="111">
        <f t="shared" si="908"/>
        <v>1</v>
      </c>
      <c r="N1674" s="842"/>
    </row>
    <row r="1675" spans="1:14" s="334" customFormat="1" outlineLevel="2" x14ac:dyDescent="0.25">
      <c r="A1675" s="650"/>
      <c r="B1675" s="299" t="s">
        <v>38</v>
      </c>
      <c r="C1675" s="300"/>
      <c r="D1675" s="279">
        <f>D1680+D1691+D1697</f>
        <v>19431.3</v>
      </c>
      <c r="E1675" s="279">
        <f>E1680+E1691+E1697</f>
        <v>19431.3</v>
      </c>
      <c r="F1675" s="279">
        <f>F1680+F1691+F1697+F1702</f>
        <v>1632.56</v>
      </c>
      <c r="G1675" s="301">
        <f>F1675/E1675</f>
        <v>8.4000000000000005E-2</v>
      </c>
      <c r="H1675" s="279">
        <f>H1680+H1691+H1697+H1702</f>
        <v>1632.56</v>
      </c>
      <c r="I1675" s="100">
        <f t="shared" ref="I1675:I1695" si="927">H1675/E1675</f>
        <v>8.4000000000000005E-2</v>
      </c>
      <c r="J1675" s="301">
        <f>H1675/F1675</f>
        <v>1</v>
      </c>
      <c r="K1675" s="279">
        <f>K1680+K1691+K1697+K1702</f>
        <v>19431.3</v>
      </c>
      <c r="L1675" s="279">
        <f>L1680+L1691+L1697</f>
        <v>0</v>
      </c>
      <c r="M1675" s="111">
        <f t="shared" si="908"/>
        <v>1</v>
      </c>
      <c r="N1675" s="842"/>
    </row>
    <row r="1676" spans="1:14" s="334" customFormat="1" outlineLevel="2" x14ac:dyDescent="0.25">
      <c r="A1676" s="651"/>
      <c r="B1676" s="299" t="s">
        <v>20</v>
      </c>
      <c r="C1676" s="300"/>
      <c r="D1676" s="279">
        <f>D1681+D1692+D1698</f>
        <v>0</v>
      </c>
      <c r="E1676" s="279">
        <f>E1681+E1692+E1698</f>
        <v>0</v>
      </c>
      <c r="F1676" s="279"/>
      <c r="G1676" s="302"/>
      <c r="H1676" s="279"/>
      <c r="I1676" s="99"/>
      <c r="J1676" s="302"/>
      <c r="K1676" s="279">
        <f>K1681+K1692+K1698+K1703</f>
        <v>0</v>
      </c>
      <c r="L1676" s="279">
        <f>L1681+L1692+L1698</f>
        <v>0</v>
      </c>
      <c r="M1676" s="112" t="e">
        <f t="shared" si="908"/>
        <v>#DIV/0!</v>
      </c>
      <c r="N1676" s="843"/>
    </row>
    <row r="1677" spans="1:14" s="334" customFormat="1" ht="84.75" customHeight="1" outlineLevel="2" x14ac:dyDescent="0.25">
      <c r="A1677" s="850" t="s">
        <v>197</v>
      </c>
      <c r="B1677" s="226" t="s">
        <v>203</v>
      </c>
      <c r="C1677" s="227" t="s">
        <v>97</v>
      </c>
      <c r="D1677" s="58">
        <f>SUM(D1678:D1681)</f>
        <v>8171.1</v>
      </c>
      <c r="E1677" s="58">
        <f>SUM(E1678:E1681)</f>
        <v>8686.6200000000008</v>
      </c>
      <c r="F1677" s="58">
        <f>SUM(F1678:F1681)</f>
        <v>515.52</v>
      </c>
      <c r="G1677" s="228">
        <f t="shared" ref="G1677:G1685" si="928">F1677/E1677</f>
        <v>5.8999999999999997E-2</v>
      </c>
      <c r="H1677" s="58">
        <f>SUM(H1678:H1681)</f>
        <v>0</v>
      </c>
      <c r="I1677" s="96">
        <f t="shared" ref="I1677:I1680" si="929">H1677/E1677</f>
        <v>0</v>
      </c>
      <c r="J1677" s="199">
        <f t="shared" ref="J1677:J1679" si="930">H1677/F1677</f>
        <v>0</v>
      </c>
      <c r="K1677" s="58">
        <f>SUM(K1678:K1681)</f>
        <v>8686.6200000000008</v>
      </c>
      <c r="L1677" s="58">
        <f>SUM(L1678:L1681)</f>
        <v>0</v>
      </c>
      <c r="M1677" s="56">
        <f t="shared" si="908"/>
        <v>1</v>
      </c>
      <c r="N1677" s="857"/>
    </row>
    <row r="1678" spans="1:14" s="334" customFormat="1" outlineLevel="2" x14ac:dyDescent="0.25">
      <c r="A1678" s="851"/>
      <c r="B1678" s="224" t="s">
        <v>19</v>
      </c>
      <c r="C1678" s="225"/>
      <c r="D1678" s="114">
        <f t="shared" ref="D1678:F1681" si="931">D1683</f>
        <v>0</v>
      </c>
      <c r="E1678" s="114">
        <f t="shared" si="931"/>
        <v>0</v>
      </c>
      <c r="F1678" s="114">
        <f t="shared" si="931"/>
        <v>0</v>
      </c>
      <c r="G1678" s="387"/>
      <c r="H1678" s="114"/>
      <c r="I1678" s="389"/>
      <c r="J1678" s="389"/>
      <c r="K1678" s="114">
        <f>K1683</f>
        <v>0</v>
      </c>
      <c r="L1678" s="24">
        <f t="shared" ref="L1678:L1698" si="932">E1678-K1678</f>
        <v>0</v>
      </c>
      <c r="M1678" s="47"/>
      <c r="N1678" s="858"/>
    </row>
    <row r="1679" spans="1:14" s="334" customFormat="1" outlineLevel="2" x14ac:dyDescent="0.25">
      <c r="A1679" s="851"/>
      <c r="B1679" s="224" t="s">
        <v>18</v>
      </c>
      <c r="C1679" s="225"/>
      <c r="D1679" s="114">
        <f>D1684</f>
        <v>7717.6</v>
      </c>
      <c r="E1679" s="114">
        <f t="shared" si="931"/>
        <v>8233.1200000000008</v>
      </c>
      <c r="F1679" s="114">
        <f t="shared" si="931"/>
        <v>515.52</v>
      </c>
      <c r="G1679" s="229">
        <f t="shared" si="928"/>
        <v>6.3E-2</v>
      </c>
      <c r="H1679" s="114"/>
      <c r="I1679" s="387">
        <f t="shared" si="929"/>
        <v>0</v>
      </c>
      <c r="J1679" s="389">
        <f t="shared" si="930"/>
        <v>0</v>
      </c>
      <c r="K1679" s="114">
        <f>K1684</f>
        <v>8233.1200000000008</v>
      </c>
      <c r="L1679" s="24">
        <f>E1679-K1679</f>
        <v>0</v>
      </c>
      <c r="M1679" s="47">
        <f t="shared" si="908"/>
        <v>1</v>
      </c>
      <c r="N1679" s="858"/>
    </row>
    <row r="1680" spans="1:14" s="334" customFormat="1" outlineLevel="2" x14ac:dyDescent="0.25">
      <c r="A1680" s="851"/>
      <c r="B1680" s="224" t="s">
        <v>38</v>
      </c>
      <c r="C1680" s="225"/>
      <c r="D1680" s="114">
        <f t="shared" si="931"/>
        <v>453.5</v>
      </c>
      <c r="E1680" s="114">
        <f t="shared" si="931"/>
        <v>453.5</v>
      </c>
      <c r="F1680" s="114">
        <f t="shared" si="931"/>
        <v>0</v>
      </c>
      <c r="G1680" s="229">
        <f t="shared" si="928"/>
        <v>0</v>
      </c>
      <c r="H1680" s="114"/>
      <c r="I1680" s="387">
        <f t="shared" si="929"/>
        <v>0</v>
      </c>
      <c r="J1680" s="389"/>
      <c r="K1680" s="114">
        <f>K1685</f>
        <v>453.5</v>
      </c>
      <c r="L1680" s="24">
        <f t="shared" si="932"/>
        <v>0</v>
      </c>
      <c r="M1680" s="47">
        <f t="shared" si="908"/>
        <v>1</v>
      </c>
      <c r="N1680" s="858"/>
    </row>
    <row r="1681" spans="1:14" s="334" customFormat="1" outlineLevel="2" x14ac:dyDescent="0.25">
      <c r="A1681" s="852"/>
      <c r="B1681" s="224" t="s">
        <v>20</v>
      </c>
      <c r="C1681" s="225"/>
      <c r="D1681" s="114">
        <f t="shared" si="931"/>
        <v>0</v>
      </c>
      <c r="E1681" s="114">
        <f t="shared" si="931"/>
        <v>0</v>
      </c>
      <c r="F1681" s="114">
        <f t="shared" si="931"/>
        <v>0</v>
      </c>
      <c r="G1681" s="230"/>
      <c r="H1681" s="218"/>
      <c r="I1681" s="77"/>
      <c r="J1681" s="230"/>
      <c r="K1681" s="114">
        <f t="shared" ref="K1681" si="933">K1686</f>
        <v>0</v>
      </c>
      <c r="L1681" s="24">
        <f t="shared" si="932"/>
        <v>0</v>
      </c>
      <c r="M1681" s="115" t="e">
        <f t="shared" si="908"/>
        <v>#DIV/0!</v>
      </c>
      <c r="N1681" s="859"/>
    </row>
    <row r="1682" spans="1:14" s="392" customFormat="1" ht="136.5" customHeight="1" x14ac:dyDescent="0.25">
      <c r="A1682" s="652" t="s">
        <v>198</v>
      </c>
      <c r="B1682" s="390" t="s">
        <v>419</v>
      </c>
      <c r="C1682" s="391" t="s">
        <v>139</v>
      </c>
      <c r="D1682" s="322">
        <f>SUM(D1683:D1686)</f>
        <v>8171.1</v>
      </c>
      <c r="E1682" s="322">
        <f>SUM(E1683:E1686)</f>
        <v>8686.6200000000008</v>
      </c>
      <c r="F1682" s="322">
        <f>SUM(F1683:F1686)</f>
        <v>515.52</v>
      </c>
      <c r="G1682" s="137">
        <f t="shared" si="928"/>
        <v>5.8999999999999997E-2</v>
      </c>
      <c r="H1682" s="322">
        <f>SUM(H1683:H1686)</f>
        <v>0</v>
      </c>
      <c r="I1682" s="135">
        <f t="shared" ref="I1682:I1685" si="934">H1682/E1682</f>
        <v>0</v>
      </c>
      <c r="J1682" s="137">
        <f t="shared" ref="J1682:J1684" si="935">H1682/F1682</f>
        <v>0</v>
      </c>
      <c r="K1682" s="76">
        <f>SUM(K1683:K1685)</f>
        <v>8686.6200000000008</v>
      </c>
      <c r="L1682" s="24">
        <f>SUM(L1683:L1685)</f>
        <v>0</v>
      </c>
      <c r="M1682" s="285">
        <f t="shared" si="908"/>
        <v>1</v>
      </c>
      <c r="N1682" s="1011" t="s">
        <v>1366</v>
      </c>
    </row>
    <row r="1683" spans="1:14" s="395" customFormat="1" x14ac:dyDescent="0.25">
      <c r="A1683" s="653"/>
      <c r="B1683" s="393" t="s">
        <v>19</v>
      </c>
      <c r="C1683" s="394"/>
      <c r="D1683" s="76"/>
      <c r="E1683" s="76"/>
      <c r="F1683" s="76"/>
      <c r="G1683" s="135"/>
      <c r="H1683" s="76"/>
      <c r="I1683" s="135"/>
      <c r="J1683" s="135"/>
      <c r="K1683" s="76"/>
      <c r="L1683" s="76">
        <f t="shared" si="932"/>
        <v>0</v>
      </c>
      <c r="M1683" s="285"/>
      <c r="N1683" s="1012"/>
    </row>
    <row r="1684" spans="1:14" s="395" customFormat="1" x14ac:dyDescent="0.25">
      <c r="A1684" s="653"/>
      <c r="B1684" s="393" t="s">
        <v>18</v>
      </c>
      <c r="C1684" s="394"/>
      <c r="D1684" s="76">
        <v>7717.6</v>
      </c>
      <c r="E1684" s="76">
        <v>8233.1200000000008</v>
      </c>
      <c r="F1684" s="76">
        <v>515.52</v>
      </c>
      <c r="G1684" s="135">
        <f t="shared" si="928"/>
        <v>6.3E-2</v>
      </c>
      <c r="H1684" s="76"/>
      <c r="I1684" s="135">
        <f t="shared" si="934"/>
        <v>0</v>
      </c>
      <c r="J1684" s="135">
        <f t="shared" si="935"/>
        <v>0</v>
      </c>
      <c r="K1684" s="76">
        <v>8233.1200000000008</v>
      </c>
      <c r="L1684" s="76">
        <f t="shared" si="932"/>
        <v>0</v>
      </c>
      <c r="M1684" s="285">
        <f t="shared" si="908"/>
        <v>1</v>
      </c>
      <c r="N1684" s="1012"/>
    </row>
    <row r="1685" spans="1:14" s="395" customFormat="1" x14ac:dyDescent="0.25">
      <c r="A1685" s="653"/>
      <c r="B1685" s="393" t="s">
        <v>99</v>
      </c>
      <c r="C1685" s="394"/>
      <c r="D1685" s="76">
        <v>453.5</v>
      </c>
      <c r="E1685" s="76">
        <v>453.5</v>
      </c>
      <c r="F1685" s="76"/>
      <c r="G1685" s="135">
        <f t="shared" si="928"/>
        <v>0</v>
      </c>
      <c r="H1685" s="76"/>
      <c r="I1685" s="135">
        <f t="shared" si="934"/>
        <v>0</v>
      </c>
      <c r="J1685" s="135"/>
      <c r="K1685" s="76">
        <v>453.5</v>
      </c>
      <c r="L1685" s="76">
        <f t="shared" si="932"/>
        <v>0</v>
      </c>
      <c r="M1685" s="285">
        <f t="shared" si="908"/>
        <v>1</v>
      </c>
      <c r="N1685" s="1012"/>
    </row>
    <row r="1686" spans="1:14" s="395" customFormat="1" ht="33" customHeight="1" x14ac:dyDescent="0.25">
      <c r="A1686" s="654"/>
      <c r="B1686" s="393" t="s">
        <v>20</v>
      </c>
      <c r="C1686" s="394"/>
      <c r="D1686" s="76"/>
      <c r="E1686" s="76"/>
      <c r="F1686" s="76"/>
      <c r="G1686" s="135"/>
      <c r="H1686" s="76"/>
      <c r="I1686" s="135"/>
      <c r="J1686" s="396"/>
      <c r="K1686" s="76">
        <f t="shared" ref="K1686:K1698" si="936">E1686</f>
        <v>0</v>
      </c>
      <c r="L1686" s="76">
        <f t="shared" si="932"/>
        <v>0</v>
      </c>
      <c r="M1686" s="285"/>
      <c r="N1686" s="1013"/>
    </row>
    <row r="1687" spans="1:14" s="70" customFormat="1" ht="58.5" x14ac:dyDescent="0.25">
      <c r="A1687" s="254" t="s">
        <v>199</v>
      </c>
      <c r="B1687" s="227" t="s">
        <v>196</v>
      </c>
      <c r="C1687" s="227" t="s">
        <v>97</v>
      </c>
      <c r="D1687" s="58">
        <f>SUM(D1689:D1692)</f>
        <v>18977.8</v>
      </c>
      <c r="E1687" s="58">
        <f>SUM(E1689:E1692)</f>
        <v>18977.8</v>
      </c>
      <c r="F1687" s="58">
        <f>SUM(F1689:F1692)</f>
        <v>1632.56</v>
      </c>
      <c r="G1687" s="92">
        <f>F1687/E1687</f>
        <v>8.5999999999999993E-2</v>
      </c>
      <c r="H1687" s="58">
        <f>SUM(H1689:H1692)</f>
        <v>1632.56</v>
      </c>
      <c r="I1687" s="92">
        <f t="shared" si="927"/>
        <v>8.5999999999999993E-2</v>
      </c>
      <c r="J1687" s="92">
        <f t="shared" ref="J1687:J1691" si="937">H1687/F1687</f>
        <v>1</v>
      </c>
      <c r="K1687" s="58">
        <f t="shared" si="936"/>
        <v>18977.8</v>
      </c>
      <c r="L1687" s="24">
        <f t="shared" si="932"/>
        <v>0</v>
      </c>
      <c r="M1687" s="56">
        <f t="shared" si="908"/>
        <v>1</v>
      </c>
      <c r="N1687" s="860" t="s">
        <v>1266</v>
      </c>
    </row>
    <row r="1688" spans="1:14" s="398" customFormat="1" ht="133.5" customHeight="1" x14ac:dyDescent="0.25">
      <c r="A1688" s="847" t="s">
        <v>200</v>
      </c>
      <c r="B1688" s="390" t="s">
        <v>298</v>
      </c>
      <c r="C1688" s="397" t="s">
        <v>139</v>
      </c>
      <c r="D1688" s="76">
        <f>SUM(D1689:D1692)</f>
        <v>18977.8</v>
      </c>
      <c r="E1688" s="76">
        <f>SUM(E1689:E1692)</f>
        <v>18977.8</v>
      </c>
      <c r="F1688" s="76">
        <f>SUM(F1689:F1692)</f>
        <v>1632.56</v>
      </c>
      <c r="G1688" s="135">
        <f>F1688/E1688</f>
        <v>8.5999999999999993E-2</v>
      </c>
      <c r="H1688" s="76">
        <f>SUM(H1689:H1692)</f>
        <v>1632.56</v>
      </c>
      <c r="I1688" s="135">
        <f t="shared" si="927"/>
        <v>8.5999999999999993E-2</v>
      </c>
      <c r="J1688" s="135">
        <f t="shared" si="937"/>
        <v>1</v>
      </c>
      <c r="K1688" s="76">
        <f t="shared" si="936"/>
        <v>18977.8</v>
      </c>
      <c r="L1688" s="76">
        <f t="shared" si="932"/>
        <v>0</v>
      </c>
      <c r="M1688" s="285">
        <f t="shared" si="908"/>
        <v>1</v>
      </c>
      <c r="N1688" s="861"/>
    </row>
    <row r="1689" spans="1:14" s="398" customFormat="1" x14ac:dyDescent="0.25">
      <c r="A1689" s="848"/>
      <c r="B1689" s="393" t="s">
        <v>19</v>
      </c>
      <c r="C1689" s="394"/>
      <c r="D1689" s="76"/>
      <c r="E1689" s="399"/>
      <c r="F1689" s="76"/>
      <c r="G1689" s="389"/>
      <c r="H1689" s="400"/>
      <c r="I1689" s="135"/>
      <c r="J1689" s="396"/>
      <c r="K1689" s="76">
        <f t="shared" si="936"/>
        <v>0</v>
      </c>
      <c r="L1689" s="76">
        <f t="shared" si="932"/>
        <v>0</v>
      </c>
      <c r="M1689" s="285"/>
      <c r="N1689" s="861"/>
    </row>
    <row r="1690" spans="1:14" s="398" customFormat="1" x14ac:dyDescent="0.25">
      <c r="A1690" s="848"/>
      <c r="B1690" s="393" t="s">
        <v>18</v>
      </c>
      <c r="C1690" s="394"/>
      <c r="D1690" s="76"/>
      <c r="E1690" s="399"/>
      <c r="F1690" s="76"/>
      <c r="G1690" s="389"/>
      <c r="H1690" s="400"/>
      <c r="I1690" s="135"/>
      <c r="J1690" s="396"/>
      <c r="K1690" s="76">
        <f t="shared" si="936"/>
        <v>0</v>
      </c>
      <c r="L1690" s="76">
        <f t="shared" si="932"/>
        <v>0</v>
      </c>
      <c r="M1690" s="285"/>
      <c r="N1690" s="861"/>
    </row>
    <row r="1691" spans="1:14" s="398" customFormat="1" collapsed="1" x14ac:dyDescent="0.25">
      <c r="A1691" s="848"/>
      <c r="B1691" s="393" t="s">
        <v>38</v>
      </c>
      <c r="C1691" s="394"/>
      <c r="D1691" s="76">
        <v>18977.8</v>
      </c>
      <c r="E1691" s="76">
        <v>18977.8</v>
      </c>
      <c r="F1691" s="76">
        <v>1632.56</v>
      </c>
      <c r="G1691" s="135">
        <f>F1691/E1691</f>
        <v>8.5999999999999993E-2</v>
      </c>
      <c r="H1691" s="76">
        <v>1632.56</v>
      </c>
      <c r="I1691" s="135">
        <f>H1691/E1691</f>
        <v>8.5999999999999993E-2</v>
      </c>
      <c r="J1691" s="135">
        <f t="shared" si="937"/>
        <v>1</v>
      </c>
      <c r="K1691" s="76">
        <v>18977.8</v>
      </c>
      <c r="L1691" s="76">
        <f t="shared" si="932"/>
        <v>0</v>
      </c>
      <c r="M1691" s="285">
        <f>K1691/E1691</f>
        <v>1</v>
      </c>
      <c r="N1691" s="861"/>
    </row>
    <row r="1692" spans="1:14" s="402" customFormat="1" ht="45" customHeight="1" x14ac:dyDescent="0.25">
      <c r="A1692" s="849"/>
      <c r="B1692" s="393" t="s">
        <v>20</v>
      </c>
      <c r="C1692" s="394"/>
      <c r="D1692" s="400"/>
      <c r="E1692" s="401"/>
      <c r="F1692" s="400"/>
      <c r="G1692" s="389"/>
      <c r="H1692" s="400"/>
      <c r="I1692" s="135"/>
      <c r="J1692" s="396"/>
      <c r="K1692" s="76">
        <f t="shared" si="936"/>
        <v>0</v>
      </c>
      <c r="L1692" s="76">
        <f t="shared" si="932"/>
        <v>0</v>
      </c>
      <c r="M1692" s="285"/>
      <c r="N1692" s="862"/>
    </row>
    <row r="1693" spans="1:14" s="71" customFormat="1" ht="97.5" x14ac:dyDescent="0.25">
      <c r="A1693" s="254" t="s">
        <v>201</v>
      </c>
      <c r="B1693" s="233" t="s">
        <v>324</v>
      </c>
      <c r="C1693" s="227" t="s">
        <v>97</v>
      </c>
      <c r="D1693" s="58">
        <f>D1694</f>
        <v>7417.8</v>
      </c>
      <c r="E1693" s="58">
        <f>E1694</f>
        <v>7417.8</v>
      </c>
      <c r="F1693" s="58">
        <f>F1694</f>
        <v>0</v>
      </c>
      <c r="G1693" s="159">
        <f>F1693/E1693</f>
        <v>0</v>
      </c>
      <c r="H1693" s="58">
        <f>H1694</f>
        <v>0</v>
      </c>
      <c r="I1693" s="92">
        <f t="shared" si="927"/>
        <v>0</v>
      </c>
      <c r="J1693" s="135"/>
      <c r="K1693" s="58">
        <f>K1694</f>
        <v>7417.8</v>
      </c>
      <c r="L1693" s="58"/>
      <c r="M1693" s="47">
        <f>K1693/E1693</f>
        <v>1</v>
      </c>
      <c r="N1693" s="808" t="s">
        <v>688</v>
      </c>
    </row>
    <row r="1694" spans="1:14" s="398" customFormat="1" ht="55.5" customHeight="1" x14ac:dyDescent="0.25">
      <c r="A1694" s="847" t="s">
        <v>202</v>
      </c>
      <c r="B1694" s="390" t="s">
        <v>298</v>
      </c>
      <c r="C1694" s="391" t="s">
        <v>139</v>
      </c>
      <c r="D1694" s="322">
        <f>SUM(D1695:D1698)</f>
        <v>7417.8</v>
      </c>
      <c r="E1694" s="322">
        <f>SUM(E1695:E1698)</f>
        <v>7417.8</v>
      </c>
      <c r="F1694" s="322">
        <f t="shared" ref="F1694" si="938">SUM(F1695:F1698)</f>
        <v>0</v>
      </c>
      <c r="G1694" s="403">
        <f>F1694/E1694</f>
        <v>0</v>
      </c>
      <c r="H1694" s="76">
        <f>SUM(H1695:H1698)</f>
        <v>0</v>
      </c>
      <c r="I1694" s="135">
        <f t="shared" si="927"/>
        <v>0</v>
      </c>
      <c r="J1694" s="135"/>
      <c r="K1694" s="76">
        <f>SUM(K1695:K1698)</f>
        <v>7417.8</v>
      </c>
      <c r="L1694" s="24"/>
      <c r="M1694" s="47">
        <f>K1694/E1694</f>
        <v>1</v>
      </c>
      <c r="N1694" s="809"/>
    </row>
    <row r="1695" spans="1:14" s="398" customFormat="1" ht="36" customHeight="1" x14ac:dyDescent="0.25">
      <c r="A1695" s="848"/>
      <c r="B1695" s="393" t="s">
        <v>19</v>
      </c>
      <c r="C1695" s="394"/>
      <c r="D1695" s="76">
        <v>7417.8</v>
      </c>
      <c r="E1695" s="76">
        <v>7417.8</v>
      </c>
      <c r="F1695" s="76"/>
      <c r="G1695" s="403">
        <f>F1695/E1695</f>
        <v>0</v>
      </c>
      <c r="H1695" s="76"/>
      <c r="I1695" s="135">
        <f t="shared" si="927"/>
        <v>0</v>
      </c>
      <c r="J1695" s="135"/>
      <c r="K1695" s="76">
        <v>7417.8</v>
      </c>
      <c r="L1695" s="24"/>
      <c r="M1695" s="47">
        <f>K1695/E1695</f>
        <v>1</v>
      </c>
      <c r="N1695" s="809"/>
    </row>
    <row r="1696" spans="1:14" s="398" customFormat="1" ht="36" customHeight="1" collapsed="1" x14ac:dyDescent="0.25">
      <c r="A1696" s="848"/>
      <c r="B1696" s="393" t="s">
        <v>18</v>
      </c>
      <c r="C1696" s="394"/>
      <c r="D1696" s="76"/>
      <c r="E1696" s="399"/>
      <c r="F1696" s="400"/>
      <c r="G1696" s="389"/>
      <c r="H1696" s="400"/>
      <c r="I1696" s="135"/>
      <c r="J1696" s="396"/>
      <c r="K1696" s="76">
        <f t="shared" si="936"/>
        <v>0</v>
      </c>
      <c r="L1696" s="76">
        <f t="shared" si="932"/>
        <v>0</v>
      </c>
      <c r="M1696" s="285"/>
      <c r="N1696" s="809"/>
    </row>
    <row r="1697" spans="1:14" s="402" customFormat="1" ht="36" customHeight="1" x14ac:dyDescent="0.25">
      <c r="A1697" s="848"/>
      <c r="B1697" s="393" t="s">
        <v>38</v>
      </c>
      <c r="C1697" s="394"/>
      <c r="D1697" s="76"/>
      <c r="E1697" s="399"/>
      <c r="F1697" s="400"/>
      <c r="G1697" s="389"/>
      <c r="H1697" s="400"/>
      <c r="I1697" s="135"/>
      <c r="J1697" s="396"/>
      <c r="K1697" s="76">
        <f t="shared" si="936"/>
        <v>0</v>
      </c>
      <c r="L1697" s="76">
        <f t="shared" si="932"/>
        <v>0</v>
      </c>
      <c r="M1697" s="285"/>
      <c r="N1697" s="809"/>
    </row>
    <row r="1698" spans="1:14" s="402" customFormat="1" ht="42" customHeight="1" x14ac:dyDescent="0.25">
      <c r="A1698" s="849"/>
      <c r="B1698" s="393" t="s">
        <v>20</v>
      </c>
      <c r="C1698" s="394"/>
      <c r="D1698" s="76"/>
      <c r="E1698" s="399"/>
      <c r="F1698" s="400"/>
      <c r="G1698" s="389"/>
      <c r="H1698" s="400"/>
      <c r="I1698" s="135"/>
      <c r="J1698" s="396"/>
      <c r="K1698" s="76">
        <f t="shared" si="936"/>
        <v>0</v>
      </c>
      <c r="L1698" s="76">
        <f t="shared" si="932"/>
        <v>0</v>
      </c>
      <c r="M1698" s="285"/>
      <c r="N1698" s="810"/>
    </row>
    <row r="1699" spans="1:14" s="407" customFormat="1" ht="68.25" customHeight="1" x14ac:dyDescent="0.25">
      <c r="A1699" s="642" t="s">
        <v>420</v>
      </c>
      <c r="B1699" s="404" t="s">
        <v>421</v>
      </c>
      <c r="C1699" s="227" t="s">
        <v>97</v>
      </c>
      <c r="D1699" s="405">
        <f>SUM(D1700:D1701)</f>
        <v>5810.6</v>
      </c>
      <c r="E1699" s="405">
        <f>SUM(E1700:E1701)</f>
        <v>2785.46</v>
      </c>
      <c r="F1699" s="405">
        <f>SUM(F1700:F1701)</f>
        <v>2785.46</v>
      </c>
      <c r="G1699" s="406">
        <f t="shared" ref="G1699" si="939">F1699/E1699</f>
        <v>1</v>
      </c>
      <c r="H1699" s="405">
        <f>SUM(H1700:H1703)</f>
        <v>0</v>
      </c>
      <c r="I1699" s="406">
        <f t="shared" ref="I1699" si="940">H1699/E1699</f>
        <v>0</v>
      </c>
      <c r="J1699" s="406">
        <f t="shared" ref="J1699" si="941">H1699/F1699</f>
        <v>0</v>
      </c>
      <c r="K1699" s="405">
        <f>SUM(K1700:K1701)</f>
        <v>2785.46</v>
      </c>
      <c r="L1699" s="405"/>
      <c r="M1699" s="406">
        <f t="shared" ref="M1699:M1701" si="942">K1699/E1699</f>
        <v>1</v>
      </c>
      <c r="N1699" s="854"/>
    </row>
    <row r="1700" spans="1:14" s="407" customFormat="1" x14ac:dyDescent="0.25">
      <c r="A1700" s="643"/>
      <c r="B1700" s="393" t="s">
        <v>19</v>
      </c>
      <c r="C1700" s="394"/>
      <c r="D1700" s="305">
        <f>D1705</f>
        <v>4450.6000000000004</v>
      </c>
      <c r="E1700" s="305">
        <f t="shared" ref="E1700:F1700" si="943">E1705</f>
        <v>1392.73</v>
      </c>
      <c r="F1700" s="305">
        <f t="shared" si="943"/>
        <v>1392.73</v>
      </c>
      <c r="G1700" s="408">
        <f>F1700/E1700</f>
        <v>1</v>
      </c>
      <c r="H1700" s="305">
        <f>H1705</f>
        <v>0</v>
      </c>
      <c r="I1700" s="408"/>
      <c r="J1700" s="408"/>
      <c r="K1700" s="305">
        <f>E1700</f>
        <v>1392.73</v>
      </c>
      <c r="L1700" s="305">
        <f>E1700-K1700</f>
        <v>0</v>
      </c>
      <c r="M1700" s="406">
        <f>K1700/E1700</f>
        <v>1</v>
      </c>
      <c r="N1700" s="855"/>
    </row>
    <row r="1701" spans="1:14" s="407" customFormat="1" x14ac:dyDescent="0.25">
      <c r="A1701" s="643"/>
      <c r="B1701" s="393" t="s">
        <v>18</v>
      </c>
      <c r="C1701" s="394"/>
      <c r="D1701" s="305">
        <f t="shared" ref="D1701:F1703" si="944">D1706</f>
        <v>1360</v>
      </c>
      <c r="E1701" s="305">
        <f t="shared" si="944"/>
        <v>1392.73</v>
      </c>
      <c r="F1701" s="305">
        <f t="shared" si="944"/>
        <v>1392.73</v>
      </c>
      <c r="G1701" s="408">
        <f t="shared" ref="G1701" si="945">F1701/E1701</f>
        <v>1</v>
      </c>
      <c r="H1701" s="305">
        <f t="shared" ref="H1701:H1703" si="946">H1706</f>
        <v>0</v>
      </c>
      <c r="I1701" s="408">
        <f t="shared" ref="I1701" si="947">H1701/E1701</f>
        <v>0</v>
      </c>
      <c r="J1701" s="408">
        <f t="shared" ref="J1701" si="948">H1701/F1701</f>
        <v>0</v>
      </c>
      <c r="K1701" s="305">
        <v>1392.73</v>
      </c>
      <c r="L1701" s="305">
        <f>E1701-K1701</f>
        <v>0</v>
      </c>
      <c r="M1701" s="408">
        <f t="shared" si="942"/>
        <v>1</v>
      </c>
      <c r="N1701" s="855"/>
    </row>
    <row r="1702" spans="1:14" s="407" customFormat="1" x14ac:dyDescent="0.25">
      <c r="A1702" s="643"/>
      <c r="B1702" s="393" t="s">
        <v>38</v>
      </c>
      <c r="C1702" s="394"/>
      <c r="D1702" s="305">
        <f t="shared" si="944"/>
        <v>0</v>
      </c>
      <c r="E1702" s="305">
        <f t="shared" si="944"/>
        <v>0</v>
      </c>
      <c r="F1702" s="305">
        <f t="shared" si="944"/>
        <v>0</v>
      </c>
      <c r="G1702" s="410"/>
      <c r="H1702" s="305">
        <f t="shared" si="946"/>
        <v>0</v>
      </c>
      <c r="I1702" s="411"/>
      <c r="J1702" s="412"/>
      <c r="K1702" s="409"/>
      <c r="L1702" s="409"/>
      <c r="M1702" s="413"/>
      <c r="N1702" s="855"/>
    </row>
    <row r="1703" spans="1:14" s="407" customFormat="1" x14ac:dyDescent="0.25">
      <c r="A1703" s="644"/>
      <c r="B1703" s="393" t="s">
        <v>20</v>
      </c>
      <c r="C1703" s="394"/>
      <c r="D1703" s="305">
        <f t="shared" si="944"/>
        <v>0</v>
      </c>
      <c r="E1703" s="305">
        <f t="shared" si="944"/>
        <v>0</v>
      </c>
      <c r="F1703" s="305">
        <f t="shared" si="944"/>
        <v>0</v>
      </c>
      <c r="G1703" s="416"/>
      <c r="H1703" s="305">
        <f t="shared" si="946"/>
        <v>0</v>
      </c>
      <c r="I1703" s="364"/>
      <c r="J1703" s="235"/>
      <c r="K1703" s="156"/>
      <c r="L1703" s="156"/>
      <c r="M1703" s="417"/>
      <c r="N1703" s="856"/>
    </row>
    <row r="1704" spans="1:14" s="407" customFormat="1" ht="91.5" customHeight="1" x14ac:dyDescent="0.25">
      <c r="A1704" s="642" t="s">
        <v>986</v>
      </c>
      <c r="B1704" s="391" t="s">
        <v>987</v>
      </c>
      <c r="C1704" s="394" t="s">
        <v>139</v>
      </c>
      <c r="D1704" s="50">
        <f>SUM(D1705:D1706)</f>
        <v>5810.6</v>
      </c>
      <c r="E1704" s="50">
        <f>SUM(E1705:E1706)</f>
        <v>2785.46</v>
      </c>
      <c r="F1704" s="50">
        <f>SUM(F1705:F1706)</f>
        <v>2785.46</v>
      </c>
      <c r="G1704" s="536">
        <f>F1704/E1704</f>
        <v>1</v>
      </c>
      <c r="H1704" s="50"/>
      <c r="I1704" s="536">
        <f>H1704/E1704</f>
        <v>0</v>
      </c>
      <c r="J1704" s="536">
        <f>H1704/F1704</f>
        <v>0</v>
      </c>
      <c r="K1704" s="50">
        <f>SUM(K1705:K1706)</f>
        <v>2785.46</v>
      </c>
      <c r="L1704" s="50"/>
      <c r="M1704" s="537">
        <f>K1704/E1704</f>
        <v>1</v>
      </c>
      <c r="N1704" s="854" t="s">
        <v>1367</v>
      </c>
    </row>
    <row r="1705" spans="1:14" s="407" customFormat="1" ht="42.75" customHeight="1" x14ac:dyDescent="0.25">
      <c r="A1705" s="643"/>
      <c r="B1705" s="393" t="s">
        <v>19</v>
      </c>
      <c r="C1705" s="394"/>
      <c r="D1705" s="24">
        <v>4450.6000000000004</v>
      </c>
      <c r="E1705" s="24">
        <v>1392.73</v>
      </c>
      <c r="F1705" s="24">
        <v>1392.73</v>
      </c>
      <c r="G1705" s="506">
        <f>F1705/E1705</f>
        <v>1</v>
      </c>
      <c r="H1705" s="24"/>
      <c r="I1705" s="506"/>
      <c r="J1705" s="506"/>
      <c r="K1705" s="24">
        <f>E1705</f>
        <v>1392.73</v>
      </c>
      <c r="L1705" s="24">
        <f>E1705-K1705</f>
        <v>0</v>
      </c>
      <c r="M1705" s="537">
        <f>K1705/E1705</f>
        <v>1</v>
      </c>
      <c r="N1705" s="855"/>
    </row>
    <row r="1706" spans="1:14" s="407" customFormat="1" ht="34.5" customHeight="1" x14ac:dyDescent="0.25">
      <c r="A1706" s="643"/>
      <c r="B1706" s="393" t="s">
        <v>18</v>
      </c>
      <c r="C1706" s="394"/>
      <c r="D1706" s="24">
        <v>1360</v>
      </c>
      <c r="E1706" s="24">
        <v>1392.73</v>
      </c>
      <c r="F1706" s="24">
        <v>1392.73</v>
      </c>
      <c r="G1706" s="506">
        <f>F1706/E1706</f>
        <v>1</v>
      </c>
      <c r="H1706" s="24"/>
      <c r="I1706" s="506">
        <f>H1706/E1706</f>
        <v>0</v>
      </c>
      <c r="J1706" s="506">
        <f>H1706/F1706</f>
        <v>0</v>
      </c>
      <c r="K1706" s="24">
        <v>1392.73</v>
      </c>
      <c r="L1706" s="24">
        <f>E1706-K1706</f>
        <v>0</v>
      </c>
      <c r="M1706" s="465">
        <f>K1706/E1706</f>
        <v>1</v>
      </c>
      <c r="N1706" s="855"/>
    </row>
    <row r="1707" spans="1:14" s="407" customFormat="1" ht="35.25" customHeight="1" x14ac:dyDescent="0.25">
      <c r="A1707" s="643"/>
      <c r="B1707" s="393" t="s">
        <v>38</v>
      </c>
      <c r="C1707" s="394"/>
      <c r="D1707" s="156"/>
      <c r="E1707" s="414"/>
      <c r="F1707" s="415"/>
      <c r="G1707" s="416"/>
      <c r="H1707" s="415"/>
      <c r="I1707" s="364"/>
      <c r="J1707" s="235"/>
      <c r="K1707" s="156"/>
      <c r="L1707" s="156"/>
      <c r="M1707" s="417"/>
      <c r="N1707" s="855"/>
    </row>
    <row r="1708" spans="1:14" s="407" customFormat="1" ht="33" customHeight="1" x14ac:dyDescent="0.25">
      <c r="A1708" s="644"/>
      <c r="B1708" s="393" t="s">
        <v>20</v>
      </c>
      <c r="C1708" s="394"/>
      <c r="D1708" s="156"/>
      <c r="E1708" s="414"/>
      <c r="F1708" s="415"/>
      <c r="G1708" s="416"/>
      <c r="H1708" s="415"/>
      <c r="I1708" s="364"/>
      <c r="J1708" s="235"/>
      <c r="K1708" s="156"/>
      <c r="L1708" s="156"/>
      <c r="M1708" s="417"/>
      <c r="N1708" s="856"/>
    </row>
    <row r="1709" spans="1:14" s="71" customFormat="1" ht="68.25" customHeight="1" x14ac:dyDescent="0.25">
      <c r="A1709" s="660" t="s">
        <v>8</v>
      </c>
      <c r="B1709" s="132" t="s">
        <v>1264</v>
      </c>
      <c r="C1709" s="34" t="s">
        <v>95</v>
      </c>
      <c r="D1709" s="31">
        <f>SUM(D1710:D1713)</f>
        <v>245831.55</v>
      </c>
      <c r="E1709" s="31">
        <f>SUM(E1710:E1713)</f>
        <v>245831.55</v>
      </c>
      <c r="F1709" s="31">
        <f>SUM(F1710:F1713)</f>
        <v>38679.339999999997</v>
      </c>
      <c r="G1709" s="97">
        <f t="shared" ref="G1709:G1783" si="949">F1709/E1709</f>
        <v>0.157</v>
      </c>
      <c r="H1709" s="31">
        <f>SUM(H1710:H1713)</f>
        <v>38679.339999999997</v>
      </c>
      <c r="I1709" s="97">
        <f t="shared" ref="I1709:I1767" si="950">H1709/E1709</f>
        <v>0.157</v>
      </c>
      <c r="J1709" s="97">
        <f t="shared" ref="J1709:J1783" si="951">H1709/F1709</f>
        <v>1</v>
      </c>
      <c r="K1709" s="31">
        <f>SUM(K1710:K1713)</f>
        <v>245831.55</v>
      </c>
      <c r="L1709" s="31">
        <f>SUM(L1710:L1713)</f>
        <v>0</v>
      </c>
      <c r="M1709" s="32">
        <f>K1709/E1709</f>
        <v>1</v>
      </c>
      <c r="N1709" s="877"/>
    </row>
    <row r="1710" spans="1:14" s="71" customFormat="1" x14ac:dyDescent="0.25">
      <c r="A1710" s="660"/>
      <c r="B1710" s="35" t="s">
        <v>19</v>
      </c>
      <c r="C1710" s="35"/>
      <c r="D1710" s="33">
        <f t="shared" ref="D1710:F1713" si="952">D1715+D1720+D1735+D1755+D1765+D1775</f>
        <v>0</v>
      </c>
      <c r="E1710" s="33">
        <f t="shared" si="952"/>
        <v>0</v>
      </c>
      <c r="F1710" s="108">
        <f t="shared" si="952"/>
        <v>0</v>
      </c>
      <c r="G1710" s="99" t="e">
        <f t="shared" si="949"/>
        <v>#DIV/0!</v>
      </c>
      <c r="H1710" s="108">
        <f>H1715+H1720+H1735+H1755+H1765+H1775</f>
        <v>0</v>
      </c>
      <c r="I1710" s="99" t="e">
        <f t="shared" si="950"/>
        <v>#DIV/0!</v>
      </c>
      <c r="J1710" s="99" t="e">
        <f t="shared" si="951"/>
        <v>#DIV/0!</v>
      </c>
      <c r="K1710" s="33">
        <f t="shared" ref="K1710:L1713" si="953">K1715+K1720+K1735+K1755+K1765+K1775</f>
        <v>0</v>
      </c>
      <c r="L1710" s="33">
        <f t="shared" si="953"/>
        <v>0</v>
      </c>
      <c r="M1710" s="112" t="e">
        <f>K1710/E1710</f>
        <v>#DIV/0!</v>
      </c>
      <c r="N1710" s="877"/>
    </row>
    <row r="1711" spans="1:14" s="71" customFormat="1" x14ac:dyDescent="0.25">
      <c r="A1711" s="660"/>
      <c r="B1711" s="35" t="s">
        <v>18</v>
      </c>
      <c r="C1711" s="35"/>
      <c r="D1711" s="33">
        <f t="shared" si="952"/>
        <v>0</v>
      </c>
      <c r="E1711" s="33">
        <f t="shared" si="952"/>
        <v>0</v>
      </c>
      <c r="F1711" s="108">
        <f t="shared" si="952"/>
        <v>0</v>
      </c>
      <c r="G1711" s="99" t="e">
        <f t="shared" si="949"/>
        <v>#DIV/0!</v>
      </c>
      <c r="H1711" s="108">
        <f>H1716+H1721+H1736+H1756+H1766+H1776</f>
        <v>0</v>
      </c>
      <c r="I1711" s="99" t="e">
        <f t="shared" si="950"/>
        <v>#DIV/0!</v>
      </c>
      <c r="J1711" s="99" t="e">
        <f t="shared" si="951"/>
        <v>#DIV/0!</v>
      </c>
      <c r="K1711" s="33">
        <f t="shared" si="953"/>
        <v>0</v>
      </c>
      <c r="L1711" s="33">
        <f t="shared" si="953"/>
        <v>0</v>
      </c>
      <c r="M1711" s="112" t="e">
        <f t="shared" ref="M1711:M1769" si="954">K1711/E1711</f>
        <v>#DIV/0!</v>
      </c>
      <c r="N1711" s="877"/>
    </row>
    <row r="1712" spans="1:14" s="71" customFormat="1" x14ac:dyDescent="0.25">
      <c r="A1712" s="660"/>
      <c r="B1712" s="35" t="s">
        <v>38</v>
      </c>
      <c r="C1712" s="35"/>
      <c r="D1712" s="33">
        <f t="shared" si="952"/>
        <v>245831.55</v>
      </c>
      <c r="E1712" s="33">
        <f t="shared" si="952"/>
        <v>245831.55</v>
      </c>
      <c r="F1712" s="33">
        <f t="shared" si="952"/>
        <v>38679.339999999997</v>
      </c>
      <c r="G1712" s="100">
        <f t="shared" si="949"/>
        <v>0.157</v>
      </c>
      <c r="H1712" s="33">
        <f>H1717+H1722+H1737+H1757+H1767+H1777</f>
        <v>38679.339999999997</v>
      </c>
      <c r="I1712" s="100">
        <f t="shared" si="950"/>
        <v>0.157</v>
      </c>
      <c r="J1712" s="100">
        <f t="shared" si="951"/>
        <v>1</v>
      </c>
      <c r="K1712" s="33">
        <f t="shared" si="953"/>
        <v>245831.55</v>
      </c>
      <c r="L1712" s="33">
        <f t="shared" si="953"/>
        <v>0</v>
      </c>
      <c r="M1712" s="192">
        <f t="shared" si="954"/>
        <v>1</v>
      </c>
      <c r="N1712" s="877"/>
    </row>
    <row r="1713" spans="1:14" s="71" customFormat="1" x14ac:dyDescent="0.25">
      <c r="A1713" s="660"/>
      <c r="B1713" s="35" t="s">
        <v>20</v>
      </c>
      <c r="C1713" s="35"/>
      <c r="D1713" s="33">
        <f t="shared" si="952"/>
        <v>0</v>
      </c>
      <c r="E1713" s="33">
        <f t="shared" si="952"/>
        <v>0</v>
      </c>
      <c r="F1713" s="33">
        <f t="shared" si="952"/>
        <v>0</v>
      </c>
      <c r="G1713" s="98" t="e">
        <f t="shared" si="949"/>
        <v>#DIV/0!</v>
      </c>
      <c r="H1713" s="33">
        <f>H1718+H1723+H1738+H1758+H1768+H1778</f>
        <v>0</v>
      </c>
      <c r="I1713" s="99" t="e">
        <f t="shared" si="950"/>
        <v>#DIV/0!</v>
      </c>
      <c r="J1713" s="99" t="e">
        <f t="shared" si="951"/>
        <v>#DIV/0!</v>
      </c>
      <c r="K1713" s="33">
        <f t="shared" si="953"/>
        <v>0</v>
      </c>
      <c r="L1713" s="33">
        <f t="shared" si="953"/>
        <v>0</v>
      </c>
      <c r="M1713" s="112" t="e">
        <f t="shared" si="954"/>
        <v>#DIV/0!</v>
      </c>
      <c r="N1713" s="877"/>
    </row>
    <row r="1714" spans="1:14" s="4" customFormat="1" ht="184.5" customHeight="1" x14ac:dyDescent="0.25">
      <c r="A1714" s="802" t="s">
        <v>249</v>
      </c>
      <c r="B1714" s="37" t="s">
        <v>929</v>
      </c>
      <c r="C1714" s="37" t="s">
        <v>139</v>
      </c>
      <c r="D1714" s="50">
        <f>SUM(D1715:D1718)</f>
        <v>103530.7</v>
      </c>
      <c r="E1714" s="50">
        <f>SUM(E1715:E1718)</f>
        <v>103530.7</v>
      </c>
      <c r="F1714" s="50">
        <f>SUM(F1715:F1718)</f>
        <v>16613.3</v>
      </c>
      <c r="G1714" s="101">
        <f t="shared" si="949"/>
        <v>0.16</v>
      </c>
      <c r="H1714" s="50">
        <f>SUM(H1715:H1718)</f>
        <v>16613.3</v>
      </c>
      <c r="I1714" s="158">
        <f t="shared" si="950"/>
        <v>0.16</v>
      </c>
      <c r="J1714" s="101">
        <f t="shared" si="951"/>
        <v>1</v>
      </c>
      <c r="K1714" s="24">
        <f>SUM(K1715:K1718)</f>
        <v>103530.7</v>
      </c>
      <c r="L1714" s="24">
        <f>SUM(L1715:L1718)</f>
        <v>0</v>
      </c>
      <c r="M1714" s="47">
        <f t="shared" si="954"/>
        <v>1</v>
      </c>
      <c r="N1714" s="686" t="s">
        <v>1263</v>
      </c>
    </row>
    <row r="1715" spans="1:14" s="4" customFormat="1" ht="48.75" customHeight="1" outlineLevel="1" x14ac:dyDescent="0.25">
      <c r="A1715" s="636"/>
      <c r="B1715" s="587" t="s">
        <v>19</v>
      </c>
      <c r="C1715" s="587"/>
      <c r="D1715" s="24"/>
      <c r="E1715" s="24"/>
      <c r="F1715" s="24"/>
      <c r="G1715" s="77" t="e">
        <f t="shared" si="949"/>
        <v>#DIV/0!</v>
      </c>
      <c r="H1715" s="24"/>
      <c r="I1715" s="77" t="e">
        <f t="shared" si="950"/>
        <v>#DIV/0!</v>
      </c>
      <c r="J1715" s="77" t="e">
        <f t="shared" si="951"/>
        <v>#DIV/0!</v>
      </c>
      <c r="K1715" s="24">
        <f t="shared" ref="K1715:K1773" si="955">E1715</f>
        <v>0</v>
      </c>
      <c r="L1715" s="24"/>
      <c r="M1715" s="115" t="e">
        <f t="shared" si="954"/>
        <v>#DIV/0!</v>
      </c>
      <c r="N1715" s="686"/>
    </row>
    <row r="1716" spans="1:14" s="4" customFormat="1" ht="48.75" customHeight="1" outlineLevel="1" x14ac:dyDescent="0.25">
      <c r="A1716" s="636"/>
      <c r="B1716" s="587" t="s">
        <v>18</v>
      </c>
      <c r="C1716" s="587"/>
      <c r="D1716" s="24">
        <v>0</v>
      </c>
      <c r="E1716" s="24">
        <v>0</v>
      </c>
      <c r="F1716" s="24">
        <v>0</v>
      </c>
      <c r="G1716" s="77" t="e">
        <f t="shared" si="949"/>
        <v>#DIV/0!</v>
      </c>
      <c r="H1716" s="24">
        <v>0</v>
      </c>
      <c r="I1716" s="77" t="e">
        <f t="shared" si="950"/>
        <v>#DIV/0!</v>
      </c>
      <c r="J1716" s="77" t="e">
        <f t="shared" si="951"/>
        <v>#DIV/0!</v>
      </c>
      <c r="K1716" s="24">
        <f t="shared" si="955"/>
        <v>0</v>
      </c>
      <c r="L1716" s="24"/>
      <c r="M1716" s="115" t="e">
        <f t="shared" si="954"/>
        <v>#DIV/0!</v>
      </c>
      <c r="N1716" s="686"/>
    </row>
    <row r="1717" spans="1:14" s="4" customFormat="1" ht="48.75" customHeight="1" outlineLevel="1" x14ac:dyDescent="0.25">
      <c r="A1717" s="636"/>
      <c r="B1717" s="587" t="s">
        <v>38</v>
      </c>
      <c r="C1717" s="587"/>
      <c r="D1717" s="24">
        <v>103530.7</v>
      </c>
      <c r="E1717" s="24">
        <v>103530.7</v>
      </c>
      <c r="F1717" s="24">
        <v>16613.3</v>
      </c>
      <c r="G1717" s="96">
        <f t="shared" si="949"/>
        <v>0.16</v>
      </c>
      <c r="H1717" s="24">
        <f>F1717</f>
        <v>16613.3</v>
      </c>
      <c r="I1717" s="158">
        <f t="shared" si="950"/>
        <v>0.16</v>
      </c>
      <c r="J1717" s="96">
        <f t="shared" si="951"/>
        <v>1</v>
      </c>
      <c r="K1717" s="24">
        <f>E1717</f>
        <v>103530.7</v>
      </c>
      <c r="L1717" s="24"/>
      <c r="M1717" s="47">
        <f t="shared" si="954"/>
        <v>1</v>
      </c>
      <c r="N1717" s="686"/>
    </row>
    <row r="1718" spans="1:14" s="4" customFormat="1" ht="48.75" customHeight="1" outlineLevel="1" x14ac:dyDescent="0.25">
      <c r="A1718" s="636"/>
      <c r="B1718" s="587" t="s">
        <v>20</v>
      </c>
      <c r="C1718" s="587"/>
      <c r="D1718" s="24">
        <v>0</v>
      </c>
      <c r="E1718" s="24">
        <v>0</v>
      </c>
      <c r="F1718" s="24">
        <v>0</v>
      </c>
      <c r="G1718" s="77" t="e">
        <f t="shared" si="949"/>
        <v>#DIV/0!</v>
      </c>
      <c r="H1718" s="40">
        <v>0</v>
      </c>
      <c r="I1718" s="77" t="e">
        <f t="shared" si="950"/>
        <v>#DIV/0!</v>
      </c>
      <c r="J1718" s="77" t="e">
        <f t="shared" si="951"/>
        <v>#DIV/0!</v>
      </c>
      <c r="K1718" s="24">
        <f t="shared" si="955"/>
        <v>0</v>
      </c>
      <c r="L1718" s="24"/>
      <c r="M1718" s="115" t="e">
        <f t="shared" si="954"/>
        <v>#DIV/0!</v>
      </c>
      <c r="N1718" s="686"/>
    </row>
    <row r="1719" spans="1:14" s="4" customFormat="1" ht="73.5" customHeight="1" outlineLevel="1" x14ac:dyDescent="0.25">
      <c r="A1719" s="620" t="s">
        <v>250</v>
      </c>
      <c r="B1719" s="37" t="s">
        <v>299</v>
      </c>
      <c r="C1719" s="37" t="s">
        <v>139</v>
      </c>
      <c r="D1719" s="24">
        <f>SUM(D1720:D1723)</f>
        <v>28807.66</v>
      </c>
      <c r="E1719" s="24">
        <f t="shared" ref="E1719:F1719" si="956">SUM(E1720:E1723)</f>
        <v>28807.66</v>
      </c>
      <c r="F1719" s="24">
        <f t="shared" si="956"/>
        <v>3959.5</v>
      </c>
      <c r="G1719" s="96">
        <f t="shared" si="949"/>
        <v>0.13700000000000001</v>
      </c>
      <c r="H1719" s="40">
        <f>SUM(H1720:H1723)</f>
        <v>3959.5</v>
      </c>
      <c r="I1719" s="96">
        <f t="shared" si="950"/>
        <v>0.13700000000000001</v>
      </c>
      <c r="J1719" s="96">
        <f t="shared" si="951"/>
        <v>1</v>
      </c>
      <c r="K1719" s="24">
        <f>SUM(K1720:K1723)</f>
        <v>28807.66</v>
      </c>
      <c r="L1719" s="24">
        <f>SUM(L1720:L1723)</f>
        <v>0</v>
      </c>
      <c r="M1719" s="47">
        <f t="shared" si="954"/>
        <v>1</v>
      </c>
      <c r="N1719" s="906"/>
    </row>
    <row r="1720" spans="1:14" s="4" customFormat="1" outlineLevel="1" x14ac:dyDescent="0.25">
      <c r="A1720" s="621"/>
      <c r="B1720" s="587" t="s">
        <v>19</v>
      </c>
      <c r="C1720" s="587"/>
      <c r="D1720" s="24">
        <f t="shared" ref="D1720:F1723" si="957">D1725+D1730</f>
        <v>0</v>
      </c>
      <c r="E1720" s="24">
        <f t="shared" si="957"/>
        <v>0</v>
      </c>
      <c r="F1720" s="24">
        <f t="shared" si="957"/>
        <v>0</v>
      </c>
      <c r="G1720" s="77" t="e">
        <f t="shared" si="949"/>
        <v>#DIV/0!</v>
      </c>
      <c r="H1720" s="24">
        <f>H1725+H1730</f>
        <v>0</v>
      </c>
      <c r="I1720" s="77" t="e">
        <f t="shared" si="950"/>
        <v>#DIV/0!</v>
      </c>
      <c r="J1720" s="77" t="e">
        <f t="shared" si="951"/>
        <v>#DIV/0!</v>
      </c>
      <c r="K1720" s="24">
        <f t="shared" ref="K1720:L1723" si="958">K1725+K1730</f>
        <v>0</v>
      </c>
      <c r="L1720" s="24">
        <f t="shared" si="958"/>
        <v>0</v>
      </c>
      <c r="M1720" s="115" t="e">
        <f t="shared" si="954"/>
        <v>#DIV/0!</v>
      </c>
      <c r="N1720" s="907"/>
    </row>
    <row r="1721" spans="1:14" s="4" customFormat="1" outlineLevel="1" x14ac:dyDescent="0.25">
      <c r="A1721" s="621"/>
      <c r="B1721" s="587" t="s">
        <v>18</v>
      </c>
      <c r="C1721" s="587"/>
      <c r="D1721" s="24">
        <f t="shared" si="957"/>
        <v>0</v>
      </c>
      <c r="E1721" s="24">
        <f t="shared" si="957"/>
        <v>0</v>
      </c>
      <c r="F1721" s="24">
        <f t="shared" si="957"/>
        <v>0</v>
      </c>
      <c r="G1721" s="77" t="e">
        <f t="shared" si="949"/>
        <v>#DIV/0!</v>
      </c>
      <c r="H1721" s="24">
        <f>H1726+H1731</f>
        <v>0</v>
      </c>
      <c r="I1721" s="77" t="e">
        <f t="shared" si="950"/>
        <v>#DIV/0!</v>
      </c>
      <c r="J1721" s="77" t="e">
        <f t="shared" si="951"/>
        <v>#DIV/0!</v>
      </c>
      <c r="K1721" s="24">
        <f t="shared" si="958"/>
        <v>0</v>
      </c>
      <c r="L1721" s="24">
        <f t="shared" si="958"/>
        <v>0</v>
      </c>
      <c r="M1721" s="115" t="e">
        <f t="shared" si="954"/>
        <v>#DIV/0!</v>
      </c>
      <c r="N1721" s="907"/>
    </row>
    <row r="1722" spans="1:14" s="4" customFormat="1" outlineLevel="1" x14ac:dyDescent="0.25">
      <c r="A1722" s="621"/>
      <c r="B1722" s="587" t="s">
        <v>38</v>
      </c>
      <c r="C1722" s="587"/>
      <c r="D1722" s="24">
        <f t="shared" si="957"/>
        <v>28807.66</v>
      </c>
      <c r="E1722" s="24">
        <f t="shared" si="957"/>
        <v>28807.66</v>
      </c>
      <c r="F1722" s="24">
        <f t="shared" si="957"/>
        <v>3959.5</v>
      </c>
      <c r="G1722" s="96">
        <f t="shared" si="949"/>
        <v>0.13700000000000001</v>
      </c>
      <c r="H1722" s="24">
        <f>H1727+H1732</f>
        <v>3959.5</v>
      </c>
      <c r="I1722" s="96">
        <f t="shared" si="950"/>
        <v>0.13700000000000001</v>
      </c>
      <c r="J1722" s="96">
        <f t="shared" si="951"/>
        <v>1</v>
      </c>
      <c r="K1722" s="24">
        <f t="shared" si="958"/>
        <v>28807.66</v>
      </c>
      <c r="L1722" s="24">
        <f t="shared" si="958"/>
        <v>0</v>
      </c>
      <c r="M1722" s="47">
        <f t="shared" si="954"/>
        <v>1</v>
      </c>
      <c r="N1722" s="907"/>
    </row>
    <row r="1723" spans="1:14" s="4" customFormat="1" outlineLevel="1" x14ac:dyDescent="0.25">
      <c r="A1723" s="622"/>
      <c r="B1723" s="587" t="s">
        <v>20</v>
      </c>
      <c r="C1723" s="587"/>
      <c r="D1723" s="24">
        <f t="shared" si="957"/>
        <v>0</v>
      </c>
      <c r="E1723" s="24">
        <f t="shared" si="957"/>
        <v>0</v>
      </c>
      <c r="F1723" s="24">
        <f t="shared" si="957"/>
        <v>0</v>
      </c>
      <c r="G1723" s="77" t="e">
        <f t="shared" si="949"/>
        <v>#DIV/0!</v>
      </c>
      <c r="H1723" s="24">
        <f>H1728+H1733</f>
        <v>0</v>
      </c>
      <c r="I1723" s="77" t="e">
        <f t="shared" si="950"/>
        <v>#DIV/0!</v>
      </c>
      <c r="J1723" s="77" t="e">
        <f t="shared" si="951"/>
        <v>#DIV/0!</v>
      </c>
      <c r="K1723" s="24">
        <f t="shared" si="958"/>
        <v>0</v>
      </c>
      <c r="L1723" s="24">
        <f t="shared" si="958"/>
        <v>0</v>
      </c>
      <c r="M1723" s="115" t="e">
        <f t="shared" si="954"/>
        <v>#DIV/0!</v>
      </c>
      <c r="N1723" s="908"/>
    </row>
    <row r="1724" spans="1:14" s="4" customFormat="1" ht="76.5" customHeight="1" outlineLevel="1" x14ac:dyDescent="0.25">
      <c r="A1724" s="620" t="s">
        <v>251</v>
      </c>
      <c r="B1724" s="37" t="s">
        <v>950</v>
      </c>
      <c r="C1724" s="37" t="s">
        <v>139</v>
      </c>
      <c r="D1724" s="50">
        <f>SUM(D1725:D1728)</f>
        <v>4452.66</v>
      </c>
      <c r="E1724" s="50">
        <f t="shared" ref="E1724:F1724" si="959">SUM(E1725:E1728)</f>
        <v>4452.66</v>
      </c>
      <c r="F1724" s="50">
        <f t="shared" si="959"/>
        <v>0</v>
      </c>
      <c r="G1724" s="101">
        <f t="shared" si="949"/>
        <v>0</v>
      </c>
      <c r="H1724" s="50">
        <f>SUM(H1725:H1728)</f>
        <v>0</v>
      </c>
      <c r="I1724" s="101">
        <f t="shared" si="950"/>
        <v>0</v>
      </c>
      <c r="J1724" s="95" t="e">
        <f t="shared" si="951"/>
        <v>#DIV/0!</v>
      </c>
      <c r="K1724" s="50">
        <f>SUM(K1725:K1728)</f>
        <v>4452.66</v>
      </c>
      <c r="L1724" s="50">
        <f>SUM(L1725:L1728)</f>
        <v>0</v>
      </c>
      <c r="M1724" s="134">
        <f t="shared" si="954"/>
        <v>1</v>
      </c>
      <c r="N1724" s="838" t="s">
        <v>1368</v>
      </c>
    </row>
    <row r="1725" spans="1:14" s="4" customFormat="1" ht="39.75" customHeight="1" outlineLevel="1" x14ac:dyDescent="0.25">
      <c r="A1725" s="621"/>
      <c r="B1725" s="587" t="s">
        <v>19</v>
      </c>
      <c r="C1725" s="587"/>
      <c r="D1725" s="24"/>
      <c r="E1725" s="24"/>
      <c r="F1725" s="24"/>
      <c r="G1725" s="77" t="e">
        <f t="shared" si="949"/>
        <v>#DIV/0!</v>
      </c>
      <c r="H1725" s="24"/>
      <c r="I1725" s="77" t="e">
        <f t="shared" si="950"/>
        <v>#DIV/0!</v>
      </c>
      <c r="J1725" s="77" t="e">
        <f t="shared" si="951"/>
        <v>#DIV/0!</v>
      </c>
      <c r="K1725" s="24"/>
      <c r="L1725" s="24"/>
      <c r="M1725" s="115" t="e">
        <f t="shared" si="954"/>
        <v>#DIV/0!</v>
      </c>
      <c r="N1725" s="839"/>
    </row>
    <row r="1726" spans="1:14" s="4" customFormat="1" ht="39.75" customHeight="1" outlineLevel="1" x14ac:dyDescent="0.25">
      <c r="A1726" s="621"/>
      <c r="B1726" s="587" t="s">
        <v>18</v>
      </c>
      <c r="C1726" s="587"/>
      <c r="D1726" s="24"/>
      <c r="E1726" s="24"/>
      <c r="F1726" s="24"/>
      <c r="G1726" s="77" t="e">
        <f t="shared" si="949"/>
        <v>#DIV/0!</v>
      </c>
      <c r="H1726" s="24"/>
      <c r="I1726" s="77" t="e">
        <f t="shared" si="950"/>
        <v>#DIV/0!</v>
      </c>
      <c r="J1726" s="77" t="e">
        <f t="shared" si="951"/>
        <v>#DIV/0!</v>
      </c>
      <c r="K1726" s="24"/>
      <c r="L1726" s="24"/>
      <c r="M1726" s="115" t="e">
        <f t="shared" si="954"/>
        <v>#DIV/0!</v>
      </c>
      <c r="N1726" s="839"/>
    </row>
    <row r="1727" spans="1:14" s="4" customFormat="1" ht="39.75" customHeight="1" outlineLevel="1" x14ac:dyDescent="0.25">
      <c r="A1727" s="621"/>
      <c r="B1727" s="587" t="s">
        <v>38</v>
      </c>
      <c r="C1727" s="587"/>
      <c r="D1727" s="24">
        <v>4452.66</v>
      </c>
      <c r="E1727" s="24">
        <v>4452.66</v>
      </c>
      <c r="F1727" s="24"/>
      <c r="G1727" s="96">
        <f t="shared" si="949"/>
        <v>0</v>
      </c>
      <c r="H1727" s="24">
        <f>F1727</f>
        <v>0</v>
      </c>
      <c r="I1727" s="96">
        <f t="shared" si="950"/>
        <v>0</v>
      </c>
      <c r="J1727" s="77" t="e">
        <f t="shared" si="951"/>
        <v>#DIV/0!</v>
      </c>
      <c r="K1727" s="24">
        <f>E1727</f>
        <v>4452.66</v>
      </c>
      <c r="L1727" s="24">
        <f>E1727-K1727</f>
        <v>0</v>
      </c>
      <c r="M1727" s="47">
        <f t="shared" si="954"/>
        <v>1</v>
      </c>
      <c r="N1727" s="839"/>
    </row>
    <row r="1728" spans="1:14" s="4" customFormat="1" ht="39.75" customHeight="1" outlineLevel="1" x14ac:dyDescent="0.25">
      <c r="A1728" s="622"/>
      <c r="B1728" s="587" t="s">
        <v>20</v>
      </c>
      <c r="C1728" s="587"/>
      <c r="D1728" s="24"/>
      <c r="E1728" s="24"/>
      <c r="F1728" s="24"/>
      <c r="G1728" s="77" t="e">
        <f t="shared" si="949"/>
        <v>#DIV/0!</v>
      </c>
      <c r="H1728" s="40"/>
      <c r="I1728" s="77" t="e">
        <f t="shared" si="950"/>
        <v>#DIV/0!</v>
      </c>
      <c r="J1728" s="77" t="e">
        <f t="shared" si="951"/>
        <v>#DIV/0!</v>
      </c>
      <c r="K1728" s="24"/>
      <c r="L1728" s="24"/>
      <c r="M1728" s="115" t="e">
        <f t="shared" si="954"/>
        <v>#DIV/0!</v>
      </c>
      <c r="N1728" s="840"/>
    </row>
    <row r="1729" spans="1:14" s="4" customFormat="1" ht="195.75" customHeight="1" outlineLevel="1" x14ac:dyDescent="0.25">
      <c r="A1729" s="620" t="s">
        <v>252</v>
      </c>
      <c r="B1729" s="37" t="s">
        <v>981</v>
      </c>
      <c r="C1729" s="37" t="s">
        <v>139</v>
      </c>
      <c r="D1729" s="50">
        <f>SUM(D1730:D1733)</f>
        <v>24355</v>
      </c>
      <c r="E1729" s="50">
        <f t="shared" ref="E1729:F1729" si="960">SUM(E1730:E1733)</f>
        <v>24355</v>
      </c>
      <c r="F1729" s="50">
        <f t="shared" si="960"/>
        <v>3959.5</v>
      </c>
      <c r="G1729" s="101">
        <f t="shared" si="949"/>
        <v>0.16300000000000001</v>
      </c>
      <c r="H1729" s="107">
        <f>SUM(H1730:H1733)</f>
        <v>3959.5</v>
      </c>
      <c r="I1729" s="101">
        <f t="shared" si="950"/>
        <v>0.16300000000000001</v>
      </c>
      <c r="J1729" s="101">
        <f t="shared" si="951"/>
        <v>1</v>
      </c>
      <c r="K1729" s="50">
        <f>SUM(K1730:K1733)</f>
        <v>24355</v>
      </c>
      <c r="L1729" s="50">
        <f>SUM(L1730:L1733)</f>
        <v>0</v>
      </c>
      <c r="M1729" s="134">
        <f t="shared" si="954"/>
        <v>1</v>
      </c>
      <c r="N1729" s="838" t="s">
        <v>1393</v>
      </c>
    </row>
    <row r="1730" spans="1:14" s="4" customFormat="1" ht="55.5" customHeight="1" outlineLevel="1" x14ac:dyDescent="0.25">
      <c r="A1730" s="621"/>
      <c r="B1730" s="587" t="s">
        <v>19</v>
      </c>
      <c r="C1730" s="587"/>
      <c r="D1730" s="24"/>
      <c r="E1730" s="24"/>
      <c r="F1730" s="24"/>
      <c r="G1730" s="77" t="e">
        <f t="shared" si="949"/>
        <v>#DIV/0!</v>
      </c>
      <c r="H1730" s="40"/>
      <c r="I1730" s="77" t="e">
        <f t="shared" si="950"/>
        <v>#DIV/0!</v>
      </c>
      <c r="J1730" s="77" t="e">
        <f t="shared" si="951"/>
        <v>#DIV/0!</v>
      </c>
      <c r="K1730" s="24"/>
      <c r="L1730" s="24"/>
      <c r="M1730" s="115" t="e">
        <f t="shared" si="954"/>
        <v>#DIV/0!</v>
      </c>
      <c r="N1730" s="839"/>
    </row>
    <row r="1731" spans="1:14" s="4" customFormat="1" ht="55.5" customHeight="1" outlineLevel="1" x14ac:dyDescent="0.25">
      <c r="A1731" s="621"/>
      <c r="B1731" s="587" t="s">
        <v>18</v>
      </c>
      <c r="C1731" s="587"/>
      <c r="D1731" s="24"/>
      <c r="E1731" s="24"/>
      <c r="F1731" s="24"/>
      <c r="G1731" s="77" t="e">
        <f t="shared" si="949"/>
        <v>#DIV/0!</v>
      </c>
      <c r="H1731" s="40"/>
      <c r="I1731" s="77" t="e">
        <f t="shared" si="950"/>
        <v>#DIV/0!</v>
      </c>
      <c r="J1731" s="77" t="e">
        <f t="shared" si="951"/>
        <v>#DIV/0!</v>
      </c>
      <c r="K1731" s="24"/>
      <c r="L1731" s="24"/>
      <c r="M1731" s="115" t="e">
        <f t="shared" si="954"/>
        <v>#DIV/0!</v>
      </c>
      <c r="N1731" s="839"/>
    </row>
    <row r="1732" spans="1:14" s="4" customFormat="1" ht="55.5" customHeight="1" outlineLevel="1" x14ac:dyDescent="0.25">
      <c r="A1732" s="621"/>
      <c r="B1732" s="587" t="s">
        <v>38</v>
      </c>
      <c r="C1732" s="587"/>
      <c r="D1732" s="24">
        <v>24355</v>
      </c>
      <c r="E1732" s="24">
        <v>24355</v>
      </c>
      <c r="F1732" s="24">
        <v>3959.5</v>
      </c>
      <c r="G1732" s="96">
        <f t="shared" si="949"/>
        <v>0.16300000000000001</v>
      </c>
      <c r="H1732" s="24">
        <v>3959.5</v>
      </c>
      <c r="I1732" s="96">
        <f t="shared" si="950"/>
        <v>0.16300000000000001</v>
      </c>
      <c r="J1732" s="96">
        <f t="shared" si="951"/>
        <v>1</v>
      </c>
      <c r="K1732" s="24">
        <f>E1732</f>
        <v>24355</v>
      </c>
      <c r="L1732" s="24">
        <f>E1732-K1732</f>
        <v>0</v>
      </c>
      <c r="M1732" s="47">
        <f t="shared" si="954"/>
        <v>1</v>
      </c>
      <c r="N1732" s="839"/>
    </row>
    <row r="1733" spans="1:14" s="4" customFormat="1" ht="69" customHeight="1" outlineLevel="1" x14ac:dyDescent="0.25">
      <c r="A1733" s="622"/>
      <c r="B1733" s="587" t="s">
        <v>20</v>
      </c>
      <c r="C1733" s="587"/>
      <c r="D1733" s="24"/>
      <c r="E1733" s="24"/>
      <c r="F1733" s="24"/>
      <c r="G1733" s="77" t="e">
        <f t="shared" si="949"/>
        <v>#DIV/0!</v>
      </c>
      <c r="H1733" s="40"/>
      <c r="I1733" s="77" t="e">
        <f t="shared" si="950"/>
        <v>#DIV/0!</v>
      </c>
      <c r="J1733" s="77" t="e">
        <f t="shared" si="951"/>
        <v>#DIV/0!</v>
      </c>
      <c r="K1733" s="24"/>
      <c r="L1733" s="24"/>
      <c r="M1733" s="115" t="e">
        <f t="shared" si="954"/>
        <v>#DIV/0!</v>
      </c>
      <c r="N1733" s="840"/>
    </row>
    <row r="1734" spans="1:14" s="4" customFormat="1" ht="71.25" customHeight="1" outlineLevel="1" x14ac:dyDescent="0.25">
      <c r="A1734" s="635" t="s">
        <v>253</v>
      </c>
      <c r="B1734" s="53" t="s">
        <v>982</v>
      </c>
      <c r="C1734" s="355" t="s">
        <v>330</v>
      </c>
      <c r="D1734" s="58">
        <f>SUM(D1735:D1738)</f>
        <v>15077.51</v>
      </c>
      <c r="E1734" s="58">
        <f>SUM(E1735:E1738)</f>
        <v>15077.51</v>
      </c>
      <c r="F1734" s="58">
        <f>SUM(F1735:F1738)</f>
        <v>0</v>
      </c>
      <c r="G1734" s="102">
        <f t="shared" si="949"/>
        <v>0</v>
      </c>
      <c r="H1734" s="58">
        <f>SUM(H1735:H1738)</f>
        <v>0</v>
      </c>
      <c r="I1734" s="102">
        <f t="shared" si="950"/>
        <v>0</v>
      </c>
      <c r="J1734" s="102" t="e">
        <f t="shared" si="951"/>
        <v>#DIV/0!</v>
      </c>
      <c r="K1734" s="58">
        <f>SUM(K1735:K1738)</f>
        <v>15077.51</v>
      </c>
      <c r="L1734" s="58">
        <f>SUM(L1735:L1738)</f>
        <v>0</v>
      </c>
      <c r="M1734" s="56">
        <f t="shared" si="954"/>
        <v>1</v>
      </c>
      <c r="N1734" s="811"/>
    </row>
    <row r="1735" spans="1:14" s="4" customFormat="1" ht="19.5" outlineLevel="1" x14ac:dyDescent="0.25">
      <c r="A1735" s="635"/>
      <c r="B1735" s="354" t="s">
        <v>19</v>
      </c>
      <c r="C1735" s="53"/>
      <c r="D1735" s="24">
        <f t="shared" ref="D1735:F1738" si="961">D1740+D1745+D1750</f>
        <v>0</v>
      </c>
      <c r="E1735" s="24">
        <f t="shared" si="961"/>
        <v>0</v>
      </c>
      <c r="F1735" s="24">
        <f t="shared" si="961"/>
        <v>0</v>
      </c>
      <c r="G1735" s="94" t="e">
        <f t="shared" si="949"/>
        <v>#DIV/0!</v>
      </c>
      <c r="H1735" s="24">
        <f>H1740+H1745+H1750</f>
        <v>0</v>
      </c>
      <c r="I1735" s="77" t="e">
        <f t="shared" si="950"/>
        <v>#DIV/0!</v>
      </c>
      <c r="J1735" s="77" t="e">
        <f t="shared" si="951"/>
        <v>#DIV/0!</v>
      </c>
      <c r="K1735" s="24">
        <f t="shared" ref="K1735:L1738" si="962">K1740+K1745+K1750</f>
        <v>0</v>
      </c>
      <c r="L1735" s="24">
        <f t="shared" si="962"/>
        <v>0</v>
      </c>
      <c r="M1735" s="115" t="e">
        <f t="shared" si="954"/>
        <v>#DIV/0!</v>
      </c>
      <c r="N1735" s="811"/>
    </row>
    <row r="1736" spans="1:14" s="4" customFormat="1" ht="18.75" customHeight="1" outlineLevel="1" x14ac:dyDescent="0.25">
      <c r="A1736" s="635"/>
      <c r="B1736" s="354" t="s">
        <v>18</v>
      </c>
      <c r="C1736" s="53"/>
      <c r="D1736" s="24">
        <f t="shared" si="961"/>
        <v>0</v>
      </c>
      <c r="E1736" s="24">
        <f t="shared" si="961"/>
        <v>0</v>
      </c>
      <c r="F1736" s="24">
        <f t="shared" si="961"/>
        <v>0</v>
      </c>
      <c r="G1736" s="77" t="e">
        <f t="shared" si="949"/>
        <v>#DIV/0!</v>
      </c>
      <c r="H1736" s="24">
        <f>H1741+H1746+H1751</f>
        <v>0</v>
      </c>
      <c r="I1736" s="77" t="e">
        <f t="shared" si="950"/>
        <v>#DIV/0!</v>
      </c>
      <c r="J1736" s="77" t="e">
        <f t="shared" si="951"/>
        <v>#DIV/0!</v>
      </c>
      <c r="K1736" s="24">
        <f t="shared" si="962"/>
        <v>0</v>
      </c>
      <c r="L1736" s="24">
        <f t="shared" si="962"/>
        <v>0</v>
      </c>
      <c r="M1736" s="115" t="e">
        <f t="shared" si="954"/>
        <v>#DIV/0!</v>
      </c>
      <c r="N1736" s="811"/>
    </row>
    <row r="1737" spans="1:14" s="4" customFormat="1" ht="19.5" outlineLevel="1" x14ac:dyDescent="0.25">
      <c r="A1737" s="635"/>
      <c r="B1737" s="354" t="s">
        <v>38</v>
      </c>
      <c r="C1737" s="53"/>
      <c r="D1737" s="24">
        <f t="shared" si="961"/>
        <v>15077.51</v>
      </c>
      <c r="E1737" s="24">
        <f t="shared" si="961"/>
        <v>15077.51</v>
      </c>
      <c r="F1737" s="24">
        <f t="shared" si="961"/>
        <v>0</v>
      </c>
      <c r="G1737" s="77">
        <f>F1737/E1737</f>
        <v>0</v>
      </c>
      <c r="H1737" s="24">
        <f>H1742+H1747+H1752</f>
        <v>0</v>
      </c>
      <c r="I1737" s="77">
        <f t="shared" si="950"/>
        <v>0</v>
      </c>
      <c r="J1737" s="77" t="e">
        <f t="shared" si="951"/>
        <v>#DIV/0!</v>
      </c>
      <c r="K1737" s="24">
        <f t="shared" si="962"/>
        <v>15077.51</v>
      </c>
      <c r="L1737" s="24">
        <f t="shared" si="962"/>
        <v>0</v>
      </c>
      <c r="M1737" s="47">
        <f t="shared" si="954"/>
        <v>1</v>
      </c>
      <c r="N1737" s="811"/>
    </row>
    <row r="1738" spans="1:14" s="4" customFormat="1" ht="19.5" outlineLevel="1" x14ac:dyDescent="0.25">
      <c r="A1738" s="635"/>
      <c r="B1738" s="354" t="s">
        <v>20</v>
      </c>
      <c r="C1738" s="53"/>
      <c r="D1738" s="24">
        <f t="shared" si="961"/>
        <v>0</v>
      </c>
      <c r="E1738" s="24">
        <f t="shared" si="961"/>
        <v>0</v>
      </c>
      <c r="F1738" s="24">
        <f t="shared" si="961"/>
        <v>0</v>
      </c>
      <c r="G1738" s="94" t="e">
        <f t="shared" si="949"/>
        <v>#DIV/0!</v>
      </c>
      <c r="H1738" s="24">
        <f>H1743+H1748+H1753</f>
        <v>0</v>
      </c>
      <c r="I1738" s="77" t="e">
        <f t="shared" si="950"/>
        <v>#DIV/0!</v>
      </c>
      <c r="J1738" s="77" t="e">
        <f t="shared" si="951"/>
        <v>#DIV/0!</v>
      </c>
      <c r="K1738" s="24">
        <f t="shared" si="962"/>
        <v>0</v>
      </c>
      <c r="L1738" s="24">
        <f t="shared" si="962"/>
        <v>0</v>
      </c>
      <c r="M1738" s="115" t="e">
        <f t="shared" si="954"/>
        <v>#DIV/0!</v>
      </c>
      <c r="N1738" s="811"/>
    </row>
    <row r="1739" spans="1:14" s="4" customFormat="1" ht="42" customHeight="1" outlineLevel="1" x14ac:dyDescent="0.25">
      <c r="A1739" s="711" t="s">
        <v>254</v>
      </c>
      <c r="B1739" s="37" t="s">
        <v>1018</v>
      </c>
      <c r="C1739" s="37" t="s">
        <v>334</v>
      </c>
      <c r="D1739" s="50">
        <f>SUM(D1740:D1743)</f>
        <v>1039.97</v>
      </c>
      <c r="E1739" s="50">
        <f>SUM(E1740:E1743)</f>
        <v>1039.97</v>
      </c>
      <c r="F1739" s="50">
        <f>SUM(F1740:F1743)</f>
        <v>0</v>
      </c>
      <c r="G1739" s="101">
        <f t="shared" si="949"/>
        <v>0</v>
      </c>
      <c r="H1739" s="50">
        <f>SUM(H1740:H1743)</f>
        <v>0</v>
      </c>
      <c r="I1739" s="101">
        <f t="shared" si="950"/>
        <v>0</v>
      </c>
      <c r="J1739" s="95" t="e">
        <f t="shared" si="951"/>
        <v>#DIV/0!</v>
      </c>
      <c r="K1739" s="50">
        <f>SUM(K1740:K1743)</f>
        <v>1039.97</v>
      </c>
      <c r="L1739" s="50">
        <f t="shared" ref="L1739:L1773" si="963">E1739-K1739</f>
        <v>0</v>
      </c>
      <c r="M1739" s="134">
        <f t="shared" si="954"/>
        <v>1</v>
      </c>
      <c r="N1739" s="853" t="s">
        <v>1262</v>
      </c>
    </row>
    <row r="1740" spans="1:14" s="4" customFormat="1" outlineLevel="1" x14ac:dyDescent="0.25">
      <c r="A1740" s="711"/>
      <c r="B1740" s="587" t="s">
        <v>19</v>
      </c>
      <c r="C1740" s="37"/>
      <c r="D1740" s="24"/>
      <c r="E1740" s="24"/>
      <c r="F1740" s="24"/>
      <c r="G1740" s="94" t="e">
        <f t="shared" si="949"/>
        <v>#DIV/0!</v>
      </c>
      <c r="H1740" s="40"/>
      <c r="I1740" s="77" t="e">
        <f t="shared" si="950"/>
        <v>#DIV/0!</v>
      </c>
      <c r="J1740" s="77" t="e">
        <f t="shared" si="951"/>
        <v>#DIV/0!</v>
      </c>
      <c r="K1740" s="24">
        <f t="shared" si="955"/>
        <v>0</v>
      </c>
      <c r="L1740" s="24">
        <f t="shared" si="963"/>
        <v>0</v>
      </c>
      <c r="M1740" s="115" t="e">
        <f t="shared" si="954"/>
        <v>#DIV/0!</v>
      </c>
      <c r="N1740" s="853"/>
    </row>
    <row r="1741" spans="1:14" s="4" customFormat="1" outlineLevel="1" x14ac:dyDescent="0.25">
      <c r="A1741" s="711"/>
      <c r="B1741" s="587" t="s">
        <v>18</v>
      </c>
      <c r="C1741" s="37"/>
      <c r="D1741" s="24"/>
      <c r="E1741" s="24"/>
      <c r="F1741" s="36"/>
      <c r="G1741" s="77" t="e">
        <f t="shared" si="949"/>
        <v>#DIV/0!</v>
      </c>
      <c r="H1741" s="386">
        <f>F1741</f>
        <v>0</v>
      </c>
      <c r="I1741" s="77" t="e">
        <f t="shared" si="950"/>
        <v>#DIV/0!</v>
      </c>
      <c r="J1741" s="77" t="e">
        <f t="shared" si="951"/>
        <v>#DIV/0!</v>
      </c>
      <c r="K1741" s="24"/>
      <c r="L1741" s="24">
        <f t="shared" si="963"/>
        <v>0</v>
      </c>
      <c r="M1741" s="115" t="e">
        <f t="shared" si="954"/>
        <v>#DIV/0!</v>
      </c>
      <c r="N1741" s="853"/>
    </row>
    <row r="1742" spans="1:14" s="4" customFormat="1" outlineLevel="1" x14ac:dyDescent="0.25">
      <c r="A1742" s="711"/>
      <c r="B1742" s="587" t="s">
        <v>38</v>
      </c>
      <c r="C1742" s="37"/>
      <c r="D1742" s="24">
        <v>1039.97</v>
      </c>
      <c r="E1742" s="24">
        <v>1039.97</v>
      </c>
      <c r="F1742" s="24"/>
      <c r="G1742" s="96">
        <f t="shared" si="949"/>
        <v>0</v>
      </c>
      <c r="H1742" s="40">
        <f>F1742</f>
        <v>0</v>
      </c>
      <c r="I1742" s="96">
        <f t="shared" si="950"/>
        <v>0</v>
      </c>
      <c r="J1742" s="77" t="e">
        <f t="shared" si="951"/>
        <v>#DIV/0!</v>
      </c>
      <c r="K1742" s="24">
        <f>E1742</f>
        <v>1039.97</v>
      </c>
      <c r="L1742" s="24">
        <f t="shared" si="963"/>
        <v>0</v>
      </c>
      <c r="M1742" s="47">
        <f t="shared" si="954"/>
        <v>1</v>
      </c>
      <c r="N1742" s="853"/>
    </row>
    <row r="1743" spans="1:14" s="4" customFormat="1" outlineLevel="1" x14ac:dyDescent="0.25">
      <c r="A1743" s="711"/>
      <c r="B1743" s="587" t="s">
        <v>20</v>
      </c>
      <c r="C1743" s="37"/>
      <c r="D1743" s="24">
        <v>0</v>
      </c>
      <c r="E1743" s="24">
        <v>0</v>
      </c>
      <c r="F1743" s="24">
        <v>0</v>
      </c>
      <c r="G1743" s="94" t="e">
        <f t="shared" si="949"/>
        <v>#DIV/0!</v>
      </c>
      <c r="H1743" s="40">
        <v>0</v>
      </c>
      <c r="I1743" s="77" t="e">
        <f t="shared" si="950"/>
        <v>#DIV/0!</v>
      </c>
      <c r="J1743" s="77" t="e">
        <f t="shared" si="951"/>
        <v>#DIV/0!</v>
      </c>
      <c r="K1743" s="24">
        <f t="shared" si="955"/>
        <v>0</v>
      </c>
      <c r="L1743" s="24">
        <f t="shared" si="963"/>
        <v>0</v>
      </c>
      <c r="M1743" s="115" t="e">
        <f t="shared" si="954"/>
        <v>#DIV/0!</v>
      </c>
      <c r="N1743" s="853"/>
    </row>
    <row r="1744" spans="1:14" s="4" customFormat="1" ht="37.5" customHeight="1" outlineLevel="1" x14ac:dyDescent="0.25">
      <c r="A1744" s="639" t="s">
        <v>985</v>
      </c>
      <c r="B1744" s="37" t="s">
        <v>1019</v>
      </c>
      <c r="C1744" s="37" t="s">
        <v>334</v>
      </c>
      <c r="D1744" s="50">
        <f>SUM(D1745:D1748)</f>
        <v>639.33000000000004</v>
      </c>
      <c r="E1744" s="50">
        <f>SUM(E1745:E1748)</f>
        <v>639.33000000000004</v>
      </c>
      <c r="F1744" s="50">
        <f>SUM(F1745:F1748)</f>
        <v>0</v>
      </c>
      <c r="G1744" s="95">
        <f t="shared" si="949"/>
        <v>0</v>
      </c>
      <c r="H1744" s="222">
        <f>SUM(H1745:H1748)</f>
        <v>0</v>
      </c>
      <c r="I1744" s="95">
        <f t="shared" si="950"/>
        <v>0</v>
      </c>
      <c r="J1744" s="95" t="e">
        <f t="shared" si="951"/>
        <v>#DIV/0!</v>
      </c>
      <c r="K1744" s="50">
        <f>SUM(K1745:K1748)</f>
        <v>639.33000000000004</v>
      </c>
      <c r="L1744" s="222">
        <f>SUM(L1745:L1748)</f>
        <v>0</v>
      </c>
      <c r="M1744" s="47">
        <f t="shared" si="954"/>
        <v>1</v>
      </c>
      <c r="N1744" s="853" t="s">
        <v>1260</v>
      </c>
    </row>
    <row r="1745" spans="1:14" s="4" customFormat="1" outlineLevel="1" x14ac:dyDescent="0.25">
      <c r="A1745" s="640"/>
      <c r="B1745" s="587" t="s">
        <v>19</v>
      </c>
      <c r="C1745" s="37"/>
      <c r="D1745" s="24"/>
      <c r="E1745" s="24"/>
      <c r="F1745" s="24"/>
      <c r="G1745" s="94" t="e">
        <f t="shared" si="949"/>
        <v>#DIV/0!</v>
      </c>
      <c r="H1745" s="386"/>
      <c r="I1745" s="77" t="e">
        <f t="shared" si="950"/>
        <v>#DIV/0!</v>
      </c>
      <c r="J1745" s="77" t="e">
        <f t="shared" si="951"/>
        <v>#DIV/0!</v>
      </c>
      <c r="K1745" s="24">
        <f t="shared" si="955"/>
        <v>0</v>
      </c>
      <c r="L1745" s="36">
        <f t="shared" si="963"/>
        <v>0</v>
      </c>
      <c r="M1745" s="115" t="e">
        <f t="shared" si="954"/>
        <v>#DIV/0!</v>
      </c>
      <c r="N1745" s="853"/>
    </row>
    <row r="1746" spans="1:14" s="4" customFormat="1" ht="18.75" customHeight="1" outlineLevel="1" x14ac:dyDescent="0.25">
      <c r="A1746" s="640"/>
      <c r="B1746" s="587" t="s">
        <v>18</v>
      </c>
      <c r="C1746" s="37"/>
      <c r="D1746" s="24"/>
      <c r="E1746" s="24"/>
      <c r="F1746" s="24"/>
      <c r="G1746" s="77" t="e">
        <f t="shared" si="949"/>
        <v>#DIV/0!</v>
      </c>
      <c r="H1746" s="36"/>
      <c r="I1746" s="77" t="e">
        <f t="shared" si="950"/>
        <v>#DIV/0!</v>
      </c>
      <c r="J1746" s="77" t="e">
        <f t="shared" si="951"/>
        <v>#DIV/0!</v>
      </c>
      <c r="K1746" s="24">
        <f t="shared" si="955"/>
        <v>0</v>
      </c>
      <c r="L1746" s="36">
        <f t="shared" si="963"/>
        <v>0</v>
      </c>
      <c r="M1746" s="115" t="e">
        <f t="shared" si="954"/>
        <v>#DIV/0!</v>
      </c>
      <c r="N1746" s="853"/>
    </row>
    <row r="1747" spans="1:14" s="4" customFormat="1" outlineLevel="1" x14ac:dyDescent="0.25">
      <c r="A1747" s="640"/>
      <c r="B1747" s="587" t="s">
        <v>38</v>
      </c>
      <c r="C1747" s="37"/>
      <c r="D1747" s="24">
        <v>639.33000000000004</v>
      </c>
      <c r="E1747" s="24">
        <v>639.33000000000004</v>
      </c>
      <c r="F1747" s="24"/>
      <c r="G1747" s="77">
        <f t="shared" si="949"/>
        <v>0</v>
      </c>
      <c r="H1747" s="36"/>
      <c r="I1747" s="77">
        <f t="shared" si="950"/>
        <v>0</v>
      </c>
      <c r="J1747" s="77" t="e">
        <f t="shared" si="951"/>
        <v>#DIV/0!</v>
      </c>
      <c r="K1747" s="24">
        <f>E1747</f>
        <v>639.33000000000004</v>
      </c>
      <c r="L1747" s="36">
        <f t="shared" si="963"/>
        <v>0</v>
      </c>
      <c r="M1747" s="47">
        <f t="shared" si="954"/>
        <v>1</v>
      </c>
      <c r="N1747" s="853"/>
    </row>
    <row r="1748" spans="1:14" s="4" customFormat="1" outlineLevel="1" x14ac:dyDescent="0.25">
      <c r="A1748" s="641"/>
      <c r="B1748" s="587" t="s">
        <v>20</v>
      </c>
      <c r="C1748" s="37"/>
      <c r="D1748" s="24">
        <v>0</v>
      </c>
      <c r="E1748" s="24">
        <v>0</v>
      </c>
      <c r="F1748" s="24">
        <v>0</v>
      </c>
      <c r="G1748" s="94" t="e">
        <f t="shared" si="949"/>
        <v>#DIV/0!</v>
      </c>
      <c r="H1748" s="386">
        <v>0</v>
      </c>
      <c r="I1748" s="77" t="e">
        <f t="shared" si="950"/>
        <v>#DIV/0!</v>
      </c>
      <c r="J1748" s="77" t="e">
        <f t="shared" si="951"/>
        <v>#DIV/0!</v>
      </c>
      <c r="K1748" s="36">
        <f t="shared" si="955"/>
        <v>0</v>
      </c>
      <c r="L1748" s="36">
        <f t="shared" si="963"/>
        <v>0</v>
      </c>
      <c r="M1748" s="115" t="e">
        <f t="shared" si="954"/>
        <v>#DIV/0!</v>
      </c>
      <c r="N1748" s="853"/>
    </row>
    <row r="1749" spans="1:14" s="334" customFormat="1" ht="35.25" customHeight="1" outlineLevel="1" x14ac:dyDescent="0.25">
      <c r="A1749" s="588" t="s">
        <v>1020</v>
      </c>
      <c r="B1749" s="37" t="s">
        <v>1021</v>
      </c>
      <c r="C1749" s="37" t="s">
        <v>334</v>
      </c>
      <c r="D1749" s="50">
        <f>SUM(D1750:D1753)</f>
        <v>13398.21</v>
      </c>
      <c r="E1749" s="50">
        <f>SUM(E1750:E1753)</f>
        <v>13398.21</v>
      </c>
      <c r="F1749" s="50">
        <f>SUM(F1750:F1753)</f>
        <v>0</v>
      </c>
      <c r="G1749" s="95">
        <f>F1749/E1749</f>
        <v>0</v>
      </c>
      <c r="H1749" s="222">
        <f>SUM(H1750:H1753)</f>
        <v>0</v>
      </c>
      <c r="I1749" s="95">
        <f>H1749/E1749</f>
        <v>0</v>
      </c>
      <c r="J1749" s="95" t="e">
        <f>H1749/F1749</f>
        <v>#DIV/0!</v>
      </c>
      <c r="K1749" s="50">
        <f>SUM(K1750:K1753)</f>
        <v>13398.21</v>
      </c>
      <c r="L1749" s="222">
        <f>SUM(L1750:L1753)</f>
        <v>0</v>
      </c>
      <c r="M1749" s="47">
        <f>K1749/E1749</f>
        <v>1</v>
      </c>
      <c r="N1749" s="844" t="s">
        <v>1261</v>
      </c>
    </row>
    <row r="1750" spans="1:14" s="334" customFormat="1" outlineLevel="1" x14ac:dyDescent="0.25">
      <c r="A1750" s="589"/>
      <c r="B1750" s="587" t="s">
        <v>19</v>
      </c>
      <c r="C1750" s="37"/>
      <c r="D1750" s="24"/>
      <c r="E1750" s="24"/>
      <c r="F1750" s="24"/>
      <c r="G1750" s="94" t="e">
        <f>F1750/E1750</f>
        <v>#DIV/0!</v>
      </c>
      <c r="H1750" s="386"/>
      <c r="I1750" s="77" t="e">
        <f>H1750/E1750</f>
        <v>#DIV/0!</v>
      </c>
      <c r="J1750" s="77" t="e">
        <f>H1750/F1750</f>
        <v>#DIV/0!</v>
      </c>
      <c r="K1750" s="24">
        <f>E1750</f>
        <v>0</v>
      </c>
      <c r="L1750" s="36">
        <f>E1750-K1750</f>
        <v>0</v>
      </c>
      <c r="M1750" s="115" t="e">
        <f>K1750/E1750</f>
        <v>#DIV/0!</v>
      </c>
      <c r="N1750" s="845"/>
    </row>
    <row r="1751" spans="1:14" s="334" customFormat="1" outlineLevel="1" x14ac:dyDescent="0.25">
      <c r="A1751" s="589"/>
      <c r="B1751" s="587" t="s">
        <v>18</v>
      </c>
      <c r="C1751" s="37"/>
      <c r="D1751" s="24"/>
      <c r="E1751" s="24"/>
      <c r="F1751" s="24"/>
      <c r="G1751" s="77" t="e">
        <f>F1751/E1751</f>
        <v>#DIV/0!</v>
      </c>
      <c r="H1751" s="36"/>
      <c r="I1751" s="77" t="e">
        <f>H1751/E1751</f>
        <v>#DIV/0!</v>
      </c>
      <c r="J1751" s="77" t="e">
        <f>H1751/F1751</f>
        <v>#DIV/0!</v>
      </c>
      <c r="K1751" s="24">
        <f>E1751</f>
        <v>0</v>
      </c>
      <c r="L1751" s="36">
        <f>E1751-K1751</f>
        <v>0</v>
      </c>
      <c r="M1751" s="115" t="e">
        <f>K1751/E1751</f>
        <v>#DIV/0!</v>
      </c>
      <c r="N1751" s="845"/>
    </row>
    <row r="1752" spans="1:14" s="334" customFormat="1" outlineLevel="1" x14ac:dyDescent="0.25">
      <c r="A1752" s="589"/>
      <c r="B1752" s="587" t="s">
        <v>38</v>
      </c>
      <c r="C1752" s="37"/>
      <c r="D1752" s="24">
        <v>13398.21</v>
      </c>
      <c r="E1752" s="24">
        <v>13398.21</v>
      </c>
      <c r="F1752" s="24"/>
      <c r="G1752" s="77">
        <f>F1752/E1752</f>
        <v>0</v>
      </c>
      <c r="H1752" s="36"/>
      <c r="I1752" s="77">
        <f>H1752/E1752</f>
        <v>0</v>
      </c>
      <c r="J1752" s="77" t="e">
        <f>H1752/F1752</f>
        <v>#DIV/0!</v>
      </c>
      <c r="K1752" s="24">
        <f>E1752</f>
        <v>13398.21</v>
      </c>
      <c r="L1752" s="36">
        <f>E1752-K1752</f>
        <v>0</v>
      </c>
      <c r="M1752" s="47">
        <f>K1752/E1752</f>
        <v>1</v>
      </c>
      <c r="N1752" s="845"/>
    </row>
    <row r="1753" spans="1:14" s="334" customFormat="1" outlineLevel="1" x14ac:dyDescent="0.25">
      <c r="A1753" s="589"/>
      <c r="B1753" s="587" t="s">
        <v>20</v>
      </c>
      <c r="C1753" s="37"/>
      <c r="D1753" s="24">
        <v>0</v>
      </c>
      <c r="E1753" s="24">
        <v>0</v>
      </c>
      <c r="F1753" s="24">
        <v>0</v>
      </c>
      <c r="G1753" s="94" t="e">
        <f>F1753/E1753</f>
        <v>#DIV/0!</v>
      </c>
      <c r="H1753" s="386">
        <v>0</v>
      </c>
      <c r="I1753" s="77" t="e">
        <f>H1753/E1753</f>
        <v>#DIV/0!</v>
      </c>
      <c r="J1753" s="77" t="e">
        <f>H1753/F1753</f>
        <v>#DIV/0!</v>
      </c>
      <c r="K1753" s="24">
        <f>E1753</f>
        <v>0</v>
      </c>
      <c r="L1753" s="36">
        <f>E1753-K1753</f>
        <v>0</v>
      </c>
      <c r="M1753" s="115" t="e">
        <f>K1753/E1753</f>
        <v>#DIV/0!</v>
      </c>
      <c r="N1753" s="846"/>
    </row>
    <row r="1754" spans="1:14" s="4" customFormat="1" ht="42.75" customHeight="1" outlineLevel="1" x14ac:dyDescent="0.25">
      <c r="A1754" s="635" t="s">
        <v>255</v>
      </c>
      <c r="B1754" s="53" t="s">
        <v>317</v>
      </c>
      <c r="C1754" s="53" t="s">
        <v>330</v>
      </c>
      <c r="D1754" s="58">
        <f>SUM(D1755:D1758)</f>
        <v>4131</v>
      </c>
      <c r="E1754" s="58">
        <f>SUM(E1755:E1758)</f>
        <v>4131</v>
      </c>
      <c r="F1754" s="58">
        <f>SUM(F1755:F1758)</f>
        <v>100</v>
      </c>
      <c r="G1754" s="92">
        <f t="shared" si="949"/>
        <v>2.4E-2</v>
      </c>
      <c r="H1754" s="58">
        <f>SUM(H1755:H1758)</f>
        <v>100</v>
      </c>
      <c r="I1754" s="92">
        <f t="shared" si="950"/>
        <v>2.4E-2</v>
      </c>
      <c r="J1754" s="92">
        <f t="shared" si="951"/>
        <v>1</v>
      </c>
      <c r="K1754" s="58">
        <f>SUM(K1755:K1758)</f>
        <v>4131</v>
      </c>
      <c r="L1754" s="58">
        <f>E1754-K1754</f>
        <v>0</v>
      </c>
      <c r="M1754" s="56">
        <f t="shared" si="954"/>
        <v>1</v>
      </c>
      <c r="N1754" s="811"/>
    </row>
    <row r="1755" spans="1:14" s="4" customFormat="1" ht="18.75" customHeight="1" outlineLevel="1" x14ac:dyDescent="0.25">
      <c r="A1755" s="635"/>
      <c r="B1755" s="354" t="s">
        <v>19</v>
      </c>
      <c r="C1755" s="53"/>
      <c r="D1755" s="24">
        <f t="shared" ref="D1755:F1758" si="964">D1760</f>
        <v>0</v>
      </c>
      <c r="E1755" s="24">
        <f t="shared" si="964"/>
        <v>0</v>
      </c>
      <c r="F1755" s="24">
        <f t="shared" si="964"/>
        <v>0</v>
      </c>
      <c r="G1755" s="94" t="e">
        <f t="shared" si="949"/>
        <v>#DIV/0!</v>
      </c>
      <c r="H1755" s="24">
        <f>H1760</f>
        <v>0</v>
      </c>
      <c r="I1755" s="77" t="e">
        <f t="shared" si="950"/>
        <v>#DIV/0!</v>
      </c>
      <c r="J1755" s="77" t="e">
        <f t="shared" si="951"/>
        <v>#DIV/0!</v>
      </c>
      <c r="K1755" s="24">
        <f t="shared" si="955"/>
        <v>0</v>
      </c>
      <c r="L1755" s="24">
        <f t="shared" si="963"/>
        <v>0</v>
      </c>
      <c r="M1755" s="115" t="e">
        <f t="shared" si="954"/>
        <v>#DIV/0!</v>
      </c>
      <c r="N1755" s="811"/>
    </row>
    <row r="1756" spans="1:14" s="4" customFormat="1" ht="18.75" customHeight="1" outlineLevel="1" x14ac:dyDescent="0.25">
      <c r="A1756" s="635"/>
      <c r="B1756" s="354" t="s">
        <v>18</v>
      </c>
      <c r="C1756" s="53"/>
      <c r="D1756" s="24">
        <f t="shared" si="964"/>
        <v>0</v>
      </c>
      <c r="E1756" s="24">
        <f t="shared" si="964"/>
        <v>0</v>
      </c>
      <c r="F1756" s="24">
        <f t="shared" si="964"/>
        <v>0</v>
      </c>
      <c r="G1756" s="94" t="e">
        <f t="shared" si="949"/>
        <v>#DIV/0!</v>
      </c>
      <c r="H1756" s="24">
        <f>H1761</f>
        <v>0</v>
      </c>
      <c r="I1756" s="77" t="e">
        <f t="shared" si="950"/>
        <v>#DIV/0!</v>
      </c>
      <c r="J1756" s="77" t="e">
        <f t="shared" si="951"/>
        <v>#DIV/0!</v>
      </c>
      <c r="K1756" s="24">
        <f t="shared" si="955"/>
        <v>0</v>
      </c>
      <c r="L1756" s="24">
        <f t="shared" si="963"/>
        <v>0</v>
      </c>
      <c r="M1756" s="115" t="e">
        <f t="shared" si="954"/>
        <v>#DIV/0!</v>
      </c>
      <c r="N1756" s="811"/>
    </row>
    <row r="1757" spans="1:14" s="4" customFormat="1" ht="18.75" customHeight="1" outlineLevel="1" x14ac:dyDescent="0.25">
      <c r="A1757" s="635"/>
      <c r="B1757" s="354" t="s">
        <v>38</v>
      </c>
      <c r="C1757" s="53"/>
      <c r="D1757" s="24">
        <f t="shared" si="964"/>
        <v>4131</v>
      </c>
      <c r="E1757" s="24">
        <f t="shared" si="964"/>
        <v>4131</v>
      </c>
      <c r="F1757" s="24">
        <f t="shared" si="964"/>
        <v>100</v>
      </c>
      <c r="G1757" s="96">
        <f t="shared" si="949"/>
        <v>2.4E-2</v>
      </c>
      <c r="H1757" s="24">
        <f>H1762</f>
        <v>100</v>
      </c>
      <c r="I1757" s="96">
        <f t="shared" si="950"/>
        <v>2.4E-2</v>
      </c>
      <c r="J1757" s="96">
        <f t="shared" si="951"/>
        <v>1</v>
      </c>
      <c r="K1757" s="24">
        <f>K1762</f>
        <v>4131</v>
      </c>
      <c r="L1757" s="24">
        <f t="shared" si="963"/>
        <v>0</v>
      </c>
      <c r="M1757" s="47">
        <f t="shared" si="954"/>
        <v>1</v>
      </c>
      <c r="N1757" s="811"/>
    </row>
    <row r="1758" spans="1:14" s="4" customFormat="1" ht="18.75" customHeight="1" outlineLevel="1" x14ac:dyDescent="0.25">
      <c r="A1758" s="635"/>
      <c r="B1758" s="354" t="s">
        <v>20</v>
      </c>
      <c r="C1758" s="53"/>
      <c r="D1758" s="24">
        <f t="shared" si="964"/>
        <v>0</v>
      </c>
      <c r="E1758" s="24">
        <f t="shared" si="964"/>
        <v>0</v>
      </c>
      <c r="F1758" s="24">
        <f t="shared" si="964"/>
        <v>0</v>
      </c>
      <c r="G1758" s="94" t="e">
        <f t="shared" si="949"/>
        <v>#DIV/0!</v>
      </c>
      <c r="H1758" s="24">
        <f>H1763</f>
        <v>0</v>
      </c>
      <c r="I1758" s="77" t="e">
        <f t="shared" si="950"/>
        <v>#DIV/0!</v>
      </c>
      <c r="J1758" s="77" t="e">
        <f t="shared" si="951"/>
        <v>#DIV/0!</v>
      </c>
      <c r="K1758" s="24">
        <f t="shared" si="955"/>
        <v>0</v>
      </c>
      <c r="L1758" s="24">
        <f t="shared" si="963"/>
        <v>0</v>
      </c>
      <c r="M1758" s="115" t="e">
        <f t="shared" si="954"/>
        <v>#DIV/0!</v>
      </c>
      <c r="N1758" s="811"/>
    </row>
    <row r="1759" spans="1:14" s="4" customFormat="1" ht="156.75" customHeight="1" outlineLevel="1" x14ac:dyDescent="0.25">
      <c r="A1759" s="636" t="s">
        <v>256</v>
      </c>
      <c r="B1759" s="37" t="s">
        <v>300</v>
      </c>
      <c r="C1759" s="37" t="s">
        <v>139</v>
      </c>
      <c r="D1759" s="50">
        <f>SUM(D1760:D1763)</f>
        <v>4131</v>
      </c>
      <c r="E1759" s="50">
        <f>SUM(E1760:E1763)</f>
        <v>4131</v>
      </c>
      <c r="F1759" s="50">
        <f>SUM(F1760:F1763)</f>
        <v>100</v>
      </c>
      <c r="G1759" s="101">
        <f t="shared" si="949"/>
        <v>2.4E-2</v>
      </c>
      <c r="H1759" s="50">
        <f>SUM(H1760:H1763)</f>
        <v>100</v>
      </c>
      <c r="I1759" s="101">
        <f t="shared" si="950"/>
        <v>2.4E-2</v>
      </c>
      <c r="J1759" s="101">
        <f t="shared" si="951"/>
        <v>1</v>
      </c>
      <c r="K1759" s="50">
        <f>SUM(K1760:K1763)</f>
        <v>4131</v>
      </c>
      <c r="L1759" s="50">
        <f>SUM(L1760:L1763)</f>
        <v>0</v>
      </c>
      <c r="M1759" s="47">
        <f t="shared" si="954"/>
        <v>1</v>
      </c>
      <c r="N1759" s="686" t="s">
        <v>1369</v>
      </c>
    </row>
    <row r="1760" spans="1:14" s="4" customFormat="1" outlineLevel="1" x14ac:dyDescent="0.25">
      <c r="A1760" s="636"/>
      <c r="B1760" s="587" t="s">
        <v>19</v>
      </c>
      <c r="C1760" s="587"/>
      <c r="D1760" s="24"/>
      <c r="E1760" s="24"/>
      <c r="F1760" s="24"/>
      <c r="G1760" s="94" t="e">
        <f t="shared" si="949"/>
        <v>#DIV/0!</v>
      </c>
      <c r="H1760" s="40"/>
      <c r="I1760" s="77" t="e">
        <f t="shared" si="950"/>
        <v>#DIV/0!</v>
      </c>
      <c r="J1760" s="77" t="e">
        <f t="shared" si="951"/>
        <v>#DIV/0!</v>
      </c>
      <c r="K1760" s="24">
        <f t="shared" si="955"/>
        <v>0</v>
      </c>
      <c r="L1760" s="24">
        <f t="shared" si="963"/>
        <v>0</v>
      </c>
      <c r="M1760" s="115" t="e">
        <f t="shared" si="954"/>
        <v>#DIV/0!</v>
      </c>
      <c r="N1760" s="686"/>
    </row>
    <row r="1761" spans="1:14" s="4" customFormat="1" outlineLevel="1" x14ac:dyDescent="0.25">
      <c r="A1761" s="636"/>
      <c r="B1761" s="587" t="s">
        <v>18</v>
      </c>
      <c r="C1761" s="587"/>
      <c r="D1761" s="24">
        <v>0</v>
      </c>
      <c r="E1761" s="24">
        <v>0</v>
      </c>
      <c r="F1761" s="24">
        <v>0</v>
      </c>
      <c r="G1761" s="94" t="e">
        <f t="shared" si="949"/>
        <v>#DIV/0!</v>
      </c>
      <c r="H1761" s="40">
        <v>0</v>
      </c>
      <c r="I1761" s="77" t="e">
        <f t="shared" si="950"/>
        <v>#DIV/0!</v>
      </c>
      <c r="J1761" s="77" t="e">
        <f t="shared" si="951"/>
        <v>#DIV/0!</v>
      </c>
      <c r="K1761" s="24">
        <f t="shared" si="955"/>
        <v>0</v>
      </c>
      <c r="L1761" s="24">
        <f t="shared" si="963"/>
        <v>0</v>
      </c>
      <c r="M1761" s="115" t="e">
        <f t="shared" si="954"/>
        <v>#DIV/0!</v>
      </c>
      <c r="N1761" s="686"/>
    </row>
    <row r="1762" spans="1:14" s="4" customFormat="1" outlineLevel="1" x14ac:dyDescent="0.25">
      <c r="A1762" s="636"/>
      <c r="B1762" s="587" t="s">
        <v>38</v>
      </c>
      <c r="C1762" s="587"/>
      <c r="D1762" s="24">
        <v>4131</v>
      </c>
      <c r="E1762" s="24">
        <v>4131</v>
      </c>
      <c r="F1762" s="24">
        <v>100</v>
      </c>
      <c r="G1762" s="96">
        <f t="shared" si="949"/>
        <v>2.4E-2</v>
      </c>
      <c r="H1762" s="24">
        <v>100</v>
      </c>
      <c r="I1762" s="96">
        <f t="shared" si="950"/>
        <v>2.4E-2</v>
      </c>
      <c r="J1762" s="96">
        <f t="shared" si="951"/>
        <v>1</v>
      </c>
      <c r="K1762" s="24">
        <f>E1762</f>
        <v>4131</v>
      </c>
      <c r="L1762" s="24">
        <f t="shared" si="963"/>
        <v>0</v>
      </c>
      <c r="M1762" s="47">
        <f t="shared" si="954"/>
        <v>1</v>
      </c>
      <c r="N1762" s="686"/>
    </row>
    <row r="1763" spans="1:14" s="4" customFormat="1" outlineLevel="1" x14ac:dyDescent="0.25">
      <c r="A1763" s="636"/>
      <c r="B1763" s="587" t="s">
        <v>20</v>
      </c>
      <c r="C1763" s="587"/>
      <c r="D1763" s="24">
        <v>0</v>
      </c>
      <c r="E1763" s="24">
        <v>0</v>
      </c>
      <c r="F1763" s="24">
        <v>0</v>
      </c>
      <c r="G1763" s="94" t="e">
        <f t="shared" si="949"/>
        <v>#DIV/0!</v>
      </c>
      <c r="H1763" s="40">
        <v>0</v>
      </c>
      <c r="I1763" s="77" t="e">
        <f t="shared" si="950"/>
        <v>#DIV/0!</v>
      </c>
      <c r="J1763" s="77" t="e">
        <f t="shared" si="951"/>
        <v>#DIV/0!</v>
      </c>
      <c r="K1763" s="24">
        <f t="shared" si="955"/>
        <v>0</v>
      </c>
      <c r="L1763" s="24">
        <f t="shared" si="963"/>
        <v>0</v>
      </c>
      <c r="M1763" s="115" t="e">
        <f t="shared" si="954"/>
        <v>#DIV/0!</v>
      </c>
      <c r="N1763" s="686"/>
    </row>
    <row r="1764" spans="1:14" s="4" customFormat="1" ht="27" customHeight="1" outlineLevel="1" x14ac:dyDescent="0.25">
      <c r="A1764" s="635" t="s">
        <v>257</v>
      </c>
      <c r="B1764" s="53" t="s">
        <v>316</v>
      </c>
      <c r="C1764" s="53" t="s">
        <v>330</v>
      </c>
      <c r="D1764" s="58">
        <f>SUM(D1765:D1768)</f>
        <v>91284.88</v>
      </c>
      <c r="E1764" s="58">
        <f t="shared" ref="E1764:F1764" si="965">SUM(E1765:E1768)</f>
        <v>91284.88</v>
      </c>
      <c r="F1764" s="58">
        <f t="shared" si="965"/>
        <v>18006.54</v>
      </c>
      <c r="G1764" s="92">
        <f t="shared" si="949"/>
        <v>0.19700000000000001</v>
      </c>
      <c r="H1764" s="58">
        <f>SUM(H1765:H1768)</f>
        <v>18006.54</v>
      </c>
      <c r="I1764" s="92">
        <f t="shared" si="950"/>
        <v>0.19700000000000001</v>
      </c>
      <c r="J1764" s="92">
        <f t="shared" si="951"/>
        <v>1</v>
      </c>
      <c r="K1764" s="58">
        <f>SUM(K1765:K1768)</f>
        <v>91284.88</v>
      </c>
      <c r="L1764" s="58">
        <f>SUM(L1765:L1768)</f>
        <v>0</v>
      </c>
      <c r="M1764" s="56">
        <f t="shared" si="954"/>
        <v>1</v>
      </c>
      <c r="N1764" s="811"/>
    </row>
    <row r="1765" spans="1:14" s="4" customFormat="1" ht="19.5" outlineLevel="1" x14ac:dyDescent="0.25">
      <c r="A1765" s="635"/>
      <c r="B1765" s="354" t="s">
        <v>19</v>
      </c>
      <c r="C1765" s="53"/>
      <c r="D1765" s="24">
        <f>D1770</f>
        <v>0</v>
      </c>
      <c r="E1765" s="24">
        <f t="shared" ref="E1765:H1768" si="966">E1770</f>
        <v>0</v>
      </c>
      <c r="F1765" s="24">
        <f t="shared" si="966"/>
        <v>0</v>
      </c>
      <c r="G1765" s="77" t="e">
        <f t="shared" si="949"/>
        <v>#DIV/0!</v>
      </c>
      <c r="H1765" s="24">
        <f t="shared" si="966"/>
        <v>0</v>
      </c>
      <c r="I1765" s="77" t="e">
        <f t="shared" si="950"/>
        <v>#DIV/0!</v>
      </c>
      <c r="J1765" s="77" t="e">
        <f t="shared" si="951"/>
        <v>#DIV/0!</v>
      </c>
      <c r="K1765" s="24">
        <f t="shared" si="955"/>
        <v>0</v>
      </c>
      <c r="L1765" s="24">
        <f t="shared" si="963"/>
        <v>0</v>
      </c>
      <c r="M1765" s="115" t="e">
        <f t="shared" si="954"/>
        <v>#DIV/0!</v>
      </c>
      <c r="N1765" s="811"/>
    </row>
    <row r="1766" spans="1:14" s="4" customFormat="1" ht="19.5" outlineLevel="1" x14ac:dyDescent="0.25">
      <c r="A1766" s="635"/>
      <c r="B1766" s="354" t="s">
        <v>18</v>
      </c>
      <c r="C1766" s="53"/>
      <c r="D1766" s="24">
        <f t="shared" ref="D1766:F1768" si="967">D1771</f>
        <v>0</v>
      </c>
      <c r="E1766" s="24">
        <f t="shared" si="967"/>
        <v>0</v>
      </c>
      <c r="F1766" s="24">
        <f t="shared" si="967"/>
        <v>0</v>
      </c>
      <c r="G1766" s="77" t="e">
        <f t="shared" si="949"/>
        <v>#DIV/0!</v>
      </c>
      <c r="H1766" s="24">
        <f t="shared" si="966"/>
        <v>0</v>
      </c>
      <c r="I1766" s="77" t="e">
        <f t="shared" si="950"/>
        <v>#DIV/0!</v>
      </c>
      <c r="J1766" s="77" t="e">
        <f t="shared" si="951"/>
        <v>#DIV/0!</v>
      </c>
      <c r="K1766" s="24">
        <f t="shared" si="955"/>
        <v>0</v>
      </c>
      <c r="L1766" s="24">
        <f t="shared" si="963"/>
        <v>0</v>
      </c>
      <c r="M1766" s="115" t="e">
        <f t="shared" si="954"/>
        <v>#DIV/0!</v>
      </c>
      <c r="N1766" s="811"/>
    </row>
    <row r="1767" spans="1:14" s="4" customFormat="1" ht="19.5" outlineLevel="1" x14ac:dyDescent="0.25">
      <c r="A1767" s="635"/>
      <c r="B1767" s="354" t="s">
        <v>38</v>
      </c>
      <c r="C1767" s="53"/>
      <c r="D1767" s="24">
        <f t="shared" si="967"/>
        <v>91284.88</v>
      </c>
      <c r="E1767" s="24">
        <f t="shared" si="967"/>
        <v>91284.88</v>
      </c>
      <c r="F1767" s="24">
        <f t="shared" si="967"/>
        <v>18006.54</v>
      </c>
      <c r="G1767" s="96">
        <f t="shared" si="949"/>
        <v>0.19700000000000001</v>
      </c>
      <c r="H1767" s="24">
        <f t="shared" si="966"/>
        <v>18006.54</v>
      </c>
      <c r="I1767" s="96">
        <f t="shared" si="950"/>
        <v>0.19700000000000001</v>
      </c>
      <c r="J1767" s="96">
        <f t="shared" si="951"/>
        <v>1</v>
      </c>
      <c r="K1767" s="24">
        <f t="shared" si="955"/>
        <v>91284.88</v>
      </c>
      <c r="L1767" s="24">
        <f t="shared" si="963"/>
        <v>0</v>
      </c>
      <c r="M1767" s="47">
        <f t="shared" si="954"/>
        <v>1</v>
      </c>
      <c r="N1767" s="811"/>
    </row>
    <row r="1768" spans="1:14" s="4" customFormat="1" ht="19.5" outlineLevel="1" x14ac:dyDescent="0.25">
      <c r="A1768" s="635"/>
      <c r="B1768" s="354" t="s">
        <v>20</v>
      </c>
      <c r="C1768" s="53"/>
      <c r="D1768" s="24">
        <f t="shared" si="967"/>
        <v>0</v>
      </c>
      <c r="E1768" s="24">
        <f t="shared" si="967"/>
        <v>0</v>
      </c>
      <c r="F1768" s="24">
        <f t="shared" si="967"/>
        <v>0</v>
      </c>
      <c r="G1768" s="94" t="e">
        <f t="shared" si="949"/>
        <v>#DIV/0!</v>
      </c>
      <c r="H1768" s="24">
        <f t="shared" si="966"/>
        <v>0</v>
      </c>
      <c r="I1768" s="77" t="e">
        <f t="shared" ref="I1768:I1818" si="968">H1768/E1768</f>
        <v>#DIV/0!</v>
      </c>
      <c r="J1768" s="77" t="e">
        <f t="shared" si="951"/>
        <v>#DIV/0!</v>
      </c>
      <c r="K1768" s="24">
        <f t="shared" si="955"/>
        <v>0</v>
      </c>
      <c r="L1768" s="24">
        <f t="shared" si="963"/>
        <v>0</v>
      </c>
      <c r="M1768" s="115" t="e">
        <f t="shared" si="954"/>
        <v>#DIV/0!</v>
      </c>
      <c r="N1768" s="811"/>
    </row>
    <row r="1769" spans="1:14" s="4" customFormat="1" ht="56.25" outlineLevel="1" x14ac:dyDescent="0.25">
      <c r="A1769" s="636" t="s">
        <v>258</v>
      </c>
      <c r="B1769" s="37" t="s">
        <v>340</v>
      </c>
      <c r="C1769" s="37" t="s">
        <v>139</v>
      </c>
      <c r="D1769" s="50">
        <f>SUM(D1770:D1773)</f>
        <v>91284.88</v>
      </c>
      <c r="E1769" s="50">
        <f>SUM(E1770:E1773)</f>
        <v>91284.88</v>
      </c>
      <c r="F1769" s="50">
        <f>SUM(F1770:F1773)</f>
        <v>18006.54</v>
      </c>
      <c r="G1769" s="101">
        <f t="shared" si="949"/>
        <v>0.19700000000000001</v>
      </c>
      <c r="H1769" s="50">
        <f>H1772</f>
        <v>18006.54</v>
      </c>
      <c r="I1769" s="96">
        <f t="shared" si="968"/>
        <v>0.19700000000000001</v>
      </c>
      <c r="J1769" s="101">
        <f t="shared" si="951"/>
        <v>1</v>
      </c>
      <c r="K1769" s="24">
        <f t="shared" si="955"/>
        <v>91284.88</v>
      </c>
      <c r="L1769" s="24">
        <f t="shared" si="963"/>
        <v>0</v>
      </c>
      <c r="M1769" s="47">
        <f t="shared" si="954"/>
        <v>1</v>
      </c>
      <c r="N1769" s="853" t="s">
        <v>1067</v>
      </c>
    </row>
    <row r="1770" spans="1:14" s="4" customFormat="1" outlineLevel="1" x14ac:dyDescent="0.25">
      <c r="A1770" s="636"/>
      <c r="B1770" s="587" t="s">
        <v>19</v>
      </c>
      <c r="C1770" s="587"/>
      <c r="D1770" s="24"/>
      <c r="E1770" s="24"/>
      <c r="F1770" s="24"/>
      <c r="G1770" s="77" t="e">
        <f t="shared" si="949"/>
        <v>#DIV/0!</v>
      </c>
      <c r="H1770" s="40"/>
      <c r="I1770" s="77" t="e">
        <f t="shared" si="968"/>
        <v>#DIV/0!</v>
      </c>
      <c r="J1770" s="77" t="e">
        <f t="shared" si="951"/>
        <v>#DIV/0!</v>
      </c>
      <c r="K1770" s="24">
        <f t="shared" si="955"/>
        <v>0</v>
      </c>
      <c r="L1770" s="24">
        <f t="shared" si="963"/>
        <v>0</v>
      </c>
      <c r="M1770" s="115" t="e">
        <f t="shared" ref="M1770:M1818" si="969">K1770/E1770</f>
        <v>#DIV/0!</v>
      </c>
      <c r="N1770" s="853"/>
    </row>
    <row r="1771" spans="1:14" s="4" customFormat="1" outlineLevel="1" x14ac:dyDescent="0.25">
      <c r="A1771" s="636"/>
      <c r="B1771" s="587" t="s">
        <v>18</v>
      </c>
      <c r="C1771" s="587"/>
      <c r="D1771" s="24">
        <v>0</v>
      </c>
      <c r="E1771" s="24">
        <v>0</v>
      </c>
      <c r="F1771" s="24">
        <v>0</v>
      </c>
      <c r="G1771" s="77" t="e">
        <f t="shared" si="949"/>
        <v>#DIV/0!</v>
      </c>
      <c r="H1771" s="40">
        <v>0</v>
      </c>
      <c r="I1771" s="77" t="e">
        <f t="shared" si="968"/>
        <v>#DIV/0!</v>
      </c>
      <c r="J1771" s="77" t="e">
        <f t="shared" si="951"/>
        <v>#DIV/0!</v>
      </c>
      <c r="K1771" s="24">
        <f t="shared" si="955"/>
        <v>0</v>
      </c>
      <c r="L1771" s="24">
        <f t="shared" si="963"/>
        <v>0</v>
      </c>
      <c r="M1771" s="115" t="e">
        <f t="shared" si="969"/>
        <v>#DIV/0!</v>
      </c>
      <c r="N1771" s="853"/>
    </row>
    <row r="1772" spans="1:14" s="4" customFormat="1" outlineLevel="1" x14ac:dyDescent="0.25">
      <c r="A1772" s="636"/>
      <c r="B1772" s="587" t="s">
        <v>38</v>
      </c>
      <c r="C1772" s="587"/>
      <c r="D1772" s="24">
        <v>91284.88</v>
      </c>
      <c r="E1772" s="24">
        <v>91284.88</v>
      </c>
      <c r="F1772" s="24">
        <v>18006.54</v>
      </c>
      <c r="G1772" s="96">
        <f t="shared" si="949"/>
        <v>0.19700000000000001</v>
      </c>
      <c r="H1772" s="24">
        <f>F1772</f>
        <v>18006.54</v>
      </c>
      <c r="I1772" s="96">
        <f t="shared" si="968"/>
        <v>0.19700000000000001</v>
      </c>
      <c r="J1772" s="96">
        <f t="shared" si="951"/>
        <v>1</v>
      </c>
      <c r="K1772" s="24">
        <f>E1772</f>
        <v>91284.88</v>
      </c>
      <c r="L1772" s="24">
        <f t="shared" si="963"/>
        <v>0</v>
      </c>
      <c r="M1772" s="47">
        <f t="shared" si="969"/>
        <v>1</v>
      </c>
      <c r="N1772" s="853"/>
    </row>
    <row r="1773" spans="1:14" s="4" customFormat="1" outlineLevel="1" x14ac:dyDescent="0.25">
      <c r="A1773" s="636"/>
      <c r="B1773" s="587" t="s">
        <v>20</v>
      </c>
      <c r="C1773" s="587"/>
      <c r="D1773" s="24">
        <v>0</v>
      </c>
      <c r="E1773" s="24">
        <v>0</v>
      </c>
      <c r="F1773" s="24">
        <v>0</v>
      </c>
      <c r="G1773" s="94" t="e">
        <f t="shared" si="949"/>
        <v>#DIV/0!</v>
      </c>
      <c r="H1773" s="40">
        <v>0</v>
      </c>
      <c r="I1773" s="77" t="e">
        <f t="shared" si="968"/>
        <v>#DIV/0!</v>
      </c>
      <c r="J1773" s="77" t="e">
        <f t="shared" si="951"/>
        <v>#DIV/0!</v>
      </c>
      <c r="K1773" s="24">
        <f t="shared" si="955"/>
        <v>0</v>
      </c>
      <c r="L1773" s="24">
        <f t="shared" si="963"/>
        <v>0</v>
      </c>
      <c r="M1773" s="115" t="e">
        <f t="shared" si="969"/>
        <v>#DIV/0!</v>
      </c>
      <c r="N1773" s="853"/>
    </row>
    <row r="1774" spans="1:14" s="4" customFormat="1" ht="39" outlineLevel="1" x14ac:dyDescent="0.25">
      <c r="A1774" s="635" t="s">
        <v>1024</v>
      </c>
      <c r="B1774" s="53" t="s">
        <v>318</v>
      </c>
      <c r="C1774" s="53" t="s">
        <v>330</v>
      </c>
      <c r="D1774" s="58">
        <f t="shared" ref="D1774:H1778" si="970">D1779</f>
        <v>2999.8</v>
      </c>
      <c r="E1774" s="58">
        <f t="shared" si="970"/>
        <v>2999.8</v>
      </c>
      <c r="F1774" s="58">
        <f t="shared" si="970"/>
        <v>0</v>
      </c>
      <c r="G1774" s="102">
        <f t="shared" si="949"/>
        <v>0</v>
      </c>
      <c r="H1774" s="439">
        <f>H1779</f>
        <v>0</v>
      </c>
      <c r="I1774" s="102">
        <f t="shared" si="968"/>
        <v>0</v>
      </c>
      <c r="J1774" s="102" t="e">
        <f t="shared" si="951"/>
        <v>#DIV/0!</v>
      </c>
      <c r="K1774" s="58">
        <f>SUM(K1775:K1778)</f>
        <v>2999.8</v>
      </c>
      <c r="L1774" s="58">
        <f>SUM(L1775:L1778)</f>
        <v>0</v>
      </c>
      <c r="M1774" s="56">
        <f t="shared" si="969"/>
        <v>1</v>
      </c>
      <c r="N1774" s="811"/>
    </row>
    <row r="1775" spans="1:14" s="4" customFormat="1" ht="18.75" customHeight="1" outlineLevel="1" x14ac:dyDescent="0.25">
      <c r="A1775" s="635"/>
      <c r="B1775" s="354" t="s">
        <v>19</v>
      </c>
      <c r="C1775" s="354"/>
      <c r="D1775" s="24">
        <f t="shared" si="970"/>
        <v>0</v>
      </c>
      <c r="E1775" s="24">
        <f t="shared" si="970"/>
        <v>0</v>
      </c>
      <c r="F1775" s="24">
        <f t="shared" si="970"/>
        <v>0</v>
      </c>
      <c r="G1775" s="77" t="e">
        <f t="shared" si="949"/>
        <v>#DIV/0!</v>
      </c>
      <c r="H1775" s="386"/>
      <c r="I1775" s="77" t="e">
        <f t="shared" si="968"/>
        <v>#DIV/0!</v>
      </c>
      <c r="J1775" s="77" t="e">
        <f t="shared" si="951"/>
        <v>#DIV/0!</v>
      </c>
      <c r="K1775" s="24">
        <f t="shared" ref="K1775:K1783" si="971">E1775</f>
        <v>0</v>
      </c>
      <c r="L1775" s="24">
        <f>L1780</f>
        <v>0</v>
      </c>
      <c r="M1775" s="115" t="e">
        <f t="shared" si="969"/>
        <v>#DIV/0!</v>
      </c>
      <c r="N1775" s="811"/>
    </row>
    <row r="1776" spans="1:14" s="4" customFormat="1" ht="18.75" customHeight="1" outlineLevel="1" x14ac:dyDescent="0.25">
      <c r="A1776" s="635"/>
      <c r="B1776" s="354" t="s">
        <v>18</v>
      </c>
      <c r="C1776" s="354"/>
      <c r="D1776" s="24">
        <f t="shared" si="970"/>
        <v>0</v>
      </c>
      <c r="E1776" s="24">
        <f t="shared" si="970"/>
        <v>0</v>
      </c>
      <c r="F1776" s="24">
        <f t="shared" si="970"/>
        <v>0</v>
      </c>
      <c r="G1776" s="77" t="e">
        <f t="shared" si="949"/>
        <v>#DIV/0!</v>
      </c>
      <c r="H1776" s="36">
        <f t="shared" si="970"/>
        <v>0</v>
      </c>
      <c r="I1776" s="77" t="e">
        <f t="shared" si="968"/>
        <v>#DIV/0!</v>
      </c>
      <c r="J1776" s="77" t="e">
        <f t="shared" si="951"/>
        <v>#DIV/0!</v>
      </c>
      <c r="K1776" s="24">
        <f t="shared" ref="K1776:L1776" si="972">K1781</f>
        <v>0</v>
      </c>
      <c r="L1776" s="24">
        <f t="shared" si="972"/>
        <v>0</v>
      </c>
      <c r="M1776" s="115" t="e">
        <f t="shared" si="969"/>
        <v>#DIV/0!</v>
      </c>
      <c r="N1776" s="811"/>
    </row>
    <row r="1777" spans="1:14" s="4" customFormat="1" ht="18.75" customHeight="1" outlineLevel="1" x14ac:dyDescent="0.25">
      <c r="A1777" s="635"/>
      <c r="B1777" s="354" t="s">
        <v>38</v>
      </c>
      <c r="C1777" s="354"/>
      <c r="D1777" s="24">
        <f t="shared" si="970"/>
        <v>2999.8</v>
      </c>
      <c r="E1777" s="24">
        <f t="shared" si="970"/>
        <v>2999.8</v>
      </c>
      <c r="F1777" s="24">
        <f t="shared" si="970"/>
        <v>0</v>
      </c>
      <c r="G1777" s="77">
        <f t="shared" si="949"/>
        <v>0</v>
      </c>
      <c r="H1777" s="36">
        <f t="shared" si="970"/>
        <v>0</v>
      </c>
      <c r="I1777" s="77">
        <f t="shared" si="968"/>
        <v>0</v>
      </c>
      <c r="J1777" s="77" t="e">
        <f t="shared" si="951"/>
        <v>#DIV/0!</v>
      </c>
      <c r="K1777" s="24">
        <f t="shared" ref="K1777:L1777" si="973">K1782</f>
        <v>2999.8</v>
      </c>
      <c r="L1777" s="24">
        <f t="shared" si="973"/>
        <v>0</v>
      </c>
      <c r="M1777" s="47">
        <f t="shared" si="969"/>
        <v>1</v>
      </c>
      <c r="N1777" s="811"/>
    </row>
    <row r="1778" spans="1:14" s="4" customFormat="1" ht="18.75" customHeight="1" outlineLevel="1" x14ac:dyDescent="0.25">
      <c r="A1778" s="635"/>
      <c r="B1778" s="354" t="s">
        <v>20</v>
      </c>
      <c r="C1778" s="354"/>
      <c r="D1778" s="24">
        <f t="shared" si="970"/>
        <v>0</v>
      </c>
      <c r="E1778" s="24">
        <f t="shared" si="970"/>
        <v>0</v>
      </c>
      <c r="F1778" s="24">
        <f t="shared" si="970"/>
        <v>0</v>
      </c>
      <c r="G1778" s="77" t="e">
        <f t="shared" si="949"/>
        <v>#DIV/0!</v>
      </c>
      <c r="H1778" s="386"/>
      <c r="I1778" s="77" t="e">
        <f t="shared" si="968"/>
        <v>#DIV/0!</v>
      </c>
      <c r="J1778" s="77" t="e">
        <f t="shared" si="951"/>
        <v>#DIV/0!</v>
      </c>
      <c r="K1778" s="24">
        <f t="shared" si="971"/>
        <v>0</v>
      </c>
      <c r="L1778" s="24">
        <f>L1783</f>
        <v>0</v>
      </c>
      <c r="M1778" s="115" t="e">
        <f t="shared" si="969"/>
        <v>#DIV/0!</v>
      </c>
      <c r="N1778" s="811"/>
    </row>
    <row r="1779" spans="1:14" s="4" customFormat="1" ht="93.75" customHeight="1" outlineLevel="1" x14ac:dyDescent="0.25">
      <c r="A1779" s="636" t="s">
        <v>1025</v>
      </c>
      <c r="B1779" s="37" t="s">
        <v>341</v>
      </c>
      <c r="C1779" s="37" t="s">
        <v>139</v>
      </c>
      <c r="D1779" s="50">
        <f>SUM(D1780:D1783)</f>
        <v>2999.8</v>
      </c>
      <c r="E1779" s="50">
        <f>SUM(E1780:E1783)</f>
        <v>2999.8</v>
      </c>
      <c r="F1779" s="24">
        <f>SUM(F1780:F1783)</f>
        <v>0</v>
      </c>
      <c r="G1779" s="77">
        <f t="shared" si="949"/>
        <v>0</v>
      </c>
      <c r="H1779" s="386">
        <f>H1782</f>
        <v>0</v>
      </c>
      <c r="I1779" s="77">
        <f t="shared" si="968"/>
        <v>0</v>
      </c>
      <c r="J1779" s="77" t="e">
        <f t="shared" si="951"/>
        <v>#DIV/0!</v>
      </c>
      <c r="K1779" s="24">
        <f>SUM(K1780:K1783)</f>
        <v>2999.8</v>
      </c>
      <c r="L1779" s="24">
        <f>SUM(L1780:L1783)</f>
        <v>0</v>
      </c>
      <c r="M1779" s="47">
        <f t="shared" si="969"/>
        <v>1</v>
      </c>
      <c r="N1779" s="853" t="s">
        <v>1370</v>
      </c>
    </row>
    <row r="1780" spans="1:14" s="4" customFormat="1" outlineLevel="1" x14ac:dyDescent="0.25">
      <c r="A1780" s="636"/>
      <c r="B1780" s="587" t="s">
        <v>19</v>
      </c>
      <c r="C1780" s="587"/>
      <c r="D1780" s="24"/>
      <c r="E1780" s="24"/>
      <c r="F1780" s="24"/>
      <c r="G1780" s="77" t="e">
        <f t="shared" si="949"/>
        <v>#DIV/0!</v>
      </c>
      <c r="H1780" s="386"/>
      <c r="I1780" s="77" t="e">
        <f t="shared" si="968"/>
        <v>#DIV/0!</v>
      </c>
      <c r="J1780" s="77" t="e">
        <f t="shared" si="951"/>
        <v>#DIV/0!</v>
      </c>
      <c r="K1780" s="24">
        <f t="shared" si="971"/>
        <v>0</v>
      </c>
      <c r="L1780" s="24">
        <f t="shared" ref="L1780:L1783" si="974">E1780-K1780</f>
        <v>0</v>
      </c>
      <c r="M1780" s="115" t="e">
        <f t="shared" si="969"/>
        <v>#DIV/0!</v>
      </c>
      <c r="N1780" s="853"/>
    </row>
    <row r="1781" spans="1:14" s="4" customFormat="1" outlineLevel="1" x14ac:dyDescent="0.25">
      <c r="A1781" s="636"/>
      <c r="B1781" s="587" t="s">
        <v>18</v>
      </c>
      <c r="C1781" s="587"/>
      <c r="D1781" s="24"/>
      <c r="E1781" s="24"/>
      <c r="F1781" s="24"/>
      <c r="G1781" s="77" t="e">
        <f t="shared" si="949"/>
        <v>#DIV/0!</v>
      </c>
      <c r="H1781" s="386"/>
      <c r="I1781" s="77" t="e">
        <f t="shared" si="968"/>
        <v>#DIV/0!</v>
      </c>
      <c r="J1781" s="77" t="e">
        <f t="shared" si="951"/>
        <v>#DIV/0!</v>
      </c>
      <c r="K1781" s="24"/>
      <c r="L1781" s="24">
        <f t="shared" si="974"/>
        <v>0</v>
      </c>
      <c r="M1781" s="611" t="e">
        <f t="shared" si="969"/>
        <v>#DIV/0!</v>
      </c>
      <c r="N1781" s="853"/>
    </row>
    <row r="1782" spans="1:14" s="4" customFormat="1" outlineLevel="1" x14ac:dyDescent="0.25">
      <c r="A1782" s="636"/>
      <c r="B1782" s="587" t="s">
        <v>38</v>
      </c>
      <c r="C1782" s="587"/>
      <c r="D1782" s="24">
        <v>2999.8</v>
      </c>
      <c r="E1782" s="24">
        <v>2999.8</v>
      </c>
      <c r="F1782" s="24"/>
      <c r="G1782" s="77">
        <f t="shared" si="949"/>
        <v>0</v>
      </c>
      <c r="H1782" s="386"/>
      <c r="I1782" s="77">
        <f t="shared" si="968"/>
        <v>0</v>
      </c>
      <c r="J1782" s="77" t="e">
        <f t="shared" si="951"/>
        <v>#DIV/0!</v>
      </c>
      <c r="K1782" s="24">
        <f>E1782</f>
        <v>2999.8</v>
      </c>
      <c r="L1782" s="24">
        <f t="shared" si="974"/>
        <v>0</v>
      </c>
      <c r="M1782" s="234">
        <f t="shared" si="969"/>
        <v>1</v>
      </c>
      <c r="N1782" s="853"/>
    </row>
    <row r="1783" spans="1:14" s="4" customFormat="1" outlineLevel="1" x14ac:dyDescent="0.25">
      <c r="A1783" s="636"/>
      <c r="B1783" s="587" t="s">
        <v>20</v>
      </c>
      <c r="C1783" s="587"/>
      <c r="D1783" s="24">
        <v>0</v>
      </c>
      <c r="E1783" s="24">
        <v>0</v>
      </c>
      <c r="F1783" s="24">
        <v>0</v>
      </c>
      <c r="G1783" s="94" t="e">
        <f t="shared" si="949"/>
        <v>#DIV/0!</v>
      </c>
      <c r="H1783" s="40"/>
      <c r="I1783" s="77" t="e">
        <f t="shared" si="968"/>
        <v>#DIV/0!</v>
      </c>
      <c r="J1783" s="77" t="e">
        <f t="shared" si="951"/>
        <v>#DIV/0!</v>
      </c>
      <c r="K1783" s="24">
        <f t="shared" si="971"/>
        <v>0</v>
      </c>
      <c r="L1783" s="24">
        <f t="shared" si="974"/>
        <v>0</v>
      </c>
      <c r="M1783" s="115" t="e">
        <f t="shared" si="969"/>
        <v>#DIV/0!</v>
      </c>
      <c r="N1783" s="853"/>
    </row>
    <row r="1784" spans="1:14" s="4" customFormat="1" ht="58.5" customHeight="1" outlineLevel="1" x14ac:dyDescent="0.25">
      <c r="A1784" s="660" t="s">
        <v>9</v>
      </c>
      <c r="B1784" s="132" t="s">
        <v>1265</v>
      </c>
      <c r="C1784" s="34" t="s">
        <v>95</v>
      </c>
      <c r="D1784" s="31">
        <f>SUM(D1785:D1788)</f>
        <v>37453.03</v>
      </c>
      <c r="E1784" s="31">
        <f>SUM(E1785:E1788)</f>
        <v>37453.03</v>
      </c>
      <c r="F1784" s="31">
        <f>SUM(F1785:F1788)</f>
        <v>0</v>
      </c>
      <c r="G1784" s="97">
        <f t="shared" ref="G1784:G1838" si="975">F1784/E1784</f>
        <v>0</v>
      </c>
      <c r="H1784" s="31">
        <f>SUM(H1785:H1788)</f>
        <v>0</v>
      </c>
      <c r="I1784" s="97">
        <f t="shared" si="968"/>
        <v>0</v>
      </c>
      <c r="J1784" s="98" t="e">
        <f t="shared" ref="J1784:J1838" si="976">H1784/F1784</f>
        <v>#DIV/0!</v>
      </c>
      <c r="K1784" s="31">
        <f>SUM(K1785:K1788)</f>
        <v>37132.42</v>
      </c>
      <c r="L1784" s="31">
        <f>SUM(L1785:L1788)</f>
        <v>320.61</v>
      </c>
      <c r="M1784" s="32">
        <f t="shared" si="969"/>
        <v>0.99</v>
      </c>
      <c r="N1784" s="877"/>
    </row>
    <row r="1785" spans="1:14" s="4" customFormat="1" ht="18.75" customHeight="1" outlineLevel="1" x14ac:dyDescent="0.25">
      <c r="A1785" s="660"/>
      <c r="B1785" s="35" t="s">
        <v>19</v>
      </c>
      <c r="C1785" s="35"/>
      <c r="D1785" s="33">
        <f t="shared" ref="D1785:F1788" si="977">D1790</f>
        <v>0</v>
      </c>
      <c r="E1785" s="33">
        <f t="shared" si="977"/>
        <v>0</v>
      </c>
      <c r="F1785" s="33">
        <f t="shared" si="977"/>
        <v>0</v>
      </c>
      <c r="G1785" s="98" t="e">
        <f t="shared" si="975"/>
        <v>#DIV/0!</v>
      </c>
      <c r="H1785" s="33">
        <f>H1790</f>
        <v>0</v>
      </c>
      <c r="I1785" s="99" t="e">
        <f t="shared" si="968"/>
        <v>#DIV/0!</v>
      </c>
      <c r="J1785" s="99" t="e">
        <f t="shared" si="976"/>
        <v>#DIV/0!</v>
      </c>
      <c r="K1785" s="33">
        <f t="shared" ref="K1785:L1788" si="978">K1790</f>
        <v>0</v>
      </c>
      <c r="L1785" s="33">
        <f t="shared" si="978"/>
        <v>0</v>
      </c>
      <c r="M1785" s="112" t="e">
        <f t="shared" si="969"/>
        <v>#DIV/0!</v>
      </c>
      <c r="N1785" s="877"/>
    </row>
    <row r="1786" spans="1:14" s="4" customFormat="1" ht="18.75" customHeight="1" outlineLevel="1" x14ac:dyDescent="0.25">
      <c r="A1786" s="660"/>
      <c r="B1786" s="35" t="s">
        <v>18</v>
      </c>
      <c r="C1786" s="35"/>
      <c r="D1786" s="33">
        <f t="shared" si="977"/>
        <v>0</v>
      </c>
      <c r="E1786" s="33">
        <f t="shared" si="977"/>
        <v>0</v>
      </c>
      <c r="F1786" s="33">
        <f t="shared" si="977"/>
        <v>0</v>
      </c>
      <c r="G1786" s="98" t="e">
        <f t="shared" si="975"/>
        <v>#DIV/0!</v>
      </c>
      <c r="H1786" s="33">
        <f>H1791</f>
        <v>0</v>
      </c>
      <c r="I1786" s="99" t="e">
        <f t="shared" si="968"/>
        <v>#DIV/0!</v>
      </c>
      <c r="J1786" s="99" t="e">
        <f t="shared" si="976"/>
        <v>#DIV/0!</v>
      </c>
      <c r="K1786" s="33">
        <f t="shared" si="978"/>
        <v>0</v>
      </c>
      <c r="L1786" s="33">
        <f t="shared" si="978"/>
        <v>0</v>
      </c>
      <c r="M1786" s="112" t="e">
        <f t="shared" si="969"/>
        <v>#DIV/0!</v>
      </c>
      <c r="N1786" s="877"/>
    </row>
    <row r="1787" spans="1:14" s="4" customFormat="1" ht="18.75" customHeight="1" outlineLevel="1" x14ac:dyDescent="0.25">
      <c r="A1787" s="660"/>
      <c r="B1787" s="35" t="s">
        <v>38</v>
      </c>
      <c r="C1787" s="35"/>
      <c r="D1787" s="33">
        <f t="shared" si="977"/>
        <v>37453.03</v>
      </c>
      <c r="E1787" s="33">
        <f t="shared" si="977"/>
        <v>37453.03</v>
      </c>
      <c r="F1787" s="33">
        <f t="shared" si="977"/>
        <v>0</v>
      </c>
      <c r="G1787" s="100">
        <f t="shared" si="975"/>
        <v>0</v>
      </c>
      <c r="H1787" s="33">
        <f>H1792</f>
        <v>0</v>
      </c>
      <c r="I1787" s="100">
        <f t="shared" si="968"/>
        <v>0</v>
      </c>
      <c r="J1787" s="99" t="e">
        <f t="shared" si="976"/>
        <v>#DIV/0!</v>
      </c>
      <c r="K1787" s="33">
        <f t="shared" si="978"/>
        <v>37132.42</v>
      </c>
      <c r="L1787" s="33">
        <f t="shared" si="978"/>
        <v>320.61</v>
      </c>
      <c r="M1787" s="111">
        <f t="shared" si="969"/>
        <v>0.99</v>
      </c>
      <c r="N1787" s="877"/>
    </row>
    <row r="1788" spans="1:14" s="4" customFormat="1" ht="18.75" customHeight="1" outlineLevel="1" x14ac:dyDescent="0.25">
      <c r="A1788" s="660"/>
      <c r="B1788" s="35" t="s">
        <v>20</v>
      </c>
      <c r="C1788" s="35"/>
      <c r="D1788" s="33">
        <f t="shared" si="977"/>
        <v>0</v>
      </c>
      <c r="E1788" s="33">
        <f t="shared" si="977"/>
        <v>0</v>
      </c>
      <c r="F1788" s="33">
        <f t="shared" si="977"/>
        <v>0</v>
      </c>
      <c r="G1788" s="99" t="e">
        <f t="shared" si="975"/>
        <v>#DIV/0!</v>
      </c>
      <c r="H1788" s="33">
        <f>H1793</f>
        <v>0</v>
      </c>
      <c r="I1788" s="99" t="e">
        <f t="shared" si="968"/>
        <v>#DIV/0!</v>
      </c>
      <c r="J1788" s="99" t="e">
        <f t="shared" si="976"/>
        <v>#DIV/0!</v>
      </c>
      <c r="K1788" s="33">
        <f t="shared" si="978"/>
        <v>0</v>
      </c>
      <c r="L1788" s="33">
        <f t="shared" si="978"/>
        <v>0</v>
      </c>
      <c r="M1788" s="112" t="e">
        <f t="shared" si="969"/>
        <v>#DIV/0!</v>
      </c>
      <c r="N1788" s="877"/>
    </row>
    <row r="1789" spans="1:14" s="4" customFormat="1" ht="113.25" customHeight="1" outlineLevel="1" x14ac:dyDescent="0.25">
      <c r="A1789" s="637" t="s">
        <v>150</v>
      </c>
      <c r="B1789" s="53" t="s">
        <v>780</v>
      </c>
      <c r="C1789" s="53" t="s">
        <v>330</v>
      </c>
      <c r="D1789" s="58">
        <f>SUM(D1790:D1793)</f>
        <v>37453.03</v>
      </c>
      <c r="E1789" s="58">
        <f>SUM(E1790:E1793)</f>
        <v>37453.03</v>
      </c>
      <c r="F1789" s="58">
        <f>SUM(F1790:F1793)</f>
        <v>0</v>
      </c>
      <c r="G1789" s="88">
        <f t="shared" si="975"/>
        <v>0</v>
      </c>
      <c r="H1789" s="57">
        <f>SUM(H1790:H1793)</f>
        <v>0</v>
      </c>
      <c r="I1789" s="92">
        <f t="shared" si="968"/>
        <v>0</v>
      </c>
      <c r="J1789" s="200" t="e">
        <f t="shared" si="976"/>
        <v>#DIV/0!</v>
      </c>
      <c r="K1789" s="58">
        <f>SUM(K1790:K1793)</f>
        <v>37132.42</v>
      </c>
      <c r="L1789" s="58">
        <f>SUM(L1790:L1793)</f>
        <v>320.61</v>
      </c>
      <c r="M1789" s="54">
        <f t="shared" si="969"/>
        <v>0.99</v>
      </c>
      <c r="N1789" s="691"/>
    </row>
    <row r="1790" spans="1:14" s="4" customFormat="1" ht="18.75" customHeight="1" outlineLevel="1" x14ac:dyDescent="0.25">
      <c r="A1790" s="637"/>
      <c r="B1790" s="356" t="s">
        <v>19</v>
      </c>
      <c r="C1790" s="354"/>
      <c r="D1790" s="24">
        <f t="shared" ref="D1790:F1793" si="979">D1795+D1810</f>
        <v>0</v>
      </c>
      <c r="E1790" s="24">
        <f t="shared" si="979"/>
        <v>0</v>
      </c>
      <c r="F1790" s="24">
        <f t="shared" si="979"/>
        <v>0</v>
      </c>
      <c r="G1790" s="65" t="e">
        <f t="shared" si="975"/>
        <v>#DIV/0!</v>
      </c>
      <c r="H1790" s="24">
        <f>H1795+H1810</f>
        <v>0</v>
      </c>
      <c r="I1790" s="77" t="e">
        <f t="shared" si="968"/>
        <v>#DIV/0!</v>
      </c>
      <c r="J1790" s="65" t="e">
        <f t="shared" si="976"/>
        <v>#DIV/0!</v>
      </c>
      <c r="K1790" s="24">
        <f t="shared" ref="K1790:L1793" si="980">K1795+K1810</f>
        <v>0</v>
      </c>
      <c r="L1790" s="24">
        <f t="shared" si="980"/>
        <v>0</v>
      </c>
      <c r="M1790" s="29" t="e">
        <f t="shared" si="969"/>
        <v>#DIV/0!</v>
      </c>
      <c r="N1790" s="691"/>
    </row>
    <row r="1791" spans="1:14" s="4" customFormat="1" ht="18.75" customHeight="1" outlineLevel="1" x14ac:dyDescent="0.25">
      <c r="A1791" s="637"/>
      <c r="B1791" s="354" t="s">
        <v>126</v>
      </c>
      <c r="C1791" s="354"/>
      <c r="D1791" s="24">
        <f t="shared" si="979"/>
        <v>0</v>
      </c>
      <c r="E1791" s="24">
        <f t="shared" si="979"/>
        <v>0</v>
      </c>
      <c r="F1791" s="24">
        <f t="shared" si="979"/>
        <v>0</v>
      </c>
      <c r="G1791" s="65" t="e">
        <f t="shared" si="975"/>
        <v>#DIV/0!</v>
      </c>
      <c r="H1791" s="24">
        <f>H1796+H1811</f>
        <v>0</v>
      </c>
      <c r="I1791" s="77" t="e">
        <f t="shared" si="968"/>
        <v>#DIV/0!</v>
      </c>
      <c r="J1791" s="65" t="e">
        <f t="shared" si="976"/>
        <v>#DIV/0!</v>
      </c>
      <c r="K1791" s="24">
        <f t="shared" si="980"/>
        <v>0</v>
      </c>
      <c r="L1791" s="24">
        <f t="shared" si="980"/>
        <v>0</v>
      </c>
      <c r="M1791" s="29" t="e">
        <f t="shared" si="969"/>
        <v>#DIV/0!</v>
      </c>
      <c r="N1791" s="691"/>
    </row>
    <row r="1792" spans="1:14" s="4" customFormat="1" ht="18.75" customHeight="1" outlineLevel="1" x14ac:dyDescent="0.25">
      <c r="A1792" s="637"/>
      <c r="B1792" s="354" t="s">
        <v>38</v>
      </c>
      <c r="C1792" s="354"/>
      <c r="D1792" s="24">
        <f t="shared" si="979"/>
        <v>37453.03</v>
      </c>
      <c r="E1792" s="24">
        <f t="shared" si="979"/>
        <v>37453.03</v>
      </c>
      <c r="F1792" s="24">
        <f t="shared" si="979"/>
        <v>0</v>
      </c>
      <c r="G1792" s="62">
        <f t="shared" si="975"/>
        <v>0</v>
      </c>
      <c r="H1792" s="24">
        <f>H1797+H1812</f>
        <v>0</v>
      </c>
      <c r="I1792" s="96">
        <f t="shared" si="968"/>
        <v>0</v>
      </c>
      <c r="J1792" s="65" t="e">
        <f t="shared" si="976"/>
        <v>#DIV/0!</v>
      </c>
      <c r="K1792" s="24">
        <f t="shared" si="980"/>
        <v>37132.42</v>
      </c>
      <c r="L1792" s="24">
        <f t="shared" si="980"/>
        <v>320.61</v>
      </c>
      <c r="M1792" s="28">
        <f t="shared" si="969"/>
        <v>0.99</v>
      </c>
      <c r="N1792" s="691"/>
    </row>
    <row r="1793" spans="1:14" s="4" customFormat="1" ht="18.75" customHeight="1" outlineLevel="1" x14ac:dyDescent="0.25">
      <c r="A1793" s="637"/>
      <c r="B1793" s="356" t="s">
        <v>20</v>
      </c>
      <c r="C1793" s="354"/>
      <c r="D1793" s="24">
        <f t="shared" si="979"/>
        <v>0</v>
      </c>
      <c r="E1793" s="24">
        <f t="shared" si="979"/>
        <v>0</v>
      </c>
      <c r="F1793" s="24">
        <f t="shared" si="979"/>
        <v>0</v>
      </c>
      <c r="G1793" s="65" t="e">
        <f t="shared" si="975"/>
        <v>#DIV/0!</v>
      </c>
      <c r="H1793" s="24">
        <f>H1798+H1813</f>
        <v>0</v>
      </c>
      <c r="I1793" s="77" t="e">
        <f t="shared" si="968"/>
        <v>#DIV/0!</v>
      </c>
      <c r="J1793" s="65" t="e">
        <f t="shared" si="976"/>
        <v>#DIV/0!</v>
      </c>
      <c r="K1793" s="24">
        <f t="shared" si="980"/>
        <v>0</v>
      </c>
      <c r="L1793" s="24">
        <f t="shared" si="980"/>
        <v>0</v>
      </c>
      <c r="M1793" s="29" t="e">
        <f t="shared" si="969"/>
        <v>#DIV/0!</v>
      </c>
      <c r="N1793" s="691"/>
    </row>
    <row r="1794" spans="1:14" s="4" customFormat="1" ht="66.75" customHeight="1" outlineLevel="1" x14ac:dyDescent="0.25">
      <c r="A1794" s="648" t="s">
        <v>151</v>
      </c>
      <c r="B1794" s="37" t="s">
        <v>495</v>
      </c>
      <c r="C1794" s="37" t="s">
        <v>139</v>
      </c>
      <c r="D1794" s="50">
        <f>SUM(D1795:D1798)</f>
        <v>1449.16</v>
      </c>
      <c r="E1794" s="50">
        <f>SUM(E1795:E1798)</f>
        <v>1449.16</v>
      </c>
      <c r="F1794" s="50">
        <f>SUM(F1795:F1798)</f>
        <v>0</v>
      </c>
      <c r="G1794" s="101">
        <f t="shared" si="975"/>
        <v>0</v>
      </c>
      <c r="H1794" s="50">
        <f>SUM(H1795:H1798)</f>
        <v>0</v>
      </c>
      <c r="I1794" s="101">
        <f t="shared" si="968"/>
        <v>0</v>
      </c>
      <c r="J1794" s="95" t="e">
        <f t="shared" si="976"/>
        <v>#DIV/0!</v>
      </c>
      <c r="K1794" s="50">
        <f>SUM(K1795:K1798)</f>
        <v>1357.72</v>
      </c>
      <c r="L1794" s="50">
        <f>SUM(L1795:L1798)</f>
        <v>91.44</v>
      </c>
      <c r="M1794" s="134">
        <f t="shared" si="969"/>
        <v>0.94</v>
      </c>
      <c r="N1794" s="695"/>
    </row>
    <row r="1795" spans="1:14" s="4" customFormat="1" outlineLevel="2" x14ac:dyDescent="0.25">
      <c r="A1795" s="648"/>
      <c r="B1795" s="354" t="s">
        <v>19</v>
      </c>
      <c r="C1795" s="37"/>
      <c r="D1795" s="50">
        <f t="shared" ref="D1795:F1798" si="981">D1800+D1805</f>
        <v>0</v>
      </c>
      <c r="E1795" s="50">
        <f t="shared" si="981"/>
        <v>0</v>
      </c>
      <c r="F1795" s="50">
        <f t="shared" si="981"/>
        <v>0</v>
      </c>
      <c r="G1795" s="77" t="e">
        <f t="shared" si="975"/>
        <v>#DIV/0!</v>
      </c>
      <c r="H1795" s="50">
        <f>H1800+H1805</f>
        <v>0</v>
      </c>
      <c r="I1795" s="77" t="e">
        <f t="shared" si="968"/>
        <v>#DIV/0!</v>
      </c>
      <c r="J1795" s="77" t="e">
        <f t="shared" si="976"/>
        <v>#DIV/0!</v>
      </c>
      <c r="K1795" s="50">
        <f t="shared" ref="K1795:L1798" si="982">K1800+K1805</f>
        <v>0</v>
      </c>
      <c r="L1795" s="50">
        <f t="shared" si="982"/>
        <v>0</v>
      </c>
      <c r="M1795" s="115" t="e">
        <f t="shared" si="969"/>
        <v>#DIV/0!</v>
      </c>
      <c r="N1795" s="695"/>
    </row>
    <row r="1796" spans="1:14" s="4" customFormat="1" outlineLevel="2" x14ac:dyDescent="0.25">
      <c r="A1796" s="648"/>
      <c r="B1796" s="354" t="s">
        <v>126</v>
      </c>
      <c r="C1796" s="37"/>
      <c r="D1796" s="50">
        <f t="shared" si="981"/>
        <v>0</v>
      </c>
      <c r="E1796" s="50">
        <f t="shared" si="981"/>
        <v>0</v>
      </c>
      <c r="F1796" s="50">
        <f t="shared" si="981"/>
        <v>0</v>
      </c>
      <c r="G1796" s="77" t="e">
        <f t="shared" si="975"/>
        <v>#DIV/0!</v>
      </c>
      <c r="H1796" s="50">
        <f>H1801+H1806</f>
        <v>0</v>
      </c>
      <c r="I1796" s="77" t="e">
        <f t="shared" si="968"/>
        <v>#DIV/0!</v>
      </c>
      <c r="J1796" s="77" t="e">
        <f t="shared" si="976"/>
        <v>#DIV/0!</v>
      </c>
      <c r="K1796" s="50">
        <f t="shared" si="982"/>
        <v>0</v>
      </c>
      <c r="L1796" s="50">
        <f t="shared" si="982"/>
        <v>0</v>
      </c>
      <c r="M1796" s="115" t="e">
        <f t="shared" si="969"/>
        <v>#DIV/0!</v>
      </c>
      <c r="N1796" s="695"/>
    </row>
    <row r="1797" spans="1:14" s="4" customFormat="1" outlineLevel="2" x14ac:dyDescent="0.25">
      <c r="A1797" s="648"/>
      <c r="B1797" s="354" t="s">
        <v>38</v>
      </c>
      <c r="C1797" s="37"/>
      <c r="D1797" s="50">
        <f t="shared" si="981"/>
        <v>1449.16</v>
      </c>
      <c r="E1797" s="50">
        <f t="shared" si="981"/>
        <v>1449.16</v>
      </c>
      <c r="F1797" s="50">
        <f t="shared" si="981"/>
        <v>0</v>
      </c>
      <c r="G1797" s="96">
        <f t="shared" si="975"/>
        <v>0</v>
      </c>
      <c r="H1797" s="50">
        <f>H1802+H1807</f>
        <v>0</v>
      </c>
      <c r="I1797" s="96">
        <f t="shared" si="968"/>
        <v>0</v>
      </c>
      <c r="J1797" s="77" t="e">
        <f t="shared" si="976"/>
        <v>#DIV/0!</v>
      </c>
      <c r="K1797" s="50">
        <f t="shared" si="982"/>
        <v>1357.72</v>
      </c>
      <c r="L1797" s="50">
        <f t="shared" si="982"/>
        <v>91.44</v>
      </c>
      <c r="M1797" s="47">
        <f t="shared" si="969"/>
        <v>0.94</v>
      </c>
      <c r="N1797" s="695"/>
    </row>
    <row r="1798" spans="1:14" s="4" customFormat="1" outlineLevel="2" x14ac:dyDescent="0.25">
      <c r="A1798" s="648"/>
      <c r="B1798" s="354" t="s">
        <v>20</v>
      </c>
      <c r="C1798" s="37"/>
      <c r="D1798" s="50">
        <f t="shared" si="981"/>
        <v>0</v>
      </c>
      <c r="E1798" s="50">
        <f t="shared" si="981"/>
        <v>0</v>
      </c>
      <c r="F1798" s="50">
        <f t="shared" si="981"/>
        <v>0</v>
      </c>
      <c r="G1798" s="77" t="e">
        <f t="shared" si="975"/>
        <v>#DIV/0!</v>
      </c>
      <c r="H1798" s="50">
        <f>H1803+H1808</f>
        <v>0</v>
      </c>
      <c r="I1798" s="77" t="e">
        <f t="shared" si="968"/>
        <v>#DIV/0!</v>
      </c>
      <c r="J1798" s="77" t="e">
        <f t="shared" si="976"/>
        <v>#DIV/0!</v>
      </c>
      <c r="K1798" s="50">
        <f t="shared" si="982"/>
        <v>0</v>
      </c>
      <c r="L1798" s="50">
        <f t="shared" si="982"/>
        <v>0</v>
      </c>
      <c r="M1798" s="115" t="e">
        <f t="shared" si="969"/>
        <v>#DIV/0!</v>
      </c>
      <c r="N1798" s="695"/>
    </row>
    <row r="1799" spans="1:14" s="4" customFormat="1" ht="37.5" customHeight="1" outlineLevel="2" x14ac:dyDescent="0.25">
      <c r="A1799" s="648" t="s">
        <v>152</v>
      </c>
      <c r="B1799" s="37" t="s">
        <v>781</v>
      </c>
      <c r="C1799" s="37" t="s">
        <v>139</v>
      </c>
      <c r="D1799" s="50">
        <f>SUM(D1800:D1803)</f>
        <v>549.97</v>
      </c>
      <c r="E1799" s="50">
        <f>SUM(E1800:E1803)</f>
        <v>549.97</v>
      </c>
      <c r="F1799" s="50">
        <f>SUM(F1800:F1803)</f>
        <v>0</v>
      </c>
      <c r="G1799" s="96">
        <f t="shared" si="975"/>
        <v>0</v>
      </c>
      <c r="H1799" s="50">
        <f>SUM(H1800:H1803)</f>
        <v>0</v>
      </c>
      <c r="I1799" s="96">
        <f t="shared" si="968"/>
        <v>0</v>
      </c>
      <c r="J1799" s="77" t="e">
        <f t="shared" si="976"/>
        <v>#DIV/0!</v>
      </c>
      <c r="K1799" s="50">
        <f>SUM(K1800:K1803)</f>
        <v>549.97</v>
      </c>
      <c r="L1799" s="50">
        <f>SUM(L1800:L1803)</f>
        <v>0</v>
      </c>
      <c r="M1799" s="134">
        <f t="shared" si="969"/>
        <v>1</v>
      </c>
      <c r="N1799" s="623" t="s">
        <v>1259</v>
      </c>
    </row>
    <row r="1800" spans="1:14" s="4" customFormat="1" ht="18.75" customHeight="1" outlineLevel="2" x14ac:dyDescent="0.25">
      <c r="A1800" s="648"/>
      <c r="B1800" s="587" t="s">
        <v>19</v>
      </c>
      <c r="C1800" s="37"/>
      <c r="D1800" s="50"/>
      <c r="E1800" s="50"/>
      <c r="F1800" s="50"/>
      <c r="G1800" s="77" t="e">
        <f t="shared" si="975"/>
        <v>#DIV/0!</v>
      </c>
      <c r="H1800" s="50"/>
      <c r="I1800" s="77" t="e">
        <f t="shared" si="968"/>
        <v>#DIV/0!</v>
      </c>
      <c r="J1800" s="77" t="e">
        <f t="shared" si="976"/>
        <v>#DIV/0!</v>
      </c>
      <c r="K1800" s="50"/>
      <c r="L1800" s="50">
        <f>E1800-K1800</f>
        <v>0</v>
      </c>
      <c r="M1800" s="115" t="e">
        <f t="shared" si="969"/>
        <v>#DIV/0!</v>
      </c>
      <c r="N1800" s="624"/>
    </row>
    <row r="1801" spans="1:14" s="4" customFormat="1" ht="18.75" customHeight="1" outlineLevel="2" x14ac:dyDescent="0.25">
      <c r="A1801" s="648"/>
      <c r="B1801" s="587" t="s">
        <v>126</v>
      </c>
      <c r="C1801" s="37"/>
      <c r="D1801" s="50"/>
      <c r="E1801" s="50"/>
      <c r="F1801" s="50"/>
      <c r="G1801" s="77" t="e">
        <f t="shared" si="975"/>
        <v>#DIV/0!</v>
      </c>
      <c r="H1801" s="50"/>
      <c r="I1801" s="77" t="e">
        <f t="shared" si="968"/>
        <v>#DIV/0!</v>
      </c>
      <c r="J1801" s="77" t="e">
        <f t="shared" si="976"/>
        <v>#DIV/0!</v>
      </c>
      <c r="K1801" s="50"/>
      <c r="L1801" s="50">
        <f>E1801-K1801</f>
        <v>0</v>
      </c>
      <c r="M1801" s="115" t="e">
        <f t="shared" si="969"/>
        <v>#DIV/0!</v>
      </c>
      <c r="N1801" s="624"/>
    </row>
    <row r="1802" spans="1:14" s="4" customFormat="1" ht="18.75" customHeight="1" outlineLevel="2" x14ac:dyDescent="0.25">
      <c r="A1802" s="648"/>
      <c r="B1802" s="587" t="s">
        <v>38</v>
      </c>
      <c r="C1802" s="37"/>
      <c r="D1802" s="50">
        <v>549.97</v>
      </c>
      <c r="E1802" s="50">
        <v>549.97</v>
      </c>
      <c r="F1802" s="50"/>
      <c r="G1802" s="96">
        <f t="shared" si="975"/>
        <v>0</v>
      </c>
      <c r="H1802" s="50">
        <f>F1802</f>
        <v>0</v>
      </c>
      <c r="I1802" s="96">
        <f t="shared" si="968"/>
        <v>0</v>
      </c>
      <c r="J1802" s="77" t="e">
        <f t="shared" si="976"/>
        <v>#DIV/0!</v>
      </c>
      <c r="K1802" s="50">
        <f>E1802</f>
        <v>549.97</v>
      </c>
      <c r="L1802" s="50">
        <f>E1802-K1802</f>
        <v>0</v>
      </c>
      <c r="M1802" s="47">
        <f t="shared" si="969"/>
        <v>1</v>
      </c>
      <c r="N1802" s="624"/>
    </row>
    <row r="1803" spans="1:14" s="4" customFormat="1" ht="18.75" customHeight="1" outlineLevel="2" x14ac:dyDescent="0.25">
      <c r="A1803" s="648"/>
      <c r="B1803" s="587" t="s">
        <v>20</v>
      </c>
      <c r="C1803" s="37"/>
      <c r="D1803" s="50"/>
      <c r="E1803" s="50"/>
      <c r="F1803" s="50"/>
      <c r="G1803" s="77" t="e">
        <f t="shared" si="975"/>
        <v>#DIV/0!</v>
      </c>
      <c r="H1803" s="50"/>
      <c r="I1803" s="77" t="e">
        <f t="shared" si="968"/>
        <v>#DIV/0!</v>
      </c>
      <c r="J1803" s="77" t="e">
        <f t="shared" si="976"/>
        <v>#DIV/0!</v>
      </c>
      <c r="K1803" s="50"/>
      <c r="L1803" s="50">
        <f>E1803-K1803</f>
        <v>0</v>
      </c>
      <c r="M1803" s="115" t="e">
        <f t="shared" si="969"/>
        <v>#DIV/0!</v>
      </c>
      <c r="N1803" s="625"/>
    </row>
    <row r="1804" spans="1:14" s="334" customFormat="1" ht="18.75" customHeight="1" outlineLevel="2" x14ac:dyDescent="0.25">
      <c r="A1804" s="815" t="s">
        <v>1258</v>
      </c>
      <c r="B1804" s="37" t="s">
        <v>823</v>
      </c>
      <c r="C1804" s="37" t="s">
        <v>139</v>
      </c>
      <c r="D1804" s="50">
        <f>SUM(D1805:D1808)</f>
        <v>899.19</v>
      </c>
      <c r="E1804" s="50">
        <f>SUM(E1805:E1808)</f>
        <v>899.19</v>
      </c>
      <c r="F1804" s="50">
        <f>SUM(F1805:F1808)</f>
        <v>0</v>
      </c>
      <c r="G1804" s="96">
        <f>F1804/E1804</f>
        <v>0</v>
      </c>
      <c r="H1804" s="50">
        <f>SUM(H1805:H1808)</f>
        <v>0</v>
      </c>
      <c r="I1804" s="96">
        <f>H1804/E1804</f>
        <v>0</v>
      </c>
      <c r="J1804" s="77" t="e">
        <f>H1804/F1804</f>
        <v>#DIV/0!</v>
      </c>
      <c r="K1804" s="50">
        <f>SUM(K1805:K1808)</f>
        <v>807.75</v>
      </c>
      <c r="L1804" s="50">
        <f>SUM(L1805:L1808)</f>
        <v>91.44</v>
      </c>
      <c r="M1804" s="134">
        <f>K1804/E1804</f>
        <v>0.9</v>
      </c>
      <c r="N1804" s="623" t="s">
        <v>1257</v>
      </c>
    </row>
    <row r="1805" spans="1:14" s="334" customFormat="1" ht="18.75" customHeight="1" outlineLevel="2" x14ac:dyDescent="0.25">
      <c r="A1805" s="816"/>
      <c r="B1805" s="587" t="s">
        <v>19</v>
      </c>
      <c r="C1805" s="37"/>
      <c r="D1805" s="50"/>
      <c r="E1805" s="50"/>
      <c r="F1805" s="50"/>
      <c r="G1805" s="77" t="e">
        <f>F1805/E1805</f>
        <v>#DIV/0!</v>
      </c>
      <c r="H1805" s="50"/>
      <c r="I1805" s="77" t="e">
        <f>H1805/E1805</f>
        <v>#DIV/0!</v>
      </c>
      <c r="J1805" s="77" t="e">
        <f>H1805/F1805</f>
        <v>#DIV/0!</v>
      </c>
      <c r="K1805" s="50"/>
      <c r="L1805" s="50">
        <f>E1805-K1805</f>
        <v>0</v>
      </c>
      <c r="M1805" s="115" t="e">
        <f>K1805/E1805</f>
        <v>#DIV/0!</v>
      </c>
      <c r="N1805" s="624"/>
    </row>
    <row r="1806" spans="1:14" s="334" customFormat="1" ht="18.75" customHeight="1" outlineLevel="2" x14ac:dyDescent="0.25">
      <c r="A1806" s="816"/>
      <c r="B1806" s="587" t="s">
        <v>126</v>
      </c>
      <c r="C1806" s="37"/>
      <c r="D1806" s="50"/>
      <c r="E1806" s="50"/>
      <c r="F1806" s="50"/>
      <c r="G1806" s="77" t="e">
        <f>F1806/E1806</f>
        <v>#DIV/0!</v>
      </c>
      <c r="H1806" s="50"/>
      <c r="I1806" s="77" t="e">
        <f>H1806/E1806</f>
        <v>#DIV/0!</v>
      </c>
      <c r="J1806" s="77" t="e">
        <f>H1806/F1806</f>
        <v>#DIV/0!</v>
      </c>
      <c r="K1806" s="50"/>
      <c r="L1806" s="50">
        <f>E1806-K1806</f>
        <v>0</v>
      </c>
      <c r="M1806" s="115" t="e">
        <f>K1806/E1806</f>
        <v>#DIV/0!</v>
      </c>
      <c r="N1806" s="624"/>
    </row>
    <row r="1807" spans="1:14" s="334" customFormat="1" ht="18.75" customHeight="1" outlineLevel="2" x14ac:dyDescent="0.25">
      <c r="A1807" s="816"/>
      <c r="B1807" s="587" t="s">
        <v>38</v>
      </c>
      <c r="C1807" s="37"/>
      <c r="D1807" s="50">
        <v>899.19</v>
      </c>
      <c r="E1807" s="50">
        <v>899.19</v>
      </c>
      <c r="F1807" s="50"/>
      <c r="G1807" s="96">
        <f>F1807/E1807</f>
        <v>0</v>
      </c>
      <c r="H1807" s="50">
        <f>F1807</f>
        <v>0</v>
      </c>
      <c r="I1807" s="96">
        <f>H1807/E1807</f>
        <v>0</v>
      </c>
      <c r="J1807" s="77" t="e">
        <f>H1807/F1807</f>
        <v>#DIV/0!</v>
      </c>
      <c r="K1807" s="50">
        <v>807.75</v>
      </c>
      <c r="L1807" s="50">
        <f>E1807-K1807</f>
        <v>91.44</v>
      </c>
      <c r="M1807" s="47">
        <f>K1807/E1807</f>
        <v>0.9</v>
      </c>
      <c r="N1807" s="624"/>
    </row>
    <row r="1808" spans="1:14" s="334" customFormat="1" ht="18.75" customHeight="1" outlineLevel="2" x14ac:dyDescent="0.25">
      <c r="A1808" s="817"/>
      <c r="B1808" s="587" t="s">
        <v>20</v>
      </c>
      <c r="C1808" s="37"/>
      <c r="D1808" s="50"/>
      <c r="E1808" s="50"/>
      <c r="F1808" s="50"/>
      <c r="G1808" s="77" t="e">
        <f>F1808/E1808</f>
        <v>#DIV/0!</v>
      </c>
      <c r="H1808" s="50"/>
      <c r="I1808" s="77" t="e">
        <f>H1808/E1808</f>
        <v>#DIV/0!</v>
      </c>
      <c r="J1808" s="77" t="e">
        <f>H1808/F1808</f>
        <v>#DIV/0!</v>
      </c>
      <c r="K1808" s="50"/>
      <c r="L1808" s="50">
        <f>E1808-K1808</f>
        <v>0</v>
      </c>
      <c r="M1808" s="115" t="e">
        <f>K1808/E1808</f>
        <v>#DIV/0!</v>
      </c>
      <c r="N1808" s="625"/>
    </row>
    <row r="1809" spans="1:14" s="4" customFormat="1" ht="53.25" customHeight="1" outlineLevel="2" x14ac:dyDescent="0.25">
      <c r="A1809" s="648" t="s">
        <v>153</v>
      </c>
      <c r="B1809" s="37" t="s">
        <v>497</v>
      </c>
      <c r="C1809" s="37" t="s">
        <v>139</v>
      </c>
      <c r="D1809" s="50">
        <f>SUM(D1810:D1813)</f>
        <v>36003.870000000003</v>
      </c>
      <c r="E1809" s="50">
        <f t="shared" ref="E1809:F1809" si="983">SUM(E1810:E1813)</f>
        <v>36003.870000000003</v>
      </c>
      <c r="F1809" s="50">
        <f t="shared" si="983"/>
        <v>0</v>
      </c>
      <c r="G1809" s="96">
        <f t="shared" si="975"/>
        <v>0</v>
      </c>
      <c r="H1809" s="50">
        <f>SUM(H1810:H1813)</f>
        <v>0</v>
      </c>
      <c r="I1809" s="96">
        <f t="shared" si="968"/>
        <v>0</v>
      </c>
      <c r="J1809" s="77" t="e">
        <f t="shared" si="976"/>
        <v>#DIV/0!</v>
      </c>
      <c r="K1809" s="50">
        <f>SUM(K1810:K1813)</f>
        <v>35774.699999999997</v>
      </c>
      <c r="L1809" s="50">
        <f>SUM(L1810:L1813)</f>
        <v>229.17</v>
      </c>
      <c r="M1809" s="234">
        <f t="shared" si="969"/>
        <v>0.99399999999999999</v>
      </c>
      <c r="N1809" s="895"/>
    </row>
    <row r="1810" spans="1:14" s="4" customFormat="1" outlineLevel="2" x14ac:dyDescent="0.25">
      <c r="A1810" s="648"/>
      <c r="B1810" s="354" t="s">
        <v>19</v>
      </c>
      <c r="C1810" s="37"/>
      <c r="D1810" s="50">
        <f t="shared" ref="D1810:F1813" si="984">D1815+D1825+D1830+D1835</f>
        <v>0</v>
      </c>
      <c r="E1810" s="50">
        <f t="shared" si="984"/>
        <v>0</v>
      </c>
      <c r="F1810" s="50">
        <f t="shared" si="984"/>
        <v>0</v>
      </c>
      <c r="G1810" s="77" t="e">
        <f t="shared" si="975"/>
        <v>#DIV/0!</v>
      </c>
      <c r="H1810" s="50">
        <f>H1815+H1825+H1830+H1835</f>
        <v>0</v>
      </c>
      <c r="I1810" s="77" t="e">
        <f t="shared" si="968"/>
        <v>#DIV/0!</v>
      </c>
      <c r="J1810" s="77" t="e">
        <f t="shared" si="976"/>
        <v>#DIV/0!</v>
      </c>
      <c r="K1810" s="50">
        <f t="shared" ref="K1810:L1813" si="985">K1815+K1825+K1830+K1835</f>
        <v>0</v>
      </c>
      <c r="L1810" s="50">
        <f t="shared" si="985"/>
        <v>0</v>
      </c>
      <c r="M1810" s="115" t="e">
        <f t="shared" si="969"/>
        <v>#DIV/0!</v>
      </c>
      <c r="N1810" s="730"/>
    </row>
    <row r="1811" spans="1:14" s="4" customFormat="1" outlineLevel="2" x14ac:dyDescent="0.25">
      <c r="A1811" s="648"/>
      <c r="B1811" s="354" t="s">
        <v>126</v>
      </c>
      <c r="C1811" s="37"/>
      <c r="D1811" s="50">
        <f t="shared" si="984"/>
        <v>0</v>
      </c>
      <c r="E1811" s="50">
        <f t="shared" si="984"/>
        <v>0</v>
      </c>
      <c r="F1811" s="50">
        <f t="shared" si="984"/>
        <v>0</v>
      </c>
      <c r="G1811" s="77" t="e">
        <f t="shared" si="975"/>
        <v>#DIV/0!</v>
      </c>
      <c r="H1811" s="50">
        <f>H1816+H1826+H1831+H1836</f>
        <v>0</v>
      </c>
      <c r="I1811" s="77" t="e">
        <f t="shared" si="968"/>
        <v>#DIV/0!</v>
      </c>
      <c r="J1811" s="77" t="e">
        <f t="shared" si="976"/>
        <v>#DIV/0!</v>
      </c>
      <c r="K1811" s="50">
        <f t="shared" si="985"/>
        <v>0</v>
      </c>
      <c r="L1811" s="50">
        <f t="shared" si="985"/>
        <v>0</v>
      </c>
      <c r="M1811" s="115" t="e">
        <f t="shared" si="969"/>
        <v>#DIV/0!</v>
      </c>
      <c r="N1811" s="730"/>
    </row>
    <row r="1812" spans="1:14" s="4" customFormat="1" outlineLevel="2" x14ac:dyDescent="0.25">
      <c r="A1812" s="648"/>
      <c r="B1812" s="354" t="s">
        <v>38</v>
      </c>
      <c r="C1812" s="37"/>
      <c r="D1812" s="50">
        <f t="shared" si="984"/>
        <v>36003.870000000003</v>
      </c>
      <c r="E1812" s="50">
        <f t="shared" si="984"/>
        <v>36003.870000000003</v>
      </c>
      <c r="F1812" s="50">
        <f t="shared" si="984"/>
        <v>0</v>
      </c>
      <c r="G1812" s="96">
        <f t="shared" si="975"/>
        <v>0</v>
      </c>
      <c r="H1812" s="50">
        <f>H1817+H1827+H1832+H1837</f>
        <v>0</v>
      </c>
      <c r="I1812" s="96">
        <f t="shared" si="968"/>
        <v>0</v>
      </c>
      <c r="J1812" s="77" t="e">
        <f t="shared" si="976"/>
        <v>#DIV/0!</v>
      </c>
      <c r="K1812" s="50">
        <f t="shared" si="985"/>
        <v>35774.699999999997</v>
      </c>
      <c r="L1812" s="50">
        <f t="shared" si="985"/>
        <v>229.17</v>
      </c>
      <c r="M1812" s="234">
        <f t="shared" si="969"/>
        <v>0.99399999999999999</v>
      </c>
      <c r="N1812" s="730"/>
    </row>
    <row r="1813" spans="1:14" s="4" customFormat="1" outlineLevel="2" x14ac:dyDescent="0.25">
      <c r="A1813" s="648"/>
      <c r="B1813" s="354" t="s">
        <v>20</v>
      </c>
      <c r="C1813" s="37"/>
      <c r="D1813" s="50">
        <f t="shared" si="984"/>
        <v>0</v>
      </c>
      <c r="E1813" s="50">
        <f t="shared" si="984"/>
        <v>0</v>
      </c>
      <c r="F1813" s="50">
        <f t="shared" si="984"/>
        <v>0</v>
      </c>
      <c r="G1813" s="77" t="e">
        <f t="shared" si="975"/>
        <v>#DIV/0!</v>
      </c>
      <c r="H1813" s="50">
        <f>H1818+H1828+H1833+H1838</f>
        <v>0</v>
      </c>
      <c r="I1813" s="77" t="e">
        <f t="shared" si="968"/>
        <v>#DIV/0!</v>
      </c>
      <c r="J1813" s="77" t="e">
        <f t="shared" si="976"/>
        <v>#DIV/0!</v>
      </c>
      <c r="K1813" s="50">
        <f t="shared" si="985"/>
        <v>0</v>
      </c>
      <c r="L1813" s="50">
        <f t="shared" si="985"/>
        <v>0</v>
      </c>
      <c r="M1813" s="115" t="e">
        <f t="shared" si="969"/>
        <v>#DIV/0!</v>
      </c>
      <c r="N1813" s="731"/>
    </row>
    <row r="1814" spans="1:14" s="4" customFormat="1" ht="51.75" customHeight="1" outlineLevel="2" x14ac:dyDescent="0.25">
      <c r="A1814" s="648" t="s">
        <v>154</v>
      </c>
      <c r="B1814" s="37" t="s">
        <v>828</v>
      </c>
      <c r="C1814" s="37" t="s">
        <v>139</v>
      </c>
      <c r="D1814" s="50">
        <f>SUM(D1815:D1818)</f>
        <v>551.44000000000005</v>
      </c>
      <c r="E1814" s="50">
        <f t="shared" ref="E1814:F1814" si="986">SUM(E1815:E1818)</f>
        <v>551.44000000000005</v>
      </c>
      <c r="F1814" s="50">
        <f t="shared" si="986"/>
        <v>0</v>
      </c>
      <c r="G1814" s="77">
        <f t="shared" si="975"/>
        <v>0</v>
      </c>
      <c r="H1814" s="50">
        <f>SUM(H1815:H1818)</f>
        <v>0</v>
      </c>
      <c r="I1814" s="77">
        <f t="shared" si="968"/>
        <v>0</v>
      </c>
      <c r="J1814" s="77" t="e">
        <f t="shared" si="976"/>
        <v>#DIV/0!</v>
      </c>
      <c r="K1814" s="50">
        <f>SUM(K1815:K1818)</f>
        <v>551.44000000000005</v>
      </c>
      <c r="L1814" s="50">
        <f>SUM(L1815:L1818)</f>
        <v>0</v>
      </c>
      <c r="M1814" s="47">
        <f t="shared" si="969"/>
        <v>1</v>
      </c>
      <c r="N1814" s="696" t="s">
        <v>829</v>
      </c>
    </row>
    <row r="1815" spans="1:14" s="4" customFormat="1" outlineLevel="2" x14ac:dyDescent="0.25">
      <c r="A1815" s="648"/>
      <c r="B1815" s="587" t="s">
        <v>19</v>
      </c>
      <c r="C1815" s="37"/>
      <c r="D1815" s="50"/>
      <c r="E1815" s="50"/>
      <c r="F1815" s="50"/>
      <c r="G1815" s="77" t="e">
        <f t="shared" si="975"/>
        <v>#DIV/0!</v>
      </c>
      <c r="H1815" s="50"/>
      <c r="I1815" s="77" t="e">
        <f t="shared" si="968"/>
        <v>#DIV/0!</v>
      </c>
      <c r="J1815" s="77" t="e">
        <f t="shared" si="976"/>
        <v>#DIV/0!</v>
      </c>
      <c r="K1815" s="50"/>
      <c r="L1815" s="50"/>
      <c r="M1815" s="115" t="e">
        <f t="shared" si="969"/>
        <v>#DIV/0!</v>
      </c>
      <c r="N1815" s="696"/>
    </row>
    <row r="1816" spans="1:14" s="4" customFormat="1" outlineLevel="2" x14ac:dyDescent="0.25">
      <c r="A1816" s="648"/>
      <c r="B1816" s="587" t="s">
        <v>126</v>
      </c>
      <c r="C1816" s="37"/>
      <c r="D1816" s="50"/>
      <c r="E1816" s="50"/>
      <c r="F1816" s="50"/>
      <c r="G1816" s="77" t="e">
        <f t="shared" si="975"/>
        <v>#DIV/0!</v>
      </c>
      <c r="H1816" s="50"/>
      <c r="I1816" s="77" t="e">
        <f t="shared" si="968"/>
        <v>#DIV/0!</v>
      </c>
      <c r="J1816" s="77" t="e">
        <f t="shared" si="976"/>
        <v>#DIV/0!</v>
      </c>
      <c r="K1816" s="50"/>
      <c r="L1816" s="50"/>
      <c r="M1816" s="115" t="e">
        <f t="shared" si="969"/>
        <v>#DIV/0!</v>
      </c>
      <c r="N1816" s="696"/>
    </row>
    <row r="1817" spans="1:14" s="4" customFormat="1" outlineLevel="2" x14ac:dyDescent="0.25">
      <c r="A1817" s="648"/>
      <c r="B1817" s="587" t="s">
        <v>38</v>
      </c>
      <c r="C1817" s="37"/>
      <c r="D1817" s="50">
        <v>551.44000000000005</v>
      </c>
      <c r="E1817" s="50">
        <v>551.44000000000005</v>
      </c>
      <c r="F1817" s="50"/>
      <c r="G1817" s="77">
        <f t="shared" si="975"/>
        <v>0</v>
      </c>
      <c r="H1817" s="50"/>
      <c r="I1817" s="77">
        <f t="shared" si="968"/>
        <v>0</v>
      </c>
      <c r="J1817" s="77" t="e">
        <f t="shared" si="976"/>
        <v>#DIV/0!</v>
      </c>
      <c r="K1817" s="50">
        <f>E1817</f>
        <v>551.44000000000005</v>
      </c>
      <c r="L1817" s="50"/>
      <c r="M1817" s="47">
        <f t="shared" si="969"/>
        <v>1</v>
      </c>
      <c r="N1817" s="696"/>
    </row>
    <row r="1818" spans="1:14" s="4" customFormat="1" outlineLevel="2" x14ac:dyDescent="0.25">
      <c r="A1818" s="648"/>
      <c r="B1818" s="587" t="s">
        <v>20</v>
      </c>
      <c r="C1818" s="37"/>
      <c r="D1818" s="50"/>
      <c r="E1818" s="50"/>
      <c r="F1818" s="50"/>
      <c r="G1818" s="77" t="e">
        <f t="shared" si="975"/>
        <v>#DIV/0!</v>
      </c>
      <c r="H1818" s="50"/>
      <c r="I1818" s="77" t="e">
        <f t="shared" si="968"/>
        <v>#DIV/0!</v>
      </c>
      <c r="J1818" s="77" t="e">
        <f t="shared" si="976"/>
        <v>#DIV/0!</v>
      </c>
      <c r="K1818" s="50"/>
      <c r="L1818" s="50"/>
      <c r="M1818" s="115" t="e">
        <f t="shared" si="969"/>
        <v>#DIV/0!</v>
      </c>
      <c r="N1818" s="696"/>
    </row>
    <row r="1819" spans="1:14" s="334" customFormat="1" ht="37.5" outlineLevel="2" x14ac:dyDescent="0.25">
      <c r="A1819" s="815" t="s">
        <v>496</v>
      </c>
      <c r="B1819" s="37" t="s">
        <v>830</v>
      </c>
      <c r="C1819" s="37" t="s">
        <v>139</v>
      </c>
      <c r="D1819" s="50">
        <f>SUM(D1820:D1823)</f>
        <v>39875.79</v>
      </c>
      <c r="E1819" s="50">
        <f>SUM(E1820:E1823)</f>
        <v>39875.79</v>
      </c>
      <c r="F1819" s="50">
        <f>SUM(F1820:F1823)</f>
        <v>0</v>
      </c>
      <c r="G1819" s="96">
        <f>F1819/E1819</f>
        <v>0</v>
      </c>
      <c r="H1819" s="50">
        <f>SUM(H1820:H1823)</f>
        <v>0</v>
      </c>
      <c r="I1819" s="96">
        <f>H1819/E1819</f>
        <v>0</v>
      </c>
      <c r="J1819" s="77" t="e">
        <f>H1819/F1819</f>
        <v>#DIV/0!</v>
      </c>
      <c r="K1819" s="50">
        <f>SUM(K1820:K1823)</f>
        <v>39536.65</v>
      </c>
      <c r="L1819" s="50">
        <f>SUM(L1820:L1823)</f>
        <v>339.14</v>
      </c>
      <c r="M1819" s="234">
        <f>K1819/E1819</f>
        <v>0.99099999999999999</v>
      </c>
      <c r="N1819" s="895"/>
    </row>
    <row r="1820" spans="1:14" s="334" customFormat="1" outlineLevel="2" x14ac:dyDescent="0.25">
      <c r="A1820" s="816"/>
      <c r="B1820" s="458" t="s">
        <v>19</v>
      </c>
      <c r="C1820" s="37"/>
      <c r="D1820" s="50">
        <f t="shared" ref="D1820:F1823" si="987">D1824+D1835</f>
        <v>19351.86</v>
      </c>
      <c r="E1820" s="50">
        <f t="shared" si="987"/>
        <v>19351.86</v>
      </c>
      <c r="F1820" s="50">
        <f t="shared" si="987"/>
        <v>0</v>
      </c>
      <c r="G1820" s="77">
        <f>F1820/E1820</f>
        <v>0</v>
      </c>
      <c r="H1820" s="50">
        <f>H1824+H1835</f>
        <v>0</v>
      </c>
      <c r="I1820" s="77">
        <f>H1820/E1820</f>
        <v>0</v>
      </c>
      <c r="J1820" s="77" t="e">
        <f>H1820/F1820</f>
        <v>#DIV/0!</v>
      </c>
      <c r="K1820" s="50">
        <f t="shared" ref="K1820:L1823" si="988">K1824+K1835</f>
        <v>19241.89</v>
      </c>
      <c r="L1820" s="50">
        <f t="shared" si="988"/>
        <v>109.97</v>
      </c>
      <c r="M1820" s="115">
        <f>K1820/E1820</f>
        <v>0.99</v>
      </c>
      <c r="N1820" s="730"/>
    </row>
    <row r="1821" spans="1:14" s="334" customFormat="1" outlineLevel="2" x14ac:dyDescent="0.25">
      <c r="A1821" s="816"/>
      <c r="B1821" s="458" t="s">
        <v>126</v>
      </c>
      <c r="C1821" s="37"/>
      <c r="D1821" s="50">
        <f t="shared" si="987"/>
        <v>0</v>
      </c>
      <c r="E1821" s="50">
        <f t="shared" si="987"/>
        <v>0</v>
      </c>
      <c r="F1821" s="50">
        <f t="shared" si="987"/>
        <v>0</v>
      </c>
      <c r="G1821" s="77" t="e">
        <f>F1821/E1821</f>
        <v>#DIV/0!</v>
      </c>
      <c r="H1821" s="50">
        <f>H1825+H1836</f>
        <v>0</v>
      </c>
      <c r="I1821" s="77" t="e">
        <f>H1821/E1821</f>
        <v>#DIV/0!</v>
      </c>
      <c r="J1821" s="77" t="e">
        <f>H1821/F1821</f>
        <v>#DIV/0!</v>
      </c>
      <c r="K1821" s="50">
        <f t="shared" si="988"/>
        <v>0</v>
      </c>
      <c r="L1821" s="50">
        <f t="shared" si="988"/>
        <v>0</v>
      </c>
      <c r="M1821" s="115" t="e">
        <f>K1821/E1821</f>
        <v>#DIV/0!</v>
      </c>
      <c r="N1821" s="730"/>
    </row>
    <row r="1822" spans="1:14" s="334" customFormat="1" outlineLevel="2" x14ac:dyDescent="0.25">
      <c r="A1822" s="816"/>
      <c r="B1822" s="458" t="s">
        <v>38</v>
      </c>
      <c r="C1822" s="37"/>
      <c r="D1822" s="50">
        <f t="shared" si="987"/>
        <v>1172.07</v>
      </c>
      <c r="E1822" s="50">
        <f t="shared" si="987"/>
        <v>1172.07</v>
      </c>
      <c r="F1822" s="50">
        <f t="shared" si="987"/>
        <v>0</v>
      </c>
      <c r="G1822" s="96">
        <f>F1822/E1822</f>
        <v>0</v>
      </c>
      <c r="H1822" s="50">
        <f>H1826+H1837</f>
        <v>0</v>
      </c>
      <c r="I1822" s="96">
        <f>H1822/E1822</f>
        <v>0</v>
      </c>
      <c r="J1822" s="77" t="e">
        <f>H1822/F1822</f>
        <v>#DIV/0!</v>
      </c>
      <c r="K1822" s="50">
        <f t="shared" si="988"/>
        <v>1052.8699999999999</v>
      </c>
      <c r="L1822" s="50">
        <f t="shared" si="988"/>
        <v>119.2</v>
      </c>
      <c r="M1822" s="234">
        <f>K1822/E1822</f>
        <v>0.89800000000000002</v>
      </c>
      <c r="N1822" s="730"/>
    </row>
    <row r="1823" spans="1:14" s="334" customFormat="1" outlineLevel="2" x14ac:dyDescent="0.25">
      <c r="A1823" s="817"/>
      <c r="B1823" s="458" t="s">
        <v>20</v>
      </c>
      <c r="C1823" s="37"/>
      <c r="D1823" s="50">
        <f t="shared" si="987"/>
        <v>19351.86</v>
      </c>
      <c r="E1823" s="50">
        <f t="shared" si="987"/>
        <v>19351.86</v>
      </c>
      <c r="F1823" s="50">
        <f t="shared" si="987"/>
        <v>0</v>
      </c>
      <c r="G1823" s="77">
        <f>F1823/E1823</f>
        <v>0</v>
      </c>
      <c r="H1823" s="50">
        <f>H1827+H1838</f>
        <v>0</v>
      </c>
      <c r="I1823" s="77">
        <f>H1823/E1823</f>
        <v>0</v>
      </c>
      <c r="J1823" s="77" t="e">
        <f>H1823/F1823</f>
        <v>#DIV/0!</v>
      </c>
      <c r="K1823" s="50">
        <f t="shared" si="988"/>
        <v>19241.89</v>
      </c>
      <c r="L1823" s="50">
        <f t="shared" si="988"/>
        <v>109.97</v>
      </c>
      <c r="M1823" s="115">
        <f>K1823/E1823</f>
        <v>0.99</v>
      </c>
      <c r="N1823" s="731"/>
    </row>
    <row r="1824" spans="1:14" s="4" customFormat="1" ht="30.75" customHeight="1" outlineLevel="2" x14ac:dyDescent="0.25">
      <c r="A1824" s="648" t="s">
        <v>498</v>
      </c>
      <c r="B1824" s="37" t="s">
        <v>149</v>
      </c>
      <c r="C1824" s="37" t="s">
        <v>331</v>
      </c>
      <c r="D1824" s="50">
        <f>D1827</f>
        <v>19351.86</v>
      </c>
      <c r="E1824" s="50">
        <f>E1827</f>
        <v>19351.86</v>
      </c>
      <c r="F1824" s="50">
        <f>F1827</f>
        <v>0</v>
      </c>
      <c r="G1824" s="96">
        <f t="shared" si="975"/>
        <v>0</v>
      </c>
      <c r="H1824" s="490">
        <f>H1827</f>
        <v>0</v>
      </c>
      <c r="I1824" s="96">
        <f t="shared" ref="I1824:I1838" si="989">H1824/E1824</f>
        <v>0</v>
      </c>
      <c r="J1824" s="77" t="e">
        <f t="shared" si="976"/>
        <v>#DIV/0!</v>
      </c>
      <c r="K1824" s="24">
        <f>SUM(K1825:K1828)</f>
        <v>19241.89</v>
      </c>
      <c r="L1824" s="24">
        <f>SUM(L1825:L1828)</f>
        <v>109.97</v>
      </c>
      <c r="M1824" s="47">
        <f t="shared" ref="M1824:M1838" si="990">K1824/E1824</f>
        <v>0.99</v>
      </c>
      <c r="N1824" s="696" t="s">
        <v>1371</v>
      </c>
    </row>
    <row r="1825" spans="1:14" s="4" customFormat="1" outlineLevel="2" x14ac:dyDescent="0.25">
      <c r="A1825" s="648"/>
      <c r="B1825" s="587" t="s">
        <v>19</v>
      </c>
      <c r="C1825" s="587"/>
      <c r="D1825" s="24"/>
      <c r="E1825" s="24"/>
      <c r="F1825" s="583"/>
      <c r="G1825" s="77" t="e">
        <f t="shared" si="975"/>
        <v>#DIV/0!</v>
      </c>
      <c r="H1825" s="206"/>
      <c r="I1825" s="77" t="e">
        <f t="shared" si="989"/>
        <v>#DIV/0!</v>
      </c>
      <c r="J1825" s="77" t="e">
        <f t="shared" si="976"/>
        <v>#DIV/0!</v>
      </c>
      <c r="K1825" s="36">
        <f t="shared" ref="K1825:K1838" si="991">E1825</f>
        <v>0</v>
      </c>
      <c r="L1825" s="36">
        <f t="shared" ref="L1825:L1838" si="992">E1825-K1825</f>
        <v>0</v>
      </c>
      <c r="M1825" s="115" t="e">
        <f t="shared" si="990"/>
        <v>#DIV/0!</v>
      </c>
      <c r="N1825" s="696"/>
    </row>
    <row r="1826" spans="1:14" s="4" customFormat="1" outlineLevel="2" x14ac:dyDescent="0.25">
      <c r="A1826" s="648"/>
      <c r="B1826" s="587" t="s">
        <v>126</v>
      </c>
      <c r="C1826" s="587"/>
      <c r="D1826" s="24">
        <v>0</v>
      </c>
      <c r="E1826" s="24">
        <v>0</v>
      </c>
      <c r="F1826" s="583"/>
      <c r="G1826" s="77" t="e">
        <f t="shared" si="975"/>
        <v>#DIV/0!</v>
      </c>
      <c r="H1826" s="206"/>
      <c r="I1826" s="77" t="e">
        <f t="shared" si="989"/>
        <v>#DIV/0!</v>
      </c>
      <c r="J1826" s="77" t="e">
        <f t="shared" si="976"/>
        <v>#DIV/0!</v>
      </c>
      <c r="K1826" s="36">
        <f t="shared" si="991"/>
        <v>0</v>
      </c>
      <c r="L1826" s="36">
        <f>E1826-K1826</f>
        <v>0</v>
      </c>
      <c r="M1826" s="115" t="e">
        <f t="shared" si="990"/>
        <v>#DIV/0!</v>
      </c>
      <c r="N1826" s="696"/>
    </row>
    <row r="1827" spans="1:14" s="4" customFormat="1" outlineLevel="2" x14ac:dyDescent="0.25">
      <c r="A1827" s="648"/>
      <c r="B1827" s="587" t="s">
        <v>38</v>
      </c>
      <c r="C1827" s="587"/>
      <c r="D1827" s="24">
        <v>19351.86</v>
      </c>
      <c r="E1827" s="24">
        <v>19351.86</v>
      </c>
      <c r="F1827" s="217"/>
      <c r="G1827" s="96">
        <f t="shared" si="975"/>
        <v>0</v>
      </c>
      <c r="H1827" s="217"/>
      <c r="I1827" s="96">
        <f t="shared" si="989"/>
        <v>0</v>
      </c>
      <c r="J1827" s="77" t="e">
        <f t="shared" si="976"/>
        <v>#DIV/0!</v>
      </c>
      <c r="K1827" s="24">
        <v>19241.89</v>
      </c>
      <c r="L1827" s="24">
        <f>E1827-K1827</f>
        <v>109.97</v>
      </c>
      <c r="M1827" s="47">
        <f t="shared" si="990"/>
        <v>0.99</v>
      </c>
      <c r="N1827" s="696"/>
    </row>
    <row r="1828" spans="1:14" s="4" customFormat="1" outlineLevel="2" x14ac:dyDescent="0.25">
      <c r="A1828" s="648"/>
      <c r="B1828" s="587" t="s">
        <v>20</v>
      </c>
      <c r="C1828" s="587"/>
      <c r="D1828" s="24"/>
      <c r="E1828" s="24"/>
      <c r="F1828" s="583"/>
      <c r="G1828" s="77" t="e">
        <f t="shared" si="975"/>
        <v>#DIV/0!</v>
      </c>
      <c r="H1828" s="206"/>
      <c r="I1828" s="77" t="e">
        <f t="shared" si="989"/>
        <v>#DIV/0!</v>
      </c>
      <c r="J1828" s="77" t="e">
        <f t="shared" si="976"/>
        <v>#DIV/0!</v>
      </c>
      <c r="K1828" s="24">
        <f t="shared" si="991"/>
        <v>0</v>
      </c>
      <c r="L1828" s="36">
        <f>E1828-K1828</f>
        <v>0</v>
      </c>
      <c r="M1828" s="115" t="e">
        <f t="shared" si="990"/>
        <v>#DIV/0!</v>
      </c>
      <c r="N1828" s="696"/>
    </row>
    <row r="1829" spans="1:14" s="4" customFormat="1" ht="27" customHeight="1" outlineLevel="2" x14ac:dyDescent="0.25">
      <c r="A1829" s="648" t="s">
        <v>832</v>
      </c>
      <c r="B1829" s="37" t="s">
        <v>148</v>
      </c>
      <c r="C1829" s="37" t="s">
        <v>331</v>
      </c>
      <c r="D1829" s="50">
        <f>D1832</f>
        <v>14928.5</v>
      </c>
      <c r="E1829" s="50">
        <f>E1832</f>
        <v>14928.5</v>
      </c>
      <c r="F1829" s="50">
        <f>F1832</f>
        <v>0</v>
      </c>
      <c r="G1829" s="96">
        <f t="shared" si="975"/>
        <v>0</v>
      </c>
      <c r="H1829" s="490">
        <f>H1832</f>
        <v>0</v>
      </c>
      <c r="I1829" s="96">
        <f t="shared" si="989"/>
        <v>0</v>
      </c>
      <c r="J1829" s="77" t="e">
        <f t="shared" si="976"/>
        <v>#DIV/0!</v>
      </c>
      <c r="K1829" s="24">
        <f>SUM(K1830:K1833)</f>
        <v>14928.5</v>
      </c>
      <c r="L1829" s="24">
        <f>SUM(L1830:L1833)</f>
        <v>0</v>
      </c>
      <c r="M1829" s="47">
        <f t="shared" si="990"/>
        <v>1</v>
      </c>
      <c r="N1829" s="696" t="s">
        <v>1372</v>
      </c>
    </row>
    <row r="1830" spans="1:14" s="4" customFormat="1" outlineLevel="2" x14ac:dyDescent="0.25">
      <c r="A1830" s="648"/>
      <c r="B1830" s="587" t="s">
        <v>19</v>
      </c>
      <c r="C1830" s="587"/>
      <c r="D1830" s="50"/>
      <c r="E1830" s="50"/>
      <c r="F1830" s="583"/>
      <c r="G1830" s="77" t="e">
        <f t="shared" si="975"/>
        <v>#DIV/0!</v>
      </c>
      <c r="H1830" s="206"/>
      <c r="I1830" s="77" t="e">
        <f t="shared" si="989"/>
        <v>#DIV/0!</v>
      </c>
      <c r="J1830" s="77" t="e">
        <f t="shared" si="976"/>
        <v>#DIV/0!</v>
      </c>
      <c r="K1830" s="24">
        <f t="shared" si="991"/>
        <v>0</v>
      </c>
      <c r="L1830" s="24">
        <f t="shared" si="992"/>
        <v>0</v>
      </c>
      <c r="M1830" s="115" t="e">
        <f t="shared" si="990"/>
        <v>#DIV/0!</v>
      </c>
      <c r="N1830" s="696"/>
    </row>
    <row r="1831" spans="1:14" s="4" customFormat="1" outlineLevel="2" x14ac:dyDescent="0.25">
      <c r="A1831" s="648"/>
      <c r="B1831" s="587" t="s">
        <v>126</v>
      </c>
      <c r="C1831" s="587"/>
      <c r="D1831" s="24">
        <v>0</v>
      </c>
      <c r="E1831" s="24">
        <v>0</v>
      </c>
      <c r="F1831" s="583"/>
      <c r="G1831" s="77" t="e">
        <f t="shared" si="975"/>
        <v>#DIV/0!</v>
      </c>
      <c r="H1831" s="206"/>
      <c r="I1831" s="77" t="e">
        <f t="shared" si="989"/>
        <v>#DIV/0!</v>
      </c>
      <c r="J1831" s="77" t="e">
        <f t="shared" si="976"/>
        <v>#DIV/0!</v>
      </c>
      <c r="K1831" s="24">
        <f t="shared" si="991"/>
        <v>0</v>
      </c>
      <c r="L1831" s="24">
        <f t="shared" si="992"/>
        <v>0</v>
      </c>
      <c r="M1831" s="115" t="e">
        <f t="shared" si="990"/>
        <v>#DIV/0!</v>
      </c>
      <c r="N1831" s="696"/>
    </row>
    <row r="1832" spans="1:14" s="4" customFormat="1" outlineLevel="2" x14ac:dyDescent="0.25">
      <c r="A1832" s="648"/>
      <c r="B1832" s="587" t="s">
        <v>38</v>
      </c>
      <c r="C1832" s="587"/>
      <c r="D1832" s="24">
        <v>14928.5</v>
      </c>
      <c r="E1832" s="24">
        <v>14928.5</v>
      </c>
      <c r="F1832" s="490"/>
      <c r="G1832" s="96">
        <f t="shared" si="975"/>
        <v>0</v>
      </c>
      <c r="H1832" s="490"/>
      <c r="I1832" s="96">
        <f t="shared" si="989"/>
        <v>0</v>
      </c>
      <c r="J1832" s="77" t="e">
        <f t="shared" si="976"/>
        <v>#DIV/0!</v>
      </c>
      <c r="K1832" s="24">
        <f>E1832</f>
        <v>14928.5</v>
      </c>
      <c r="L1832" s="24"/>
      <c r="M1832" s="47">
        <f t="shared" si="990"/>
        <v>1</v>
      </c>
      <c r="N1832" s="696"/>
    </row>
    <row r="1833" spans="1:14" s="4" customFormat="1" outlineLevel="2" x14ac:dyDescent="0.25">
      <c r="A1833" s="648"/>
      <c r="B1833" s="587" t="s">
        <v>20</v>
      </c>
      <c r="C1833" s="587"/>
      <c r="D1833" s="24"/>
      <c r="E1833" s="24"/>
      <c r="F1833" s="583"/>
      <c r="G1833" s="94" t="e">
        <f t="shared" si="975"/>
        <v>#DIV/0!</v>
      </c>
      <c r="H1833" s="206"/>
      <c r="I1833" s="77" t="e">
        <f t="shared" si="989"/>
        <v>#DIV/0!</v>
      </c>
      <c r="J1833" s="77" t="e">
        <f t="shared" si="976"/>
        <v>#DIV/0!</v>
      </c>
      <c r="K1833" s="24">
        <f t="shared" si="991"/>
        <v>0</v>
      </c>
      <c r="L1833" s="24">
        <f t="shared" si="992"/>
        <v>0</v>
      </c>
      <c r="M1833" s="115" t="e">
        <f t="shared" si="990"/>
        <v>#DIV/0!</v>
      </c>
      <c r="N1833" s="696"/>
    </row>
    <row r="1834" spans="1:14" s="4" customFormat="1" ht="37.5" outlineLevel="2" x14ac:dyDescent="0.25">
      <c r="A1834" s="648" t="s">
        <v>833</v>
      </c>
      <c r="B1834" s="37" t="s">
        <v>831</v>
      </c>
      <c r="C1834" s="37" t="s">
        <v>331</v>
      </c>
      <c r="D1834" s="50">
        <f>D1837</f>
        <v>1172.07</v>
      </c>
      <c r="E1834" s="50">
        <f>E1837</f>
        <v>1172.07</v>
      </c>
      <c r="F1834" s="50">
        <f>F1837</f>
        <v>0</v>
      </c>
      <c r="G1834" s="101">
        <f t="shared" si="975"/>
        <v>0</v>
      </c>
      <c r="H1834" s="217">
        <f>H1837</f>
        <v>0</v>
      </c>
      <c r="I1834" s="96">
        <f t="shared" si="989"/>
        <v>0</v>
      </c>
      <c r="J1834" s="77" t="e">
        <f t="shared" si="976"/>
        <v>#DIV/0!</v>
      </c>
      <c r="K1834" s="24">
        <f>SUM(K1835:K1838)</f>
        <v>1052.8699999999999</v>
      </c>
      <c r="L1834" s="24">
        <f>SUM(L1835:L1838)</f>
        <v>119.2</v>
      </c>
      <c r="M1834" s="47">
        <f t="shared" si="990"/>
        <v>0.9</v>
      </c>
      <c r="N1834" s="696" t="s">
        <v>847</v>
      </c>
    </row>
    <row r="1835" spans="1:14" s="4" customFormat="1" outlineLevel="2" x14ac:dyDescent="0.25">
      <c r="A1835" s="648"/>
      <c r="B1835" s="587" t="s">
        <v>19</v>
      </c>
      <c r="C1835" s="587"/>
      <c r="D1835" s="24"/>
      <c r="E1835" s="24"/>
      <c r="F1835" s="587"/>
      <c r="G1835" s="94" t="e">
        <f t="shared" si="975"/>
        <v>#DIV/0!</v>
      </c>
      <c r="H1835" s="610"/>
      <c r="I1835" s="77" t="e">
        <f t="shared" si="989"/>
        <v>#DIV/0!</v>
      </c>
      <c r="J1835" s="77" t="e">
        <f t="shared" si="976"/>
        <v>#DIV/0!</v>
      </c>
      <c r="K1835" s="24">
        <f t="shared" si="991"/>
        <v>0</v>
      </c>
      <c r="L1835" s="24">
        <f t="shared" si="992"/>
        <v>0</v>
      </c>
      <c r="M1835" s="115" t="e">
        <f t="shared" si="990"/>
        <v>#DIV/0!</v>
      </c>
      <c r="N1835" s="696"/>
    </row>
    <row r="1836" spans="1:14" s="4" customFormat="1" outlineLevel="2" x14ac:dyDescent="0.25">
      <c r="A1836" s="648"/>
      <c r="B1836" s="587" t="s">
        <v>126</v>
      </c>
      <c r="C1836" s="587"/>
      <c r="D1836" s="24">
        <v>0</v>
      </c>
      <c r="E1836" s="24">
        <v>0</v>
      </c>
      <c r="F1836" s="587"/>
      <c r="G1836" s="94" t="e">
        <f t="shared" si="975"/>
        <v>#DIV/0!</v>
      </c>
      <c r="H1836" s="610"/>
      <c r="I1836" s="77" t="e">
        <f t="shared" si="989"/>
        <v>#DIV/0!</v>
      </c>
      <c r="J1836" s="77" t="e">
        <f t="shared" si="976"/>
        <v>#DIV/0!</v>
      </c>
      <c r="K1836" s="24">
        <f t="shared" si="991"/>
        <v>0</v>
      </c>
      <c r="L1836" s="24">
        <f t="shared" si="992"/>
        <v>0</v>
      </c>
      <c r="M1836" s="115" t="e">
        <f t="shared" si="990"/>
        <v>#DIV/0!</v>
      </c>
      <c r="N1836" s="696"/>
    </row>
    <row r="1837" spans="1:14" s="4" customFormat="1" outlineLevel="2" x14ac:dyDescent="0.25">
      <c r="A1837" s="648"/>
      <c r="B1837" s="587" t="s">
        <v>38</v>
      </c>
      <c r="C1837" s="587"/>
      <c r="D1837" s="24">
        <v>1172.07</v>
      </c>
      <c r="E1837" s="24">
        <v>1172.07</v>
      </c>
      <c r="F1837" s="217"/>
      <c r="G1837" s="96">
        <f t="shared" si="975"/>
        <v>0</v>
      </c>
      <c r="H1837" s="217">
        <f>F1837</f>
        <v>0</v>
      </c>
      <c r="I1837" s="96">
        <f t="shared" si="989"/>
        <v>0</v>
      </c>
      <c r="J1837" s="77" t="e">
        <f t="shared" si="976"/>
        <v>#DIV/0!</v>
      </c>
      <c r="K1837" s="24">
        <v>1052.8699999999999</v>
      </c>
      <c r="L1837" s="24">
        <f t="shared" si="992"/>
        <v>119.2</v>
      </c>
      <c r="M1837" s="47">
        <f t="shared" si="990"/>
        <v>0.9</v>
      </c>
      <c r="N1837" s="696"/>
    </row>
    <row r="1838" spans="1:14" s="4" customFormat="1" outlineLevel="2" x14ac:dyDescent="0.25">
      <c r="A1838" s="648"/>
      <c r="B1838" s="587" t="s">
        <v>20</v>
      </c>
      <c r="C1838" s="587"/>
      <c r="D1838" s="24"/>
      <c r="E1838" s="24"/>
      <c r="F1838" s="587"/>
      <c r="G1838" s="94" t="e">
        <f t="shared" si="975"/>
        <v>#DIV/0!</v>
      </c>
      <c r="H1838" s="610"/>
      <c r="I1838" s="77" t="e">
        <f t="shared" si="989"/>
        <v>#DIV/0!</v>
      </c>
      <c r="J1838" s="77" t="e">
        <f t="shared" si="976"/>
        <v>#DIV/0!</v>
      </c>
      <c r="K1838" s="24">
        <f t="shared" si="991"/>
        <v>0</v>
      </c>
      <c r="L1838" s="24">
        <f t="shared" si="992"/>
        <v>0</v>
      </c>
      <c r="M1838" s="115" t="e">
        <f t="shared" si="990"/>
        <v>#DIV/0!</v>
      </c>
      <c r="N1838" s="696"/>
    </row>
    <row r="1839" spans="1:14" s="4" customFormat="1" ht="75" outlineLevel="2" x14ac:dyDescent="0.25">
      <c r="A1839" s="768" t="s">
        <v>378</v>
      </c>
      <c r="B1839" s="162" t="s">
        <v>917</v>
      </c>
      <c r="C1839" s="166" t="s">
        <v>95</v>
      </c>
      <c r="D1839" s="31">
        <f>SUM(D1840:D1843)</f>
        <v>103611.65</v>
      </c>
      <c r="E1839" s="31">
        <f>SUM(E1840:E1843)</f>
        <v>265650.34999999998</v>
      </c>
      <c r="F1839" s="31">
        <f>SUM(F1840:F1843)</f>
        <v>8907.2000000000007</v>
      </c>
      <c r="G1839" s="97">
        <f t="shared" ref="G1839:G1893" si="993">F1839/E1839</f>
        <v>3.4000000000000002E-2</v>
      </c>
      <c r="H1839" s="31">
        <f>SUM(H1840:H1843)</f>
        <v>8907.2000000000007</v>
      </c>
      <c r="I1839" s="97">
        <f t="shared" ref="I1839:I1893" si="994">H1839/E1839</f>
        <v>3.4000000000000002E-2</v>
      </c>
      <c r="J1839" s="155">
        <f t="shared" ref="J1839:J1883" si="995">H1839/F1839</f>
        <v>1</v>
      </c>
      <c r="K1839" s="117">
        <f>SUM(K1840:K1843)</f>
        <v>265650.34999999998</v>
      </c>
      <c r="L1839" s="117">
        <f>SUM(L1840:L1843)</f>
        <v>0</v>
      </c>
      <c r="M1839" s="32">
        <f t="shared" ref="M1839:M1872" si="996">K1839/E1839</f>
        <v>1</v>
      </c>
      <c r="N1839" s="920"/>
    </row>
    <row r="1840" spans="1:14" s="4" customFormat="1" ht="27.75" customHeight="1" outlineLevel="2" x14ac:dyDescent="0.25">
      <c r="A1840" s="768"/>
      <c r="B1840" s="177" t="s">
        <v>19</v>
      </c>
      <c r="C1840" s="166"/>
      <c r="D1840" s="167">
        <f t="shared" ref="D1840:F1843" si="997">D1845+D1850+D1855+D1860+D1865+D1870+D1885</f>
        <v>0</v>
      </c>
      <c r="E1840" s="167">
        <f t="shared" si="997"/>
        <v>0</v>
      </c>
      <c r="F1840" s="167">
        <f t="shared" si="997"/>
        <v>0</v>
      </c>
      <c r="G1840" s="99" t="e">
        <f t="shared" si="993"/>
        <v>#DIV/0!</v>
      </c>
      <c r="H1840" s="108">
        <f t="shared" ref="H1840:L1840" si="998">H1845+H1870+H1875+H1880+H1850+H1855+H1860+H1865+H1885</f>
        <v>0</v>
      </c>
      <c r="I1840" s="99" t="e">
        <f t="shared" si="994"/>
        <v>#DIV/0!</v>
      </c>
      <c r="J1840" s="99" t="e">
        <f t="shared" si="995"/>
        <v>#DIV/0!</v>
      </c>
      <c r="K1840" s="167">
        <f>K1845+K1850+K1855+K1860+K1865+K1870+K1885</f>
        <v>0</v>
      </c>
      <c r="L1840" s="167">
        <f t="shared" si="998"/>
        <v>0</v>
      </c>
      <c r="M1840" s="112" t="e">
        <f t="shared" si="996"/>
        <v>#DIV/0!</v>
      </c>
      <c r="N1840" s="920"/>
    </row>
    <row r="1841" spans="1:14" s="4" customFormat="1" ht="26.25" customHeight="1" outlineLevel="2" x14ac:dyDescent="0.25">
      <c r="A1841" s="768"/>
      <c r="B1841" s="177" t="s">
        <v>18</v>
      </c>
      <c r="C1841" s="166"/>
      <c r="D1841" s="167">
        <f t="shared" si="997"/>
        <v>0</v>
      </c>
      <c r="E1841" s="167">
        <f t="shared" si="997"/>
        <v>162038.70000000001</v>
      </c>
      <c r="F1841" s="167">
        <f t="shared" si="997"/>
        <v>0</v>
      </c>
      <c r="G1841" s="100">
        <f t="shared" si="993"/>
        <v>0</v>
      </c>
      <c r="H1841" s="167">
        <f t="shared" ref="H1841" si="999">H1846+H1871+H1876+H1881+H1851+H1856+H1861+H1866+H1886</f>
        <v>0</v>
      </c>
      <c r="I1841" s="100">
        <f t="shared" si="994"/>
        <v>0</v>
      </c>
      <c r="J1841" s="100"/>
      <c r="K1841" s="167">
        <f>K1846+K1851+K1856+K1861+K1866+K1871+K1886</f>
        <v>162038.70000000001</v>
      </c>
      <c r="L1841" s="167">
        <f t="shared" ref="L1841" si="1000">L1846+L1871+L1876+L1881+L1851+L1856+L1861+L1866+L1886</f>
        <v>0</v>
      </c>
      <c r="M1841" s="126">
        <f t="shared" si="996"/>
        <v>1</v>
      </c>
      <c r="N1841" s="920"/>
    </row>
    <row r="1842" spans="1:14" s="4" customFormat="1" ht="24.75" customHeight="1" outlineLevel="2" x14ac:dyDescent="0.25">
      <c r="A1842" s="768"/>
      <c r="B1842" s="177" t="s">
        <v>38</v>
      </c>
      <c r="C1842" s="168"/>
      <c r="D1842" s="167">
        <f t="shared" si="997"/>
        <v>103611.65</v>
      </c>
      <c r="E1842" s="167">
        <f t="shared" si="997"/>
        <v>103611.65</v>
      </c>
      <c r="F1842" s="167">
        <f t="shared" si="997"/>
        <v>8907.2000000000007</v>
      </c>
      <c r="G1842" s="100">
        <f t="shared" si="993"/>
        <v>8.5999999999999993E-2</v>
      </c>
      <c r="H1842" s="167">
        <f t="shared" ref="H1842" si="1001">H1847+H1872+H1877+H1882+H1852+H1857+H1862+H1867+H1887</f>
        <v>8907.2000000000007</v>
      </c>
      <c r="I1842" s="100">
        <f t="shared" si="994"/>
        <v>8.5999999999999993E-2</v>
      </c>
      <c r="J1842" s="100">
        <f t="shared" si="995"/>
        <v>1</v>
      </c>
      <c r="K1842" s="167">
        <f>K1847+K1852+K1857+K1862+K1867+K1872+K1887</f>
        <v>103611.65</v>
      </c>
      <c r="L1842" s="167">
        <f t="shared" ref="L1842" si="1002">L1847+L1872+L1877+L1882+L1852+L1857+L1862+L1867+L1887</f>
        <v>0</v>
      </c>
      <c r="M1842" s="126">
        <f t="shared" si="996"/>
        <v>1</v>
      </c>
      <c r="N1842" s="920"/>
    </row>
    <row r="1843" spans="1:14" s="4" customFormat="1" ht="26.25" customHeight="1" outlineLevel="2" x14ac:dyDescent="0.25">
      <c r="A1843" s="768"/>
      <c r="B1843" s="177" t="s">
        <v>20</v>
      </c>
      <c r="C1843" s="168"/>
      <c r="D1843" s="167">
        <f t="shared" si="997"/>
        <v>0</v>
      </c>
      <c r="E1843" s="167">
        <f t="shared" si="997"/>
        <v>0</v>
      </c>
      <c r="F1843" s="167">
        <f t="shared" si="997"/>
        <v>0</v>
      </c>
      <c r="G1843" s="99" t="e">
        <f t="shared" si="993"/>
        <v>#DIV/0!</v>
      </c>
      <c r="H1843" s="167">
        <f t="shared" ref="H1843" si="1003">H1848+H1873+H1878+H1883+H1853+H1858+H1863+H1868+H1888</f>
        <v>0</v>
      </c>
      <c r="I1843" s="99" t="e">
        <f t="shared" si="994"/>
        <v>#DIV/0!</v>
      </c>
      <c r="J1843" s="98" t="e">
        <f t="shared" si="995"/>
        <v>#DIV/0!</v>
      </c>
      <c r="K1843" s="167">
        <f>K1848+K1853+K1858+K1863+K1868+K1873+K1888</f>
        <v>0</v>
      </c>
      <c r="L1843" s="167">
        <f t="shared" ref="L1843" si="1004">L1848+L1873+L1878+L1883+L1853+L1858+L1863+L1868+L1888</f>
        <v>0</v>
      </c>
      <c r="M1843" s="112" t="e">
        <f t="shared" si="996"/>
        <v>#DIV/0!</v>
      </c>
      <c r="N1843" s="920"/>
    </row>
    <row r="1844" spans="1:14" s="4" customFormat="1" ht="57" customHeight="1" outlineLevel="1" x14ac:dyDescent="0.25">
      <c r="A1844" s="767" t="s">
        <v>916</v>
      </c>
      <c r="B1844" s="151" t="s">
        <v>534</v>
      </c>
      <c r="C1844" s="236" t="s">
        <v>139</v>
      </c>
      <c r="D1844" s="231">
        <f>D1847</f>
        <v>1886.96</v>
      </c>
      <c r="E1844" s="231">
        <f t="shared" ref="E1844" si="1005">E1847</f>
        <v>1886.96</v>
      </c>
      <c r="F1844" s="231">
        <f>F1847</f>
        <v>23.09</v>
      </c>
      <c r="G1844" s="237">
        <f t="shared" si="993"/>
        <v>1.2200000000000001E-2</v>
      </c>
      <c r="H1844" s="231">
        <f>H1847</f>
        <v>23.09</v>
      </c>
      <c r="I1844" s="101">
        <f t="shared" si="994"/>
        <v>1.2E-2</v>
      </c>
      <c r="J1844" s="101">
        <f t="shared" si="995"/>
        <v>1</v>
      </c>
      <c r="K1844" s="50">
        <f>SUM(K1845:K1848)</f>
        <v>1886.96</v>
      </c>
      <c r="L1844" s="50">
        <f>SUM(L1845:L1848)</f>
        <v>0</v>
      </c>
      <c r="M1844" s="47">
        <f t="shared" si="996"/>
        <v>1</v>
      </c>
      <c r="N1844" s="687" t="s">
        <v>1373</v>
      </c>
    </row>
    <row r="1845" spans="1:14" s="4" customFormat="1" ht="25.5" customHeight="1" outlineLevel="2" x14ac:dyDescent="0.25">
      <c r="A1845" s="767"/>
      <c r="B1845" s="324" t="s">
        <v>19</v>
      </c>
      <c r="C1845" s="324"/>
      <c r="D1845" s="24"/>
      <c r="E1845" s="24"/>
      <c r="F1845" s="24"/>
      <c r="G1845" s="238" t="e">
        <f t="shared" si="993"/>
        <v>#DIV/0!</v>
      </c>
      <c r="H1845" s="24"/>
      <c r="I1845" s="77" t="e">
        <f t="shared" si="994"/>
        <v>#DIV/0!</v>
      </c>
      <c r="J1845" s="77" t="e">
        <f t="shared" si="995"/>
        <v>#DIV/0!</v>
      </c>
      <c r="K1845" s="24">
        <f t="shared" ref="K1845:K1878" si="1006">E1845</f>
        <v>0</v>
      </c>
      <c r="L1845" s="24">
        <f t="shared" ref="L1845:L1872" si="1007">E1845-K1845</f>
        <v>0</v>
      </c>
      <c r="M1845" s="115" t="e">
        <f t="shared" si="996"/>
        <v>#DIV/0!</v>
      </c>
      <c r="N1845" s="687"/>
    </row>
    <row r="1846" spans="1:14" s="4" customFormat="1" ht="25.5" customHeight="1" outlineLevel="2" x14ac:dyDescent="0.25">
      <c r="A1846" s="767"/>
      <c r="B1846" s="324" t="s">
        <v>18</v>
      </c>
      <c r="C1846" s="324"/>
      <c r="D1846" s="24"/>
      <c r="E1846" s="24"/>
      <c r="F1846" s="24"/>
      <c r="G1846" s="238" t="e">
        <f t="shared" si="993"/>
        <v>#DIV/0!</v>
      </c>
      <c r="H1846" s="24"/>
      <c r="I1846" s="77" t="e">
        <f t="shared" si="994"/>
        <v>#DIV/0!</v>
      </c>
      <c r="J1846" s="77" t="e">
        <f t="shared" si="995"/>
        <v>#DIV/0!</v>
      </c>
      <c r="K1846" s="24">
        <f t="shared" si="1006"/>
        <v>0</v>
      </c>
      <c r="L1846" s="24">
        <f t="shared" si="1007"/>
        <v>0</v>
      </c>
      <c r="M1846" s="115" t="e">
        <f t="shared" si="996"/>
        <v>#DIV/0!</v>
      </c>
      <c r="N1846" s="687"/>
    </row>
    <row r="1847" spans="1:14" s="4" customFormat="1" ht="25.5" customHeight="1" outlineLevel="2" x14ac:dyDescent="0.25">
      <c r="A1847" s="767"/>
      <c r="B1847" s="169" t="s">
        <v>99</v>
      </c>
      <c r="C1847" s="169"/>
      <c r="D1847" s="138">
        <v>1886.96</v>
      </c>
      <c r="E1847" s="138">
        <v>1886.96</v>
      </c>
      <c r="F1847" s="138">
        <v>23.09</v>
      </c>
      <c r="G1847" s="239">
        <f t="shared" si="993"/>
        <v>1.2200000000000001E-2</v>
      </c>
      <c r="H1847" s="138">
        <f>F1847</f>
        <v>23.09</v>
      </c>
      <c r="I1847" s="96">
        <f t="shared" si="994"/>
        <v>1.2E-2</v>
      </c>
      <c r="J1847" s="96">
        <f t="shared" si="995"/>
        <v>1</v>
      </c>
      <c r="K1847" s="24">
        <f>E1847</f>
        <v>1886.96</v>
      </c>
      <c r="L1847" s="24"/>
      <c r="M1847" s="47">
        <f t="shared" si="996"/>
        <v>1</v>
      </c>
      <c r="N1847" s="687"/>
    </row>
    <row r="1848" spans="1:14" s="4" customFormat="1" ht="30" customHeight="1" outlineLevel="2" x14ac:dyDescent="0.25">
      <c r="A1848" s="767"/>
      <c r="B1848" s="169" t="s">
        <v>20</v>
      </c>
      <c r="C1848" s="169"/>
      <c r="D1848" s="138"/>
      <c r="E1848" s="138"/>
      <c r="F1848" s="138"/>
      <c r="G1848" s="238" t="e">
        <f t="shared" si="993"/>
        <v>#DIV/0!</v>
      </c>
      <c r="H1848" s="138"/>
      <c r="I1848" s="77" t="e">
        <f t="shared" si="994"/>
        <v>#DIV/0!</v>
      </c>
      <c r="J1848" s="77" t="e">
        <f t="shared" si="995"/>
        <v>#DIV/0!</v>
      </c>
      <c r="K1848" s="24">
        <f t="shared" si="1006"/>
        <v>0</v>
      </c>
      <c r="L1848" s="24">
        <f t="shared" si="1007"/>
        <v>0</v>
      </c>
      <c r="M1848" s="115" t="e">
        <f t="shared" si="996"/>
        <v>#DIV/0!</v>
      </c>
      <c r="N1848" s="687"/>
    </row>
    <row r="1849" spans="1:14" s="334" customFormat="1" ht="63.75" customHeight="1" outlineLevel="1" x14ac:dyDescent="0.25">
      <c r="A1849" s="767" t="s">
        <v>938</v>
      </c>
      <c r="B1849" s="151" t="s">
        <v>533</v>
      </c>
      <c r="C1849" s="236" t="s">
        <v>139</v>
      </c>
      <c r="D1849" s="231">
        <f>D1852</f>
        <v>18592.939999999999</v>
      </c>
      <c r="E1849" s="231">
        <f t="shared" ref="E1849" si="1008">E1852</f>
        <v>18592.939999999999</v>
      </c>
      <c r="F1849" s="231">
        <f>F1852</f>
        <v>1676.35</v>
      </c>
      <c r="G1849" s="237">
        <f t="shared" ref="G1849:G1853" si="1009">F1849/E1849</f>
        <v>9.0200000000000002E-2</v>
      </c>
      <c r="H1849" s="231">
        <f>H1852</f>
        <v>1676.35</v>
      </c>
      <c r="I1849" s="101">
        <f t="shared" ref="I1849:I1853" si="1010">H1849/E1849</f>
        <v>0.09</v>
      </c>
      <c r="J1849" s="101">
        <f t="shared" ref="J1849:J1853" si="1011">H1849/F1849</f>
        <v>1</v>
      </c>
      <c r="K1849" s="50">
        <f>SUM(K1850:K1853)</f>
        <v>18592.939999999999</v>
      </c>
      <c r="L1849" s="50">
        <f>SUM(L1850:L1853)</f>
        <v>0</v>
      </c>
      <c r="M1849" s="47">
        <f t="shared" ref="M1849:M1853" si="1012">K1849/E1849</f>
        <v>1</v>
      </c>
      <c r="N1849" s="687" t="s">
        <v>1374</v>
      </c>
    </row>
    <row r="1850" spans="1:14" s="334" customFormat="1" ht="31.5" customHeight="1" outlineLevel="2" x14ac:dyDescent="0.25">
      <c r="A1850" s="767"/>
      <c r="B1850" s="333" t="s">
        <v>19</v>
      </c>
      <c r="C1850" s="333"/>
      <c r="D1850" s="24"/>
      <c r="E1850" s="24"/>
      <c r="F1850" s="24"/>
      <c r="G1850" s="238" t="e">
        <f t="shared" si="1009"/>
        <v>#DIV/0!</v>
      </c>
      <c r="H1850" s="24"/>
      <c r="I1850" s="77" t="e">
        <f t="shared" si="1010"/>
        <v>#DIV/0!</v>
      </c>
      <c r="J1850" s="77" t="e">
        <f t="shared" si="1011"/>
        <v>#DIV/0!</v>
      </c>
      <c r="K1850" s="24">
        <f t="shared" ref="K1850:K1851" si="1013">E1850</f>
        <v>0</v>
      </c>
      <c r="L1850" s="24">
        <f t="shared" ref="L1850:L1851" si="1014">E1850-K1850</f>
        <v>0</v>
      </c>
      <c r="M1850" s="115" t="e">
        <f t="shared" si="1012"/>
        <v>#DIV/0!</v>
      </c>
      <c r="N1850" s="687"/>
    </row>
    <row r="1851" spans="1:14" s="334" customFormat="1" ht="31.5" customHeight="1" outlineLevel="2" x14ac:dyDescent="0.25">
      <c r="A1851" s="767"/>
      <c r="B1851" s="333" t="s">
        <v>18</v>
      </c>
      <c r="C1851" s="333"/>
      <c r="D1851" s="24"/>
      <c r="E1851" s="24"/>
      <c r="F1851" s="24"/>
      <c r="G1851" s="238" t="e">
        <f t="shared" si="1009"/>
        <v>#DIV/0!</v>
      </c>
      <c r="H1851" s="24"/>
      <c r="I1851" s="77" t="e">
        <f t="shared" si="1010"/>
        <v>#DIV/0!</v>
      </c>
      <c r="J1851" s="77" t="e">
        <f t="shared" si="1011"/>
        <v>#DIV/0!</v>
      </c>
      <c r="K1851" s="24">
        <f t="shared" si="1013"/>
        <v>0</v>
      </c>
      <c r="L1851" s="24">
        <f t="shared" si="1014"/>
        <v>0</v>
      </c>
      <c r="M1851" s="115" t="e">
        <f t="shared" si="1012"/>
        <v>#DIV/0!</v>
      </c>
      <c r="N1851" s="687"/>
    </row>
    <row r="1852" spans="1:14" s="334" customFormat="1" ht="31.5" customHeight="1" outlineLevel="2" x14ac:dyDescent="0.25">
      <c r="A1852" s="767"/>
      <c r="B1852" s="169" t="s">
        <v>99</v>
      </c>
      <c r="C1852" s="169"/>
      <c r="D1852" s="138">
        <v>18592.939999999999</v>
      </c>
      <c r="E1852" s="138">
        <v>18592.939999999999</v>
      </c>
      <c r="F1852" s="138">
        <v>1676.35</v>
      </c>
      <c r="G1852" s="239">
        <f t="shared" si="1009"/>
        <v>9.0200000000000002E-2</v>
      </c>
      <c r="H1852" s="138">
        <f>F1852</f>
        <v>1676.35</v>
      </c>
      <c r="I1852" s="96">
        <f t="shared" si="1010"/>
        <v>0.09</v>
      </c>
      <c r="J1852" s="96">
        <f t="shared" si="1011"/>
        <v>1</v>
      </c>
      <c r="K1852" s="24">
        <f>E1852</f>
        <v>18592.939999999999</v>
      </c>
      <c r="L1852" s="24"/>
      <c r="M1852" s="47">
        <f t="shared" si="1012"/>
        <v>1</v>
      </c>
      <c r="N1852" s="687"/>
    </row>
    <row r="1853" spans="1:14" s="334" customFormat="1" ht="44.25" customHeight="1" outlineLevel="2" x14ac:dyDescent="0.25">
      <c r="A1853" s="767"/>
      <c r="B1853" s="169" t="s">
        <v>20</v>
      </c>
      <c r="C1853" s="169"/>
      <c r="D1853" s="138"/>
      <c r="E1853" s="138"/>
      <c r="F1853" s="138"/>
      <c r="G1853" s="238" t="e">
        <f t="shared" si="1009"/>
        <v>#DIV/0!</v>
      </c>
      <c r="H1853" s="138"/>
      <c r="I1853" s="77" t="e">
        <f t="shared" si="1010"/>
        <v>#DIV/0!</v>
      </c>
      <c r="J1853" s="77" t="e">
        <f t="shared" si="1011"/>
        <v>#DIV/0!</v>
      </c>
      <c r="K1853" s="24">
        <f t="shared" ref="K1853" si="1015">E1853</f>
        <v>0</v>
      </c>
      <c r="L1853" s="24">
        <f t="shared" ref="L1853" si="1016">E1853-K1853</f>
        <v>0</v>
      </c>
      <c r="M1853" s="115" t="e">
        <f t="shared" si="1012"/>
        <v>#DIV/0!</v>
      </c>
      <c r="N1853" s="687"/>
    </row>
    <row r="1854" spans="1:14" s="334" customFormat="1" ht="37.5" outlineLevel="1" x14ac:dyDescent="0.25">
      <c r="A1854" s="767" t="s">
        <v>939</v>
      </c>
      <c r="B1854" s="151" t="s">
        <v>418</v>
      </c>
      <c r="C1854" s="236" t="s">
        <v>139</v>
      </c>
      <c r="D1854" s="231">
        <f>D1857</f>
        <v>479.25</v>
      </c>
      <c r="E1854" s="231">
        <f t="shared" ref="E1854" si="1017">E1857</f>
        <v>479.25</v>
      </c>
      <c r="F1854" s="231">
        <f>F1857</f>
        <v>0</v>
      </c>
      <c r="G1854" s="237">
        <f t="shared" ref="G1854:G1858" si="1018">F1854/E1854</f>
        <v>0</v>
      </c>
      <c r="H1854" s="231">
        <f>H1857</f>
        <v>0</v>
      </c>
      <c r="I1854" s="101">
        <f t="shared" ref="I1854:I1858" si="1019">H1854/E1854</f>
        <v>0</v>
      </c>
      <c r="J1854" s="101"/>
      <c r="K1854" s="50">
        <f>SUM(K1855:K1858)</f>
        <v>479.25</v>
      </c>
      <c r="L1854" s="50">
        <f>SUM(L1855:L1858)</f>
        <v>0</v>
      </c>
      <c r="M1854" s="47">
        <f t="shared" ref="M1854:M1858" si="1020">K1854/E1854</f>
        <v>1</v>
      </c>
      <c r="N1854" s="687" t="s">
        <v>940</v>
      </c>
    </row>
    <row r="1855" spans="1:14" s="334" customFormat="1" ht="27.75" customHeight="1" outlineLevel="2" x14ac:dyDescent="0.25">
      <c r="A1855" s="767"/>
      <c r="B1855" s="333" t="s">
        <v>19</v>
      </c>
      <c r="C1855" s="333"/>
      <c r="D1855" s="24"/>
      <c r="E1855" s="24"/>
      <c r="F1855" s="24"/>
      <c r="G1855" s="238" t="e">
        <f t="shared" si="1018"/>
        <v>#DIV/0!</v>
      </c>
      <c r="H1855" s="24"/>
      <c r="I1855" s="77" t="e">
        <f t="shared" si="1019"/>
        <v>#DIV/0!</v>
      </c>
      <c r="J1855" s="77" t="e">
        <f t="shared" ref="J1855:J1858" si="1021">H1855/F1855</f>
        <v>#DIV/0!</v>
      </c>
      <c r="K1855" s="24">
        <f t="shared" ref="K1855:K1856" si="1022">E1855</f>
        <v>0</v>
      </c>
      <c r="L1855" s="24">
        <f t="shared" ref="L1855:L1856" si="1023">E1855-K1855</f>
        <v>0</v>
      </c>
      <c r="M1855" s="115" t="e">
        <f t="shared" si="1020"/>
        <v>#DIV/0!</v>
      </c>
      <c r="N1855" s="687"/>
    </row>
    <row r="1856" spans="1:14" s="334" customFormat="1" ht="27.75" customHeight="1" outlineLevel="2" x14ac:dyDescent="0.25">
      <c r="A1856" s="767"/>
      <c r="B1856" s="333" t="s">
        <v>18</v>
      </c>
      <c r="C1856" s="333"/>
      <c r="D1856" s="24"/>
      <c r="E1856" s="24"/>
      <c r="F1856" s="24"/>
      <c r="G1856" s="238" t="e">
        <f t="shared" si="1018"/>
        <v>#DIV/0!</v>
      </c>
      <c r="H1856" s="24"/>
      <c r="I1856" s="77" t="e">
        <f t="shared" si="1019"/>
        <v>#DIV/0!</v>
      </c>
      <c r="J1856" s="77" t="e">
        <f t="shared" si="1021"/>
        <v>#DIV/0!</v>
      </c>
      <c r="K1856" s="24">
        <f t="shared" si="1022"/>
        <v>0</v>
      </c>
      <c r="L1856" s="24">
        <f t="shared" si="1023"/>
        <v>0</v>
      </c>
      <c r="M1856" s="115" t="e">
        <f t="shared" si="1020"/>
        <v>#DIV/0!</v>
      </c>
      <c r="N1856" s="687"/>
    </row>
    <row r="1857" spans="1:14" s="334" customFormat="1" ht="27.75" customHeight="1" outlineLevel="2" x14ac:dyDescent="0.25">
      <c r="A1857" s="767"/>
      <c r="B1857" s="169" t="s">
        <v>99</v>
      </c>
      <c r="C1857" s="169"/>
      <c r="D1857" s="138">
        <v>479.25</v>
      </c>
      <c r="E1857" s="138">
        <v>479.25</v>
      </c>
      <c r="F1857" s="138"/>
      <c r="G1857" s="239">
        <f t="shared" si="1018"/>
        <v>0</v>
      </c>
      <c r="H1857" s="138"/>
      <c r="I1857" s="96">
        <f t="shared" si="1019"/>
        <v>0</v>
      </c>
      <c r="J1857" s="96"/>
      <c r="K1857" s="24">
        <f>E1857</f>
        <v>479.25</v>
      </c>
      <c r="L1857" s="24"/>
      <c r="M1857" s="47">
        <f t="shared" si="1020"/>
        <v>1</v>
      </c>
      <c r="N1857" s="687"/>
    </row>
    <row r="1858" spans="1:14" s="334" customFormat="1" ht="27.75" customHeight="1" outlineLevel="2" x14ac:dyDescent="0.25">
      <c r="A1858" s="767"/>
      <c r="B1858" s="169" t="s">
        <v>20</v>
      </c>
      <c r="C1858" s="169"/>
      <c r="D1858" s="138"/>
      <c r="E1858" s="138"/>
      <c r="F1858" s="138"/>
      <c r="G1858" s="238" t="e">
        <f t="shared" si="1018"/>
        <v>#DIV/0!</v>
      </c>
      <c r="H1858" s="138"/>
      <c r="I1858" s="77" t="e">
        <f t="shared" si="1019"/>
        <v>#DIV/0!</v>
      </c>
      <c r="J1858" s="77" t="e">
        <f t="shared" si="1021"/>
        <v>#DIV/0!</v>
      </c>
      <c r="K1858" s="24">
        <f t="shared" ref="K1858" si="1024">E1858</f>
        <v>0</v>
      </c>
      <c r="L1858" s="24">
        <f t="shared" ref="L1858" si="1025">E1858-K1858</f>
        <v>0</v>
      </c>
      <c r="M1858" s="115" t="e">
        <f t="shared" si="1020"/>
        <v>#DIV/0!</v>
      </c>
      <c r="N1858" s="687"/>
    </row>
    <row r="1859" spans="1:14" s="334" customFormat="1" ht="93.75" outlineLevel="1" x14ac:dyDescent="0.25">
      <c r="A1859" s="837" t="s">
        <v>379</v>
      </c>
      <c r="B1859" s="151" t="s">
        <v>942</v>
      </c>
      <c r="C1859" s="236" t="s">
        <v>139</v>
      </c>
      <c r="D1859" s="231">
        <f>D1862</f>
        <v>252.13</v>
      </c>
      <c r="E1859" s="231">
        <f t="shared" ref="E1859" si="1026">E1862</f>
        <v>252.13</v>
      </c>
      <c r="F1859" s="231">
        <f>F1862</f>
        <v>0</v>
      </c>
      <c r="G1859" s="237">
        <f t="shared" ref="G1859:G1863" si="1027">F1859/E1859</f>
        <v>0</v>
      </c>
      <c r="H1859" s="231">
        <f>H1862</f>
        <v>0</v>
      </c>
      <c r="I1859" s="101">
        <f t="shared" ref="I1859:I1863" si="1028">H1859/E1859</f>
        <v>0</v>
      </c>
      <c r="J1859" s="101"/>
      <c r="K1859" s="50">
        <f>SUM(K1860:K1863)</f>
        <v>252.13</v>
      </c>
      <c r="L1859" s="50">
        <f>SUM(L1860:L1863)</f>
        <v>0</v>
      </c>
      <c r="M1859" s="47">
        <f t="shared" ref="M1859:M1863" si="1029">K1859/E1859</f>
        <v>1</v>
      </c>
      <c r="N1859" s="687" t="s">
        <v>1392</v>
      </c>
    </row>
    <row r="1860" spans="1:14" s="334" customFormat="1" ht="29.25" customHeight="1" outlineLevel="2" x14ac:dyDescent="0.25">
      <c r="A1860" s="837"/>
      <c r="B1860" s="333" t="s">
        <v>19</v>
      </c>
      <c r="C1860" s="333"/>
      <c r="D1860" s="24"/>
      <c r="E1860" s="24"/>
      <c r="F1860" s="24"/>
      <c r="G1860" s="238" t="e">
        <f t="shared" si="1027"/>
        <v>#DIV/0!</v>
      </c>
      <c r="H1860" s="24"/>
      <c r="I1860" s="77" t="e">
        <f t="shared" si="1028"/>
        <v>#DIV/0!</v>
      </c>
      <c r="J1860" s="77" t="e">
        <f t="shared" ref="J1860:J1863" si="1030">H1860/F1860</f>
        <v>#DIV/0!</v>
      </c>
      <c r="K1860" s="24">
        <f t="shared" ref="K1860:K1861" si="1031">E1860</f>
        <v>0</v>
      </c>
      <c r="L1860" s="24">
        <f t="shared" ref="L1860:L1861" si="1032">E1860-K1860</f>
        <v>0</v>
      </c>
      <c r="M1860" s="115" t="e">
        <f t="shared" si="1029"/>
        <v>#DIV/0!</v>
      </c>
      <c r="N1860" s="687"/>
    </row>
    <row r="1861" spans="1:14" s="334" customFormat="1" ht="29.25" customHeight="1" outlineLevel="2" x14ac:dyDescent="0.25">
      <c r="A1861" s="837"/>
      <c r="B1861" s="333" t="s">
        <v>18</v>
      </c>
      <c r="C1861" s="333"/>
      <c r="D1861" s="24"/>
      <c r="E1861" s="24"/>
      <c r="F1861" s="24"/>
      <c r="G1861" s="238" t="e">
        <f t="shared" si="1027"/>
        <v>#DIV/0!</v>
      </c>
      <c r="H1861" s="24"/>
      <c r="I1861" s="77" t="e">
        <f t="shared" si="1028"/>
        <v>#DIV/0!</v>
      </c>
      <c r="J1861" s="77" t="e">
        <f t="shared" si="1030"/>
        <v>#DIV/0!</v>
      </c>
      <c r="K1861" s="24">
        <f t="shared" si="1031"/>
        <v>0</v>
      </c>
      <c r="L1861" s="24">
        <f t="shared" si="1032"/>
        <v>0</v>
      </c>
      <c r="M1861" s="115" t="e">
        <f t="shared" si="1029"/>
        <v>#DIV/0!</v>
      </c>
      <c r="N1861" s="687"/>
    </row>
    <row r="1862" spans="1:14" s="334" customFormat="1" ht="29.25" customHeight="1" outlineLevel="2" x14ac:dyDescent="0.25">
      <c r="A1862" s="837"/>
      <c r="B1862" s="169" t="s">
        <v>99</v>
      </c>
      <c r="C1862" s="169"/>
      <c r="D1862" s="138">
        <v>252.13</v>
      </c>
      <c r="E1862" s="138">
        <v>252.13</v>
      </c>
      <c r="F1862" s="138"/>
      <c r="G1862" s="239">
        <f t="shared" si="1027"/>
        <v>0</v>
      </c>
      <c r="H1862" s="138">
        <f>F1862</f>
        <v>0</v>
      </c>
      <c r="I1862" s="96">
        <f t="shared" si="1028"/>
        <v>0</v>
      </c>
      <c r="J1862" s="96"/>
      <c r="K1862" s="24">
        <v>252.13</v>
      </c>
      <c r="L1862" s="24"/>
      <c r="M1862" s="47">
        <f t="shared" si="1029"/>
        <v>1</v>
      </c>
      <c r="N1862" s="687"/>
    </row>
    <row r="1863" spans="1:14" s="334" customFormat="1" ht="29.25" customHeight="1" outlineLevel="2" x14ac:dyDescent="0.25">
      <c r="A1863" s="837"/>
      <c r="B1863" s="169" t="s">
        <v>20</v>
      </c>
      <c r="C1863" s="169"/>
      <c r="D1863" s="138"/>
      <c r="E1863" s="138"/>
      <c r="F1863" s="138"/>
      <c r="G1863" s="238" t="e">
        <f t="shared" si="1027"/>
        <v>#DIV/0!</v>
      </c>
      <c r="H1863" s="138"/>
      <c r="I1863" s="77" t="e">
        <f t="shared" si="1028"/>
        <v>#DIV/0!</v>
      </c>
      <c r="J1863" s="77" t="e">
        <f t="shared" si="1030"/>
        <v>#DIV/0!</v>
      </c>
      <c r="K1863" s="24">
        <f t="shared" ref="K1863" si="1033">E1863</f>
        <v>0</v>
      </c>
      <c r="L1863" s="24">
        <f t="shared" ref="L1863" si="1034">E1863-K1863</f>
        <v>0</v>
      </c>
      <c r="M1863" s="115" t="e">
        <f t="shared" si="1029"/>
        <v>#DIV/0!</v>
      </c>
      <c r="N1863" s="687"/>
    </row>
    <row r="1864" spans="1:14" s="334" customFormat="1" ht="51.75" customHeight="1" outlineLevel="1" x14ac:dyDescent="0.25">
      <c r="A1864" s="767" t="s">
        <v>542</v>
      </c>
      <c r="B1864" s="151" t="s">
        <v>951</v>
      </c>
      <c r="C1864" s="236" t="s">
        <v>139</v>
      </c>
      <c r="D1864" s="231">
        <f>D1867</f>
        <v>81529.48</v>
      </c>
      <c r="E1864" s="231">
        <f t="shared" ref="E1864" si="1035">E1867</f>
        <v>81529.48</v>
      </c>
      <c r="F1864" s="231">
        <f>F1867</f>
        <v>7207.76</v>
      </c>
      <c r="G1864" s="237">
        <f t="shared" ref="G1864:G1868" si="1036">F1864/E1864</f>
        <v>8.8400000000000006E-2</v>
      </c>
      <c r="H1864" s="231">
        <f>H1867</f>
        <v>7207.76</v>
      </c>
      <c r="I1864" s="101">
        <f t="shared" ref="I1864:I1868" si="1037">H1864/E1864</f>
        <v>8.7999999999999995E-2</v>
      </c>
      <c r="J1864" s="101">
        <f t="shared" ref="J1864:J1868" si="1038">H1864/F1864</f>
        <v>1</v>
      </c>
      <c r="K1864" s="50">
        <f>SUM(K1865:K1868)</f>
        <v>81529.48</v>
      </c>
      <c r="L1864" s="50">
        <f>SUM(L1865:L1868)</f>
        <v>0</v>
      </c>
      <c r="M1864" s="47">
        <f t="shared" ref="M1864:M1868" si="1039">K1864/E1864</f>
        <v>1</v>
      </c>
      <c r="N1864" s="687"/>
    </row>
    <row r="1865" spans="1:14" s="334" customFormat="1" ht="33" customHeight="1" outlineLevel="2" x14ac:dyDescent="0.25">
      <c r="A1865" s="767"/>
      <c r="B1865" s="333" t="s">
        <v>19</v>
      </c>
      <c r="C1865" s="333"/>
      <c r="D1865" s="24"/>
      <c r="E1865" s="24"/>
      <c r="F1865" s="24"/>
      <c r="G1865" s="238" t="e">
        <f t="shared" si="1036"/>
        <v>#DIV/0!</v>
      </c>
      <c r="H1865" s="24"/>
      <c r="I1865" s="77" t="e">
        <f t="shared" si="1037"/>
        <v>#DIV/0!</v>
      </c>
      <c r="J1865" s="77" t="e">
        <f t="shared" si="1038"/>
        <v>#DIV/0!</v>
      </c>
      <c r="K1865" s="24">
        <f t="shared" ref="K1865:K1866" si="1040">E1865</f>
        <v>0</v>
      </c>
      <c r="L1865" s="24">
        <f t="shared" ref="L1865:L1866" si="1041">E1865-K1865</f>
        <v>0</v>
      </c>
      <c r="M1865" s="115" t="e">
        <f t="shared" si="1039"/>
        <v>#DIV/0!</v>
      </c>
      <c r="N1865" s="687"/>
    </row>
    <row r="1866" spans="1:14" s="334" customFormat="1" ht="33" customHeight="1" outlineLevel="2" x14ac:dyDescent="0.25">
      <c r="A1866" s="767"/>
      <c r="B1866" s="333" t="s">
        <v>18</v>
      </c>
      <c r="C1866" s="333"/>
      <c r="D1866" s="24"/>
      <c r="E1866" s="24"/>
      <c r="F1866" s="24"/>
      <c r="G1866" s="238" t="e">
        <f t="shared" si="1036"/>
        <v>#DIV/0!</v>
      </c>
      <c r="H1866" s="24"/>
      <c r="I1866" s="77" t="e">
        <f t="shared" si="1037"/>
        <v>#DIV/0!</v>
      </c>
      <c r="J1866" s="77" t="e">
        <f t="shared" si="1038"/>
        <v>#DIV/0!</v>
      </c>
      <c r="K1866" s="24">
        <f t="shared" si="1040"/>
        <v>0</v>
      </c>
      <c r="L1866" s="24">
        <f t="shared" si="1041"/>
        <v>0</v>
      </c>
      <c r="M1866" s="115" t="e">
        <f t="shared" si="1039"/>
        <v>#DIV/0!</v>
      </c>
      <c r="N1866" s="687"/>
    </row>
    <row r="1867" spans="1:14" s="334" customFormat="1" ht="33" customHeight="1" outlineLevel="2" x14ac:dyDescent="0.25">
      <c r="A1867" s="767"/>
      <c r="B1867" s="169" t="s">
        <v>99</v>
      </c>
      <c r="C1867" s="169"/>
      <c r="D1867" s="138">
        <v>81529.48</v>
      </c>
      <c r="E1867" s="138">
        <v>81529.48</v>
      </c>
      <c r="F1867" s="138">
        <v>7207.76</v>
      </c>
      <c r="G1867" s="239">
        <f t="shared" si="1036"/>
        <v>8.8400000000000006E-2</v>
      </c>
      <c r="H1867" s="138">
        <f>F1867</f>
        <v>7207.76</v>
      </c>
      <c r="I1867" s="96">
        <f t="shared" si="1037"/>
        <v>8.7999999999999995E-2</v>
      </c>
      <c r="J1867" s="96">
        <f t="shared" si="1038"/>
        <v>1</v>
      </c>
      <c r="K1867" s="24">
        <f>E1867</f>
        <v>81529.48</v>
      </c>
      <c r="L1867" s="24"/>
      <c r="M1867" s="47">
        <f t="shared" si="1039"/>
        <v>1</v>
      </c>
      <c r="N1867" s="687"/>
    </row>
    <row r="1868" spans="1:14" s="334" customFormat="1" ht="33" customHeight="1" outlineLevel="2" x14ac:dyDescent="0.25">
      <c r="A1868" s="767"/>
      <c r="B1868" s="169" t="s">
        <v>20</v>
      </c>
      <c r="C1868" s="169"/>
      <c r="D1868" s="138"/>
      <c r="E1868" s="138"/>
      <c r="F1868" s="138"/>
      <c r="G1868" s="238" t="e">
        <f t="shared" si="1036"/>
        <v>#DIV/0!</v>
      </c>
      <c r="H1868" s="138"/>
      <c r="I1868" s="77" t="e">
        <f t="shared" si="1037"/>
        <v>#DIV/0!</v>
      </c>
      <c r="J1868" s="77" t="e">
        <f t="shared" si="1038"/>
        <v>#DIV/0!</v>
      </c>
      <c r="K1868" s="24">
        <f t="shared" ref="K1868" si="1042">E1868</f>
        <v>0</v>
      </c>
      <c r="L1868" s="24">
        <f t="shared" ref="L1868" si="1043">E1868-K1868</f>
        <v>0</v>
      </c>
      <c r="M1868" s="115" t="e">
        <f t="shared" si="1039"/>
        <v>#DIV/0!</v>
      </c>
      <c r="N1868" s="687"/>
    </row>
    <row r="1869" spans="1:14" s="68" customFormat="1" ht="43.5" customHeight="1" x14ac:dyDescent="0.25">
      <c r="A1869" s="769" t="s">
        <v>952</v>
      </c>
      <c r="B1869" s="240" t="s">
        <v>1375</v>
      </c>
      <c r="C1869" s="236" t="s">
        <v>139</v>
      </c>
      <c r="D1869" s="231">
        <f>SUM(D1870:D1873)</f>
        <v>617.87</v>
      </c>
      <c r="E1869" s="231">
        <f>SUM(E1870:E1873)</f>
        <v>162656.57</v>
      </c>
      <c r="F1869" s="231">
        <f>SUM(F1870:F1873)</f>
        <v>0</v>
      </c>
      <c r="G1869" s="137">
        <f t="shared" si="993"/>
        <v>0</v>
      </c>
      <c r="H1869" s="231">
        <f>SUM(H1870:H1873)</f>
        <v>0</v>
      </c>
      <c r="I1869" s="101">
        <f t="shared" si="994"/>
        <v>0</v>
      </c>
      <c r="J1869" s="101"/>
      <c r="K1869" s="50">
        <f>SUM(K1870:K1873)</f>
        <v>162656.57</v>
      </c>
      <c r="L1869" s="50">
        <f>SUM(L1870:L1873)</f>
        <v>0</v>
      </c>
      <c r="M1869" s="134">
        <f t="shared" si="996"/>
        <v>1</v>
      </c>
      <c r="N1869" s="896" t="s">
        <v>957</v>
      </c>
    </row>
    <row r="1870" spans="1:14" s="68" customFormat="1" ht="30.75" customHeight="1" x14ac:dyDescent="0.25">
      <c r="A1870" s="769"/>
      <c r="B1870" s="324" t="s">
        <v>19</v>
      </c>
      <c r="C1870" s="324"/>
      <c r="D1870" s="24">
        <f t="shared" ref="D1870:F1873" si="1044">D1875+D1880</f>
        <v>0</v>
      </c>
      <c r="E1870" s="24">
        <f t="shared" si="1044"/>
        <v>0</v>
      </c>
      <c r="F1870" s="24">
        <f t="shared" si="1044"/>
        <v>0</v>
      </c>
      <c r="G1870" s="77" t="e">
        <f t="shared" si="993"/>
        <v>#DIV/0!</v>
      </c>
      <c r="H1870" s="24">
        <f>H1875+H1880</f>
        <v>0</v>
      </c>
      <c r="I1870" s="77" t="e">
        <f t="shared" si="994"/>
        <v>#DIV/0!</v>
      </c>
      <c r="J1870" s="77" t="e">
        <f t="shared" si="995"/>
        <v>#DIV/0!</v>
      </c>
      <c r="K1870" s="24">
        <f>K1875+K1880</f>
        <v>0</v>
      </c>
      <c r="L1870" s="24">
        <f t="shared" si="1007"/>
        <v>0</v>
      </c>
      <c r="M1870" s="115" t="e">
        <f t="shared" si="996"/>
        <v>#DIV/0!</v>
      </c>
      <c r="N1870" s="896"/>
    </row>
    <row r="1871" spans="1:14" s="68" customFormat="1" ht="30" customHeight="1" x14ac:dyDescent="0.25">
      <c r="A1871" s="769"/>
      <c r="B1871" s="324" t="s">
        <v>18</v>
      </c>
      <c r="C1871" s="324"/>
      <c r="D1871" s="24">
        <f t="shared" si="1044"/>
        <v>0</v>
      </c>
      <c r="E1871" s="24">
        <f t="shared" si="1044"/>
        <v>162038.70000000001</v>
      </c>
      <c r="F1871" s="24">
        <f t="shared" si="1044"/>
        <v>0</v>
      </c>
      <c r="G1871" s="77">
        <f t="shared" si="993"/>
        <v>0</v>
      </c>
      <c r="H1871" s="24">
        <f>H1876+H1881</f>
        <v>0</v>
      </c>
      <c r="I1871" s="77">
        <f t="shared" si="994"/>
        <v>0</v>
      </c>
      <c r="J1871" s="77" t="e">
        <f t="shared" si="995"/>
        <v>#DIV/0!</v>
      </c>
      <c r="K1871" s="24">
        <f>K1876+K1881</f>
        <v>162038.70000000001</v>
      </c>
      <c r="L1871" s="24">
        <f t="shared" si="1007"/>
        <v>0</v>
      </c>
      <c r="M1871" s="47">
        <f>K1871/E1871</f>
        <v>1</v>
      </c>
      <c r="N1871" s="896"/>
    </row>
    <row r="1872" spans="1:14" s="69" customFormat="1" ht="24.75" customHeight="1" x14ac:dyDescent="0.25">
      <c r="A1872" s="769"/>
      <c r="B1872" s="241" t="s">
        <v>99</v>
      </c>
      <c r="C1872" s="241"/>
      <c r="D1872" s="24">
        <f t="shared" si="1044"/>
        <v>617.87</v>
      </c>
      <c r="E1872" s="24">
        <f t="shared" si="1044"/>
        <v>617.87</v>
      </c>
      <c r="F1872" s="24">
        <f t="shared" si="1044"/>
        <v>0</v>
      </c>
      <c r="G1872" s="135">
        <f t="shared" si="993"/>
        <v>0</v>
      </c>
      <c r="H1872" s="24">
        <f>H1877+H1882</f>
        <v>0</v>
      </c>
      <c r="I1872" s="101">
        <f t="shared" si="994"/>
        <v>0</v>
      </c>
      <c r="J1872" s="96"/>
      <c r="K1872" s="24">
        <f>K1877+K1882</f>
        <v>617.87</v>
      </c>
      <c r="L1872" s="24">
        <f t="shared" si="1007"/>
        <v>0</v>
      </c>
      <c r="M1872" s="47">
        <f t="shared" si="996"/>
        <v>1</v>
      </c>
      <c r="N1872" s="896"/>
    </row>
    <row r="1873" spans="1:14" s="69" customFormat="1" ht="24" customHeight="1" collapsed="1" x14ac:dyDescent="0.25">
      <c r="A1873" s="769"/>
      <c r="B1873" s="169" t="s">
        <v>20</v>
      </c>
      <c r="C1873" s="169"/>
      <c r="D1873" s="24">
        <f t="shared" si="1044"/>
        <v>0</v>
      </c>
      <c r="E1873" s="24">
        <f t="shared" si="1044"/>
        <v>0</v>
      </c>
      <c r="F1873" s="24">
        <f t="shared" si="1044"/>
        <v>0</v>
      </c>
      <c r="G1873" s="77" t="e">
        <f t="shared" si="993"/>
        <v>#DIV/0!</v>
      </c>
      <c r="H1873" s="24">
        <f>H1878+H1883</f>
        <v>0</v>
      </c>
      <c r="I1873" s="77" t="e">
        <f t="shared" si="994"/>
        <v>#DIV/0!</v>
      </c>
      <c r="J1873" s="77" t="e">
        <f t="shared" si="995"/>
        <v>#DIV/0!</v>
      </c>
      <c r="K1873" s="24">
        <f>K1878+K1883</f>
        <v>0</v>
      </c>
      <c r="L1873" s="24"/>
      <c r="M1873" s="115" t="e">
        <f>K1873/#REF!</f>
        <v>#REF!</v>
      </c>
      <c r="N1873" s="896"/>
    </row>
    <row r="1874" spans="1:14" s="72" customFormat="1" ht="37.5" x14ac:dyDescent="0.25">
      <c r="A1874" s="769" t="s">
        <v>953</v>
      </c>
      <c r="B1874" s="240" t="s">
        <v>541</v>
      </c>
      <c r="C1874" s="236" t="s">
        <v>139</v>
      </c>
      <c r="D1874" s="138">
        <f>D1877</f>
        <v>617.87</v>
      </c>
      <c r="E1874" s="138">
        <f t="shared" ref="E1874:H1874" si="1045">E1877</f>
        <v>617.87</v>
      </c>
      <c r="F1874" s="138">
        <f t="shared" si="1045"/>
        <v>0</v>
      </c>
      <c r="G1874" s="135">
        <f t="shared" si="993"/>
        <v>0</v>
      </c>
      <c r="H1874" s="138">
        <f t="shared" si="1045"/>
        <v>0</v>
      </c>
      <c r="I1874" s="96">
        <f t="shared" si="994"/>
        <v>0</v>
      </c>
      <c r="J1874" s="96"/>
      <c r="K1874" s="24">
        <f t="shared" si="1006"/>
        <v>617.87</v>
      </c>
      <c r="L1874" s="24">
        <f t="shared" ref="L1874:L1878" si="1046">E1874-K1874</f>
        <v>0</v>
      </c>
      <c r="M1874" s="47">
        <f t="shared" ref="M1874:M1893" si="1047">K1874/E1874</f>
        <v>1</v>
      </c>
      <c r="N1874" s="897" t="s">
        <v>958</v>
      </c>
    </row>
    <row r="1875" spans="1:14" s="4" customFormat="1" outlineLevel="2" x14ac:dyDescent="0.25">
      <c r="A1875" s="769"/>
      <c r="B1875" s="324" t="s">
        <v>19</v>
      </c>
      <c r="C1875" s="324"/>
      <c r="D1875" s="24"/>
      <c r="E1875" s="24"/>
      <c r="F1875" s="24"/>
      <c r="G1875" s="77" t="e">
        <f t="shared" si="993"/>
        <v>#DIV/0!</v>
      </c>
      <c r="H1875" s="24"/>
      <c r="I1875" s="77" t="e">
        <f t="shared" si="994"/>
        <v>#DIV/0!</v>
      </c>
      <c r="J1875" s="77" t="e">
        <f t="shared" si="995"/>
        <v>#DIV/0!</v>
      </c>
      <c r="K1875" s="24">
        <f t="shared" si="1006"/>
        <v>0</v>
      </c>
      <c r="L1875" s="24">
        <f t="shared" si="1046"/>
        <v>0</v>
      </c>
      <c r="M1875" s="115" t="e">
        <f t="shared" si="1047"/>
        <v>#DIV/0!</v>
      </c>
      <c r="N1875" s="897"/>
    </row>
    <row r="1876" spans="1:14" s="4" customFormat="1" outlineLevel="2" x14ac:dyDescent="0.25">
      <c r="A1876" s="769"/>
      <c r="B1876" s="324" t="s">
        <v>18</v>
      </c>
      <c r="C1876" s="324"/>
      <c r="D1876" s="24"/>
      <c r="E1876" s="24"/>
      <c r="F1876" s="24"/>
      <c r="G1876" s="77" t="e">
        <f t="shared" si="993"/>
        <v>#DIV/0!</v>
      </c>
      <c r="H1876" s="24"/>
      <c r="I1876" s="77" t="e">
        <f t="shared" si="994"/>
        <v>#DIV/0!</v>
      </c>
      <c r="J1876" s="77" t="e">
        <f t="shared" si="995"/>
        <v>#DIV/0!</v>
      </c>
      <c r="K1876" s="24">
        <f t="shared" si="1006"/>
        <v>0</v>
      </c>
      <c r="L1876" s="24">
        <f t="shared" si="1046"/>
        <v>0</v>
      </c>
      <c r="M1876" s="115" t="e">
        <f t="shared" si="1047"/>
        <v>#DIV/0!</v>
      </c>
      <c r="N1876" s="897"/>
    </row>
    <row r="1877" spans="1:14" s="73" customFormat="1" x14ac:dyDescent="0.25">
      <c r="A1877" s="769"/>
      <c r="B1877" s="169" t="s">
        <v>38</v>
      </c>
      <c r="C1877" s="169"/>
      <c r="D1877" s="138">
        <v>617.87</v>
      </c>
      <c r="E1877" s="138">
        <v>617.87</v>
      </c>
      <c r="F1877" s="138"/>
      <c r="G1877" s="135">
        <f t="shared" si="993"/>
        <v>0</v>
      </c>
      <c r="H1877" s="138">
        <f>F1877</f>
        <v>0</v>
      </c>
      <c r="I1877" s="96">
        <f t="shared" si="994"/>
        <v>0</v>
      </c>
      <c r="J1877" s="96"/>
      <c r="K1877" s="24">
        <f>E1877</f>
        <v>617.87</v>
      </c>
      <c r="L1877" s="24">
        <f t="shared" si="1046"/>
        <v>0</v>
      </c>
      <c r="M1877" s="47">
        <f t="shared" si="1047"/>
        <v>1</v>
      </c>
      <c r="N1877" s="897"/>
    </row>
    <row r="1878" spans="1:14" s="73" customFormat="1" collapsed="1" x14ac:dyDescent="0.25">
      <c r="A1878" s="769"/>
      <c r="B1878" s="169" t="s">
        <v>20</v>
      </c>
      <c r="C1878" s="169"/>
      <c r="D1878" s="138"/>
      <c r="E1878" s="138"/>
      <c r="F1878" s="138"/>
      <c r="G1878" s="77" t="e">
        <f t="shared" si="993"/>
        <v>#DIV/0!</v>
      </c>
      <c r="H1878" s="138"/>
      <c r="I1878" s="77" t="e">
        <f t="shared" si="994"/>
        <v>#DIV/0!</v>
      </c>
      <c r="J1878" s="77" t="e">
        <f t="shared" si="995"/>
        <v>#DIV/0!</v>
      </c>
      <c r="K1878" s="24">
        <f t="shared" si="1006"/>
        <v>0</v>
      </c>
      <c r="L1878" s="24">
        <f t="shared" si="1046"/>
        <v>0</v>
      </c>
      <c r="M1878" s="115" t="e">
        <f t="shared" si="1047"/>
        <v>#DIV/0!</v>
      </c>
      <c r="N1878" s="897"/>
    </row>
    <row r="1879" spans="1:14" s="72" customFormat="1" ht="222" customHeight="1" x14ac:dyDescent="0.25">
      <c r="A1879" s="836" t="s">
        <v>954</v>
      </c>
      <c r="B1879" s="16" t="s">
        <v>147</v>
      </c>
      <c r="C1879" s="37" t="s">
        <v>331</v>
      </c>
      <c r="D1879" s="50">
        <f>SUM(D1880:D1883)</f>
        <v>0</v>
      </c>
      <c r="E1879" s="50">
        <f t="shared" ref="E1879:F1879" si="1048">SUM(E1880:E1883)</f>
        <v>162038.70000000001</v>
      </c>
      <c r="F1879" s="50">
        <f t="shared" si="1048"/>
        <v>0</v>
      </c>
      <c r="G1879" s="101">
        <f t="shared" si="993"/>
        <v>0</v>
      </c>
      <c r="H1879" s="50">
        <f t="shared" ref="H1879" si="1049">SUM(H1880:H1883)</f>
        <v>0</v>
      </c>
      <c r="I1879" s="96">
        <f t="shared" si="994"/>
        <v>0</v>
      </c>
      <c r="J1879" s="101"/>
      <c r="K1879" s="50">
        <f>SUM(K1880:K1883)</f>
        <v>162038.70000000001</v>
      </c>
      <c r="L1879" s="50">
        <f>SUM(L1880:L1883)</f>
        <v>0</v>
      </c>
      <c r="M1879" s="205">
        <f t="shared" si="1047"/>
        <v>1</v>
      </c>
      <c r="N1879" s="917" t="s">
        <v>1394</v>
      </c>
    </row>
    <row r="1880" spans="1:14" s="4" customFormat="1" ht="81" customHeight="1" outlineLevel="2" x14ac:dyDescent="0.25">
      <c r="A1880" s="836"/>
      <c r="B1880" s="327" t="s">
        <v>19</v>
      </c>
      <c r="C1880" s="37"/>
      <c r="D1880" s="24"/>
      <c r="E1880" s="24"/>
      <c r="F1880" s="24"/>
      <c r="G1880" s="77" t="e">
        <f t="shared" si="993"/>
        <v>#DIV/0!</v>
      </c>
      <c r="H1880" s="326"/>
      <c r="I1880" s="77" t="e">
        <f t="shared" si="994"/>
        <v>#DIV/0!</v>
      </c>
      <c r="J1880" s="77" t="e">
        <f t="shared" si="995"/>
        <v>#DIV/0!</v>
      </c>
      <c r="K1880" s="24">
        <f>E1880</f>
        <v>0</v>
      </c>
      <c r="L1880" s="24">
        <f t="shared" ref="L1880:L1883" si="1050">E1880-K1880</f>
        <v>0</v>
      </c>
      <c r="M1880" s="115" t="e">
        <f t="shared" si="1047"/>
        <v>#DIV/0!</v>
      </c>
      <c r="N1880" s="918"/>
    </row>
    <row r="1881" spans="1:14" s="4" customFormat="1" ht="75.75" customHeight="1" outlineLevel="2" x14ac:dyDescent="0.25">
      <c r="A1881" s="836"/>
      <c r="B1881" s="327" t="s">
        <v>18</v>
      </c>
      <c r="C1881" s="324"/>
      <c r="D1881" s="24">
        <v>0</v>
      </c>
      <c r="E1881" s="24">
        <v>162038.70000000001</v>
      </c>
      <c r="F1881" s="24"/>
      <c r="G1881" s="96">
        <f t="shared" si="993"/>
        <v>0</v>
      </c>
      <c r="H1881" s="281">
        <f>F1881</f>
        <v>0</v>
      </c>
      <c r="I1881" s="96">
        <f t="shared" si="994"/>
        <v>0</v>
      </c>
      <c r="J1881" s="96"/>
      <c r="K1881" s="24">
        <v>162038.70000000001</v>
      </c>
      <c r="L1881" s="24">
        <f t="shared" si="1050"/>
        <v>0</v>
      </c>
      <c r="M1881" s="47">
        <f t="shared" si="1047"/>
        <v>1</v>
      </c>
      <c r="N1881" s="918"/>
    </row>
    <row r="1882" spans="1:14" s="73" customFormat="1" ht="74.25" customHeight="1" x14ac:dyDescent="0.25">
      <c r="A1882" s="836"/>
      <c r="B1882" s="327" t="s">
        <v>38</v>
      </c>
      <c r="C1882" s="324"/>
      <c r="D1882" s="24"/>
      <c r="E1882" s="24"/>
      <c r="F1882" s="24"/>
      <c r="G1882" s="77" t="e">
        <f t="shared" si="993"/>
        <v>#DIV/0!</v>
      </c>
      <c r="H1882" s="24"/>
      <c r="I1882" s="77" t="e">
        <f t="shared" si="994"/>
        <v>#DIV/0!</v>
      </c>
      <c r="J1882" s="77" t="e">
        <f t="shared" si="995"/>
        <v>#DIV/0!</v>
      </c>
      <c r="K1882" s="24"/>
      <c r="L1882" s="24">
        <f t="shared" si="1050"/>
        <v>0</v>
      </c>
      <c r="M1882" s="115" t="e">
        <f t="shared" si="1047"/>
        <v>#DIV/0!</v>
      </c>
      <c r="N1882" s="918"/>
    </row>
    <row r="1883" spans="1:14" s="73" customFormat="1" ht="89.25" customHeight="1" collapsed="1" x14ac:dyDescent="0.25">
      <c r="A1883" s="836"/>
      <c r="B1883" s="327" t="s">
        <v>20</v>
      </c>
      <c r="C1883" s="324"/>
      <c r="D1883" s="24">
        <v>0</v>
      </c>
      <c r="E1883" s="24">
        <v>0</v>
      </c>
      <c r="F1883" s="24">
        <v>0</v>
      </c>
      <c r="G1883" s="77" t="e">
        <f t="shared" si="993"/>
        <v>#DIV/0!</v>
      </c>
      <c r="H1883" s="206"/>
      <c r="I1883" s="77" t="e">
        <f t="shared" si="994"/>
        <v>#DIV/0!</v>
      </c>
      <c r="J1883" s="77" t="e">
        <f t="shared" si="995"/>
        <v>#DIV/0!</v>
      </c>
      <c r="K1883" s="24">
        <f t="shared" ref="K1883" si="1051">E1883</f>
        <v>0</v>
      </c>
      <c r="L1883" s="24">
        <f t="shared" si="1050"/>
        <v>0</v>
      </c>
      <c r="M1883" s="115" t="e">
        <f t="shared" si="1047"/>
        <v>#DIV/0!</v>
      </c>
      <c r="N1883" s="919"/>
    </row>
    <row r="1884" spans="1:14" s="73" customFormat="1" ht="93.75" customHeight="1" x14ac:dyDescent="0.25">
      <c r="A1884" s="764" t="s">
        <v>955</v>
      </c>
      <c r="B1884" s="337" t="s">
        <v>540</v>
      </c>
      <c r="C1884" s="236" t="s">
        <v>139</v>
      </c>
      <c r="D1884" s="24">
        <f>SUM(D1885:D1888)</f>
        <v>253.02</v>
      </c>
      <c r="E1884" s="24">
        <f t="shared" ref="E1884:F1884" si="1052">SUM(E1885:E1888)</f>
        <v>253.02</v>
      </c>
      <c r="F1884" s="24">
        <f t="shared" si="1052"/>
        <v>0</v>
      </c>
      <c r="G1884" s="77">
        <f t="shared" si="993"/>
        <v>0</v>
      </c>
      <c r="H1884" s="341"/>
      <c r="I1884" s="77">
        <f t="shared" si="994"/>
        <v>0</v>
      </c>
      <c r="J1884" s="77"/>
      <c r="K1884" s="24">
        <f>SUM(K1885:K1888)</f>
        <v>253.02</v>
      </c>
      <c r="L1884" s="24">
        <f>SUM(L1885:L1888)</f>
        <v>0</v>
      </c>
      <c r="M1884" s="47">
        <f t="shared" si="1047"/>
        <v>1</v>
      </c>
      <c r="N1884" s="906"/>
    </row>
    <row r="1885" spans="1:14" s="73" customFormat="1" x14ac:dyDescent="0.25">
      <c r="A1885" s="765"/>
      <c r="B1885" s="337" t="s">
        <v>19</v>
      </c>
      <c r="C1885" s="336"/>
      <c r="D1885" s="24">
        <f>D1890</f>
        <v>0</v>
      </c>
      <c r="E1885" s="24">
        <f t="shared" ref="E1885:F1885" si="1053">E1890</f>
        <v>0</v>
      </c>
      <c r="F1885" s="24">
        <f t="shared" si="1053"/>
        <v>0</v>
      </c>
      <c r="G1885" s="77" t="e">
        <f t="shared" si="993"/>
        <v>#DIV/0!</v>
      </c>
      <c r="H1885" s="341">
        <f>H1890</f>
        <v>0</v>
      </c>
      <c r="I1885" s="77" t="e">
        <f t="shared" si="994"/>
        <v>#DIV/0!</v>
      </c>
      <c r="J1885" s="77"/>
      <c r="K1885" s="24">
        <f>K1890</f>
        <v>0</v>
      </c>
      <c r="L1885" s="24"/>
      <c r="M1885" s="115" t="e">
        <f t="shared" si="1047"/>
        <v>#DIV/0!</v>
      </c>
      <c r="N1885" s="907"/>
    </row>
    <row r="1886" spans="1:14" s="73" customFormat="1" x14ac:dyDescent="0.25">
      <c r="A1886" s="765"/>
      <c r="B1886" s="337" t="s">
        <v>18</v>
      </c>
      <c r="C1886" s="336"/>
      <c r="D1886" s="24">
        <f t="shared" ref="D1886:F1888" si="1054">D1891</f>
        <v>0</v>
      </c>
      <c r="E1886" s="24">
        <f t="shared" si="1054"/>
        <v>0</v>
      </c>
      <c r="F1886" s="24">
        <f t="shared" si="1054"/>
        <v>0</v>
      </c>
      <c r="G1886" s="77" t="e">
        <f t="shared" si="993"/>
        <v>#DIV/0!</v>
      </c>
      <c r="H1886" s="341"/>
      <c r="I1886" s="77" t="e">
        <f t="shared" si="994"/>
        <v>#DIV/0!</v>
      </c>
      <c r="J1886" s="77"/>
      <c r="K1886" s="24">
        <f t="shared" ref="K1886:K1888" si="1055">K1891</f>
        <v>0</v>
      </c>
      <c r="L1886" s="24"/>
      <c r="M1886" s="115" t="e">
        <f t="shared" si="1047"/>
        <v>#DIV/0!</v>
      </c>
      <c r="N1886" s="907"/>
    </row>
    <row r="1887" spans="1:14" s="73" customFormat="1" x14ac:dyDescent="0.25">
      <c r="A1887" s="765"/>
      <c r="B1887" s="337" t="s">
        <v>38</v>
      </c>
      <c r="C1887" s="336"/>
      <c r="D1887" s="24">
        <f t="shared" si="1054"/>
        <v>253.02</v>
      </c>
      <c r="E1887" s="24">
        <f t="shared" si="1054"/>
        <v>253.02</v>
      </c>
      <c r="F1887" s="24">
        <f t="shared" si="1054"/>
        <v>0</v>
      </c>
      <c r="G1887" s="77">
        <f t="shared" si="993"/>
        <v>0</v>
      </c>
      <c r="H1887" s="341"/>
      <c r="I1887" s="77">
        <f t="shared" si="994"/>
        <v>0</v>
      </c>
      <c r="J1887" s="77"/>
      <c r="K1887" s="24">
        <f t="shared" si="1055"/>
        <v>253.02</v>
      </c>
      <c r="L1887" s="24"/>
      <c r="M1887" s="47">
        <f t="shared" si="1047"/>
        <v>1</v>
      </c>
      <c r="N1887" s="907"/>
    </row>
    <row r="1888" spans="1:14" s="73" customFormat="1" x14ac:dyDescent="0.25">
      <c r="A1888" s="766"/>
      <c r="B1888" s="337" t="s">
        <v>20</v>
      </c>
      <c r="C1888" s="336"/>
      <c r="D1888" s="24">
        <f t="shared" si="1054"/>
        <v>0</v>
      </c>
      <c r="E1888" s="24">
        <f t="shared" si="1054"/>
        <v>0</v>
      </c>
      <c r="F1888" s="24">
        <f t="shared" si="1054"/>
        <v>0</v>
      </c>
      <c r="G1888" s="77" t="e">
        <f t="shared" si="993"/>
        <v>#DIV/0!</v>
      </c>
      <c r="H1888" s="341"/>
      <c r="I1888" s="77" t="e">
        <f t="shared" si="994"/>
        <v>#DIV/0!</v>
      </c>
      <c r="J1888" s="77"/>
      <c r="K1888" s="24">
        <f t="shared" si="1055"/>
        <v>0</v>
      </c>
      <c r="L1888" s="24"/>
      <c r="M1888" s="115" t="e">
        <f t="shared" si="1047"/>
        <v>#DIV/0!</v>
      </c>
      <c r="N1888" s="908"/>
    </row>
    <row r="1889" spans="1:14" s="73" customFormat="1" ht="52.5" customHeight="1" x14ac:dyDescent="0.25">
      <c r="A1889" s="764" t="s">
        <v>956</v>
      </c>
      <c r="B1889" s="337" t="s">
        <v>541</v>
      </c>
      <c r="C1889" s="37" t="s">
        <v>331</v>
      </c>
      <c r="D1889" s="24">
        <f>SUM(D1890:D1893)</f>
        <v>253.02</v>
      </c>
      <c r="E1889" s="24">
        <f t="shared" ref="E1889:F1889" si="1056">SUM(E1890:E1893)</f>
        <v>253.02</v>
      </c>
      <c r="F1889" s="24">
        <f t="shared" si="1056"/>
        <v>0</v>
      </c>
      <c r="G1889" s="77">
        <f t="shared" si="993"/>
        <v>0</v>
      </c>
      <c r="H1889" s="341">
        <f>SUM(H1890:H1893)</f>
        <v>0</v>
      </c>
      <c r="I1889" s="77">
        <f t="shared" si="994"/>
        <v>0</v>
      </c>
      <c r="J1889" s="77"/>
      <c r="K1889" s="24">
        <f>SUM(K1890:K1893)</f>
        <v>253.02</v>
      </c>
      <c r="L1889" s="24">
        <f>SUM(L1890:L1893)</f>
        <v>0</v>
      </c>
      <c r="M1889" s="47">
        <f t="shared" si="1047"/>
        <v>1</v>
      </c>
      <c r="N1889" s="838" t="s">
        <v>1376</v>
      </c>
    </row>
    <row r="1890" spans="1:14" s="73" customFormat="1" x14ac:dyDescent="0.25">
      <c r="A1890" s="765"/>
      <c r="B1890" s="337" t="s">
        <v>19</v>
      </c>
      <c r="C1890" s="336"/>
      <c r="D1890" s="24"/>
      <c r="E1890" s="24"/>
      <c r="F1890" s="24"/>
      <c r="G1890" s="77" t="e">
        <f t="shared" si="993"/>
        <v>#DIV/0!</v>
      </c>
      <c r="H1890" s="341"/>
      <c r="I1890" s="77" t="e">
        <f t="shared" si="994"/>
        <v>#DIV/0!</v>
      </c>
      <c r="J1890" s="77"/>
      <c r="K1890" s="24"/>
      <c r="L1890" s="24"/>
      <c r="M1890" s="115" t="e">
        <f t="shared" si="1047"/>
        <v>#DIV/0!</v>
      </c>
      <c r="N1890" s="839"/>
    </row>
    <row r="1891" spans="1:14" s="73" customFormat="1" x14ac:dyDescent="0.25">
      <c r="A1891" s="765"/>
      <c r="B1891" s="337" t="s">
        <v>18</v>
      </c>
      <c r="C1891" s="336"/>
      <c r="D1891" s="24"/>
      <c r="E1891" s="24"/>
      <c r="F1891" s="24"/>
      <c r="G1891" s="77" t="e">
        <f t="shared" si="993"/>
        <v>#DIV/0!</v>
      </c>
      <c r="H1891" s="341"/>
      <c r="I1891" s="77" t="e">
        <f t="shared" si="994"/>
        <v>#DIV/0!</v>
      </c>
      <c r="J1891" s="77"/>
      <c r="K1891" s="24"/>
      <c r="L1891" s="24"/>
      <c r="M1891" s="115" t="e">
        <f t="shared" si="1047"/>
        <v>#DIV/0!</v>
      </c>
      <c r="N1891" s="839"/>
    </row>
    <row r="1892" spans="1:14" s="73" customFormat="1" x14ac:dyDescent="0.25">
      <c r="A1892" s="765"/>
      <c r="B1892" s="337" t="s">
        <v>38</v>
      </c>
      <c r="C1892" s="336"/>
      <c r="D1892" s="24">
        <v>253.02</v>
      </c>
      <c r="E1892" s="24">
        <v>253.02</v>
      </c>
      <c r="F1892" s="24"/>
      <c r="G1892" s="77">
        <f t="shared" si="993"/>
        <v>0</v>
      </c>
      <c r="H1892" s="341"/>
      <c r="I1892" s="77">
        <f t="shared" si="994"/>
        <v>0</v>
      </c>
      <c r="J1892" s="77"/>
      <c r="K1892" s="24">
        <v>253.02</v>
      </c>
      <c r="L1892" s="24"/>
      <c r="M1892" s="47">
        <f t="shared" si="1047"/>
        <v>1</v>
      </c>
      <c r="N1892" s="839"/>
    </row>
    <row r="1893" spans="1:14" s="73" customFormat="1" x14ac:dyDescent="0.25">
      <c r="A1893" s="766"/>
      <c r="B1893" s="337" t="s">
        <v>20</v>
      </c>
      <c r="C1893" s="336"/>
      <c r="D1893" s="24"/>
      <c r="E1893" s="24"/>
      <c r="F1893" s="24"/>
      <c r="G1893" s="77" t="e">
        <f t="shared" si="993"/>
        <v>#DIV/0!</v>
      </c>
      <c r="H1893" s="341"/>
      <c r="I1893" s="77" t="e">
        <f t="shared" si="994"/>
        <v>#DIV/0!</v>
      </c>
      <c r="J1893" s="77"/>
      <c r="K1893" s="24"/>
      <c r="L1893" s="24"/>
      <c r="M1893" s="115" t="e">
        <f t="shared" si="1047"/>
        <v>#DIV/0!</v>
      </c>
      <c r="N1893" s="840"/>
    </row>
    <row r="1894" spans="1:14" s="73" customFormat="1" ht="75.75" customHeight="1" x14ac:dyDescent="0.25">
      <c r="A1894" s="768" t="s">
        <v>328</v>
      </c>
      <c r="B1894" s="154" t="s">
        <v>1256</v>
      </c>
      <c r="C1894" s="286" t="s">
        <v>95</v>
      </c>
      <c r="D1894" s="31">
        <f>SUM(D1895:D1898)</f>
        <v>2400</v>
      </c>
      <c r="E1894" s="31">
        <f>SUM(E1895:E1898)</f>
        <v>2400</v>
      </c>
      <c r="F1894" s="31">
        <f>SUM(F1895:F1898)</f>
        <v>0</v>
      </c>
      <c r="G1894" s="97">
        <f>F1894/E1894</f>
        <v>0</v>
      </c>
      <c r="H1894" s="31">
        <f>H1896+H1897</f>
        <v>0</v>
      </c>
      <c r="I1894" s="97">
        <f t="shared" ref="I1894:I1957" si="1057">H1894/E1894</f>
        <v>0</v>
      </c>
      <c r="J1894" s="99" t="e">
        <f t="shared" ref="J1894:J1899" si="1058">H1894/F1894</f>
        <v>#DIV/0!</v>
      </c>
      <c r="K1894" s="31">
        <f>SUM(K1895:K1898)</f>
        <v>1900</v>
      </c>
      <c r="L1894" s="31">
        <f>SUM(L1895:L1898)</f>
        <v>500</v>
      </c>
      <c r="M1894" s="32">
        <f t="shared" ref="M1894:M1957" si="1059">K1894/E1894</f>
        <v>0.79</v>
      </c>
      <c r="N1894" s="913"/>
    </row>
    <row r="1895" spans="1:14" s="73" customFormat="1" ht="22.5" customHeight="1" x14ac:dyDescent="0.25">
      <c r="A1895" s="768"/>
      <c r="B1895" s="35" t="s">
        <v>19</v>
      </c>
      <c r="C1895" s="277"/>
      <c r="D1895" s="167">
        <f>D1905+D1900</f>
        <v>0</v>
      </c>
      <c r="E1895" s="167">
        <f t="shared" ref="E1895:H1898" si="1060">E1905+E1900</f>
        <v>0</v>
      </c>
      <c r="F1895" s="167">
        <f t="shared" si="1060"/>
        <v>0</v>
      </c>
      <c r="G1895" s="108" t="e">
        <f t="shared" si="1060"/>
        <v>#DIV/0!</v>
      </c>
      <c r="H1895" s="167">
        <f t="shared" si="1060"/>
        <v>0</v>
      </c>
      <c r="I1895" s="99" t="e">
        <f t="shared" si="1057"/>
        <v>#DIV/0!</v>
      </c>
      <c r="J1895" s="99" t="e">
        <f t="shared" si="1058"/>
        <v>#DIV/0!</v>
      </c>
      <c r="K1895" s="167">
        <f>K1905+K1900</f>
        <v>0</v>
      </c>
      <c r="L1895" s="167">
        <f>L1905+L1900</f>
        <v>0</v>
      </c>
      <c r="M1895" s="112" t="e">
        <f t="shared" si="1059"/>
        <v>#DIV/0!</v>
      </c>
      <c r="N1895" s="913"/>
    </row>
    <row r="1896" spans="1:14" s="73" customFormat="1" ht="22.5" customHeight="1" x14ac:dyDescent="0.25">
      <c r="A1896" s="768"/>
      <c r="B1896" s="35" t="s">
        <v>18</v>
      </c>
      <c r="C1896" s="277"/>
      <c r="D1896" s="167">
        <f t="shared" ref="D1896:F1898" si="1061">D1906+D1901</f>
        <v>2400</v>
      </c>
      <c r="E1896" s="167">
        <f t="shared" si="1061"/>
        <v>2400</v>
      </c>
      <c r="F1896" s="167">
        <f t="shared" si="1061"/>
        <v>0</v>
      </c>
      <c r="G1896" s="276">
        <f t="shared" ref="G1896:G1897" si="1062">F1896/E1896</f>
        <v>0</v>
      </c>
      <c r="H1896" s="167">
        <f t="shared" si="1060"/>
        <v>0</v>
      </c>
      <c r="I1896" s="100">
        <f t="shared" si="1057"/>
        <v>0</v>
      </c>
      <c r="J1896" s="99" t="e">
        <f t="shared" si="1058"/>
        <v>#DIV/0!</v>
      </c>
      <c r="K1896" s="167">
        <f t="shared" ref="K1896:L1898" si="1063">K1906+K1901</f>
        <v>1900</v>
      </c>
      <c r="L1896" s="167">
        <f t="shared" si="1063"/>
        <v>500</v>
      </c>
      <c r="M1896" s="111">
        <f t="shared" si="1059"/>
        <v>0.79</v>
      </c>
      <c r="N1896" s="913"/>
    </row>
    <row r="1897" spans="1:14" s="73" customFormat="1" ht="22.5" customHeight="1" x14ac:dyDescent="0.25">
      <c r="A1897" s="768"/>
      <c r="B1897" s="275" t="s">
        <v>38</v>
      </c>
      <c r="C1897" s="278"/>
      <c r="D1897" s="167">
        <f t="shared" si="1061"/>
        <v>0</v>
      </c>
      <c r="E1897" s="167">
        <f t="shared" si="1061"/>
        <v>0</v>
      </c>
      <c r="F1897" s="167">
        <f t="shared" si="1061"/>
        <v>0</v>
      </c>
      <c r="G1897" s="99" t="e">
        <f t="shared" si="1062"/>
        <v>#DIV/0!</v>
      </c>
      <c r="H1897" s="167">
        <f t="shared" si="1060"/>
        <v>0</v>
      </c>
      <c r="I1897" s="99" t="e">
        <f t="shared" si="1057"/>
        <v>#DIV/0!</v>
      </c>
      <c r="J1897" s="99" t="e">
        <f t="shared" si="1058"/>
        <v>#DIV/0!</v>
      </c>
      <c r="K1897" s="167">
        <f t="shared" si="1063"/>
        <v>0</v>
      </c>
      <c r="L1897" s="167">
        <f t="shared" si="1063"/>
        <v>0</v>
      </c>
      <c r="M1897" s="112" t="e">
        <f t="shared" si="1059"/>
        <v>#DIV/0!</v>
      </c>
      <c r="N1897" s="913"/>
    </row>
    <row r="1898" spans="1:14" s="73" customFormat="1" x14ac:dyDescent="0.25">
      <c r="A1898" s="768"/>
      <c r="B1898" s="275" t="s">
        <v>20</v>
      </c>
      <c r="C1898" s="278"/>
      <c r="D1898" s="167">
        <f t="shared" si="1061"/>
        <v>0</v>
      </c>
      <c r="E1898" s="167">
        <f t="shared" si="1061"/>
        <v>0</v>
      </c>
      <c r="F1898" s="167">
        <f t="shared" si="1061"/>
        <v>0</v>
      </c>
      <c r="G1898" s="99" t="e">
        <f>F1898/E1898</f>
        <v>#DIV/0!</v>
      </c>
      <c r="H1898" s="167">
        <f t="shared" si="1060"/>
        <v>0</v>
      </c>
      <c r="I1898" s="99" t="e">
        <f t="shared" si="1057"/>
        <v>#DIV/0!</v>
      </c>
      <c r="J1898" s="99" t="e">
        <f t="shared" si="1058"/>
        <v>#DIV/0!</v>
      </c>
      <c r="K1898" s="167">
        <f t="shared" si="1063"/>
        <v>0</v>
      </c>
      <c r="L1898" s="167">
        <f t="shared" si="1063"/>
        <v>0</v>
      </c>
      <c r="M1898" s="112" t="e">
        <f t="shared" si="1059"/>
        <v>#DIV/0!</v>
      </c>
      <c r="N1898" s="913"/>
    </row>
    <row r="1899" spans="1:14" s="139" customFormat="1" ht="114" customHeight="1" x14ac:dyDescent="0.25">
      <c r="A1899" s="837" t="s">
        <v>380</v>
      </c>
      <c r="B1899" s="240" t="s">
        <v>729</v>
      </c>
      <c r="C1899" s="243" t="s">
        <v>139</v>
      </c>
      <c r="D1899" s="50">
        <f t="shared" ref="D1899:F1899" si="1064">SUM(D1900:D1903)</f>
        <v>1900</v>
      </c>
      <c r="E1899" s="50">
        <f t="shared" si="1064"/>
        <v>1900</v>
      </c>
      <c r="F1899" s="25">
        <f t="shared" si="1064"/>
        <v>0</v>
      </c>
      <c r="G1899" s="242">
        <f>F1899/E1899</f>
        <v>0</v>
      </c>
      <c r="H1899" s="232">
        <f t="shared" ref="H1899" si="1065">SUM(H1900:H1903)</f>
        <v>0</v>
      </c>
      <c r="I1899" s="96">
        <f t="shared" si="1057"/>
        <v>0</v>
      </c>
      <c r="J1899" s="77" t="e">
        <f t="shared" si="1058"/>
        <v>#DIV/0!</v>
      </c>
      <c r="K1899" s="24">
        <f>SUM(K1900:K1903)</f>
        <v>1900</v>
      </c>
      <c r="L1899" s="24">
        <f>SUM(L1900:L1903)</f>
        <v>0</v>
      </c>
      <c r="M1899" s="47">
        <f t="shared" si="1059"/>
        <v>1</v>
      </c>
      <c r="N1899" s="1008" t="s">
        <v>1255</v>
      </c>
    </row>
    <row r="1900" spans="1:14" s="140" customFormat="1" ht="45" customHeight="1" outlineLevel="2" x14ac:dyDescent="0.25">
      <c r="A1900" s="837"/>
      <c r="B1900" s="324" t="s">
        <v>19</v>
      </c>
      <c r="C1900" s="165"/>
      <c r="D1900" s="24"/>
      <c r="E1900" s="24"/>
      <c r="F1900" s="24"/>
      <c r="G1900" s="93"/>
      <c r="H1900" s="24"/>
      <c r="I1900" s="77" t="e">
        <f t="shared" si="1057"/>
        <v>#DIV/0!</v>
      </c>
      <c r="J1900" s="77"/>
      <c r="K1900" s="24">
        <f>E1900</f>
        <v>0</v>
      </c>
      <c r="L1900" s="24"/>
      <c r="M1900" s="115" t="e">
        <f t="shared" si="1059"/>
        <v>#DIV/0!</v>
      </c>
      <c r="N1900" s="1009"/>
    </row>
    <row r="1901" spans="1:14" s="140" customFormat="1" ht="42.75" customHeight="1" outlineLevel="2" x14ac:dyDescent="0.25">
      <c r="A1901" s="837"/>
      <c r="B1901" s="324" t="s">
        <v>18</v>
      </c>
      <c r="C1901" s="165"/>
      <c r="D1901" s="138">
        <v>1900</v>
      </c>
      <c r="E1901" s="138">
        <f>D1901</f>
        <v>1900</v>
      </c>
      <c r="F1901" s="138">
        <v>0</v>
      </c>
      <c r="G1901" s="188">
        <f t="shared" ref="G1901" si="1066">F1901/E1901</f>
        <v>0</v>
      </c>
      <c r="H1901" s="138">
        <v>0</v>
      </c>
      <c r="I1901" s="96">
        <f t="shared" si="1057"/>
        <v>0</v>
      </c>
      <c r="J1901" s="77" t="e">
        <f t="shared" ref="J1901" si="1067">H1901/F1901</f>
        <v>#DIV/0!</v>
      </c>
      <c r="K1901" s="24">
        <f t="shared" ref="K1901" si="1068">E1901</f>
        <v>1900</v>
      </c>
      <c r="L1901" s="138"/>
      <c r="M1901" s="115">
        <f t="shared" si="1059"/>
        <v>1</v>
      </c>
      <c r="N1901" s="1009"/>
    </row>
    <row r="1902" spans="1:14" s="141" customFormat="1" ht="48.75" customHeight="1" x14ac:dyDescent="0.25">
      <c r="A1902" s="837"/>
      <c r="B1902" s="169" t="s">
        <v>99</v>
      </c>
      <c r="C1902" s="244"/>
      <c r="D1902" s="138"/>
      <c r="E1902" s="138"/>
      <c r="F1902" s="138"/>
      <c r="G1902" s="242"/>
      <c r="H1902" s="138"/>
      <c r="I1902" s="96"/>
      <c r="J1902" s="242"/>
      <c r="K1902" s="24"/>
      <c r="L1902" s="24"/>
      <c r="M1902" s="115" t="e">
        <f t="shared" si="1059"/>
        <v>#DIV/0!</v>
      </c>
      <c r="N1902" s="1009"/>
    </row>
    <row r="1903" spans="1:14" s="141" customFormat="1" ht="41.25" customHeight="1" collapsed="1" x14ac:dyDescent="0.25">
      <c r="A1903" s="837"/>
      <c r="B1903" s="169" t="s">
        <v>20</v>
      </c>
      <c r="C1903" s="244"/>
      <c r="D1903" s="138"/>
      <c r="E1903" s="138"/>
      <c r="F1903" s="138">
        <v>0</v>
      </c>
      <c r="G1903" s="188">
        <f>F1903</f>
        <v>0</v>
      </c>
      <c r="H1903" s="138">
        <v>0</v>
      </c>
      <c r="I1903" s="77" t="e">
        <f t="shared" si="1057"/>
        <v>#DIV/0!</v>
      </c>
      <c r="J1903" s="188"/>
      <c r="K1903" s="24">
        <f t="shared" ref="K1903:K1908" si="1069">E1903</f>
        <v>0</v>
      </c>
      <c r="L1903" s="24"/>
      <c r="M1903" s="115" t="e">
        <f t="shared" si="1059"/>
        <v>#DIV/0!</v>
      </c>
      <c r="N1903" s="1010"/>
    </row>
    <row r="1904" spans="1:14" s="139" customFormat="1" ht="114.75" customHeight="1" x14ac:dyDescent="0.25">
      <c r="A1904" s="837" t="s">
        <v>730</v>
      </c>
      <c r="B1904" s="240" t="s">
        <v>731</v>
      </c>
      <c r="C1904" s="243" t="s">
        <v>139</v>
      </c>
      <c r="D1904" s="231">
        <f>SUM(D1905:D1908)</f>
        <v>500</v>
      </c>
      <c r="E1904" s="231">
        <f t="shared" ref="E1904:H1904" si="1070">SUM(E1905:E1908)</f>
        <v>500</v>
      </c>
      <c r="F1904" s="231">
        <f t="shared" si="1070"/>
        <v>0</v>
      </c>
      <c r="G1904" s="245">
        <f>F1904/E1904</f>
        <v>0</v>
      </c>
      <c r="H1904" s="138">
        <f t="shared" si="1070"/>
        <v>0</v>
      </c>
      <c r="I1904" s="96">
        <f t="shared" si="1057"/>
        <v>0</v>
      </c>
      <c r="J1904" s="77" t="e">
        <f t="shared" ref="J1904" si="1071">H1904/F1904</f>
        <v>#DIV/0!</v>
      </c>
      <c r="K1904" s="24">
        <f>SUM(K1905:K1908)</f>
        <v>0</v>
      </c>
      <c r="L1904" s="24">
        <f>SUM(L1905:L1908)</f>
        <v>500</v>
      </c>
      <c r="M1904" s="47">
        <f t="shared" si="1059"/>
        <v>0</v>
      </c>
      <c r="N1904" s="1008" t="s">
        <v>732</v>
      </c>
    </row>
    <row r="1905" spans="1:14" s="140" customFormat="1" ht="25.5" customHeight="1" outlineLevel="2" x14ac:dyDescent="0.25">
      <c r="A1905" s="837"/>
      <c r="B1905" s="324" t="s">
        <v>19</v>
      </c>
      <c r="C1905" s="165"/>
      <c r="D1905" s="24"/>
      <c r="E1905" s="24"/>
      <c r="F1905" s="24"/>
      <c r="G1905" s="94" t="e">
        <f t="shared" ref="G1905:G1907" si="1072">F1905/E1905</f>
        <v>#DIV/0!</v>
      </c>
      <c r="H1905" s="24"/>
      <c r="I1905" s="77" t="e">
        <f t="shared" si="1057"/>
        <v>#DIV/0!</v>
      </c>
      <c r="J1905" s="77"/>
      <c r="K1905" s="24">
        <f t="shared" si="1069"/>
        <v>0</v>
      </c>
      <c r="L1905" s="24"/>
      <c r="M1905" s="115" t="e">
        <f t="shared" si="1059"/>
        <v>#DIV/0!</v>
      </c>
      <c r="N1905" s="1009"/>
    </row>
    <row r="1906" spans="1:14" s="140" customFormat="1" ht="25.5" customHeight="1" outlineLevel="2" x14ac:dyDescent="0.25">
      <c r="A1906" s="837"/>
      <c r="B1906" s="324" t="s">
        <v>18</v>
      </c>
      <c r="C1906" s="165"/>
      <c r="D1906" s="138">
        <v>500</v>
      </c>
      <c r="E1906" s="138">
        <f>D1906</f>
        <v>500</v>
      </c>
      <c r="F1906" s="24">
        <v>0</v>
      </c>
      <c r="G1906" s="188">
        <f t="shared" si="1072"/>
        <v>0</v>
      </c>
      <c r="H1906" s="24">
        <f>F1906</f>
        <v>0</v>
      </c>
      <c r="I1906" s="96">
        <f t="shared" si="1057"/>
        <v>0</v>
      </c>
      <c r="J1906" s="77" t="e">
        <f t="shared" ref="J1906" si="1073">H1906/F1906</f>
        <v>#DIV/0!</v>
      </c>
      <c r="K1906" s="24"/>
      <c r="L1906" s="24">
        <f>E1906-K1906</f>
        <v>500</v>
      </c>
      <c r="M1906" s="47">
        <f t="shared" si="1059"/>
        <v>0</v>
      </c>
      <c r="N1906" s="1009"/>
    </row>
    <row r="1907" spans="1:14" s="141" customFormat="1" ht="33.75" customHeight="1" x14ac:dyDescent="0.25">
      <c r="A1907" s="837"/>
      <c r="B1907" s="169" t="s">
        <v>99</v>
      </c>
      <c r="C1907" s="244"/>
      <c r="D1907" s="138"/>
      <c r="E1907" s="232"/>
      <c r="F1907" s="138"/>
      <c r="G1907" s="94" t="e">
        <f t="shared" si="1072"/>
        <v>#DIV/0!</v>
      </c>
      <c r="H1907" s="138"/>
      <c r="I1907" s="77" t="e">
        <f t="shared" si="1057"/>
        <v>#DIV/0!</v>
      </c>
      <c r="J1907" s="242"/>
      <c r="K1907" s="24">
        <f t="shared" si="1069"/>
        <v>0</v>
      </c>
      <c r="L1907" s="24"/>
      <c r="M1907" s="115" t="e">
        <f t="shared" si="1059"/>
        <v>#DIV/0!</v>
      </c>
      <c r="N1907" s="1009"/>
    </row>
    <row r="1908" spans="1:14" s="141" customFormat="1" collapsed="1" x14ac:dyDescent="0.25">
      <c r="A1908" s="837"/>
      <c r="B1908" s="169" t="s">
        <v>20</v>
      </c>
      <c r="C1908" s="244"/>
      <c r="D1908" s="138"/>
      <c r="E1908" s="138"/>
      <c r="F1908" s="138">
        <v>0</v>
      </c>
      <c r="G1908" s="188">
        <f>F1908</f>
        <v>0</v>
      </c>
      <c r="H1908" s="138">
        <v>0</v>
      </c>
      <c r="I1908" s="77" t="e">
        <f t="shared" si="1057"/>
        <v>#DIV/0!</v>
      </c>
      <c r="J1908" s="188">
        <v>0</v>
      </c>
      <c r="K1908" s="24">
        <f t="shared" si="1069"/>
        <v>0</v>
      </c>
      <c r="L1908" s="24"/>
      <c r="M1908" s="115" t="e">
        <f t="shared" si="1059"/>
        <v>#DIV/0!</v>
      </c>
      <c r="N1908" s="1010"/>
    </row>
    <row r="1909" spans="1:14" s="139" customFormat="1" ht="96" customHeight="1" x14ac:dyDescent="0.25">
      <c r="A1909" s="777" t="s">
        <v>522</v>
      </c>
      <c r="B1909" s="273" t="s">
        <v>762</v>
      </c>
      <c r="C1909" s="274" t="s">
        <v>95</v>
      </c>
      <c r="D1909" s="31">
        <f>SUM(D1910:D1913)</f>
        <v>130163.12</v>
      </c>
      <c r="E1909" s="31">
        <f>SUM(E1910:E1913)</f>
        <v>130163.12</v>
      </c>
      <c r="F1909" s="31">
        <f t="shared" ref="F1909" si="1074">SUM(F1910:F1913)</f>
        <v>14948.42</v>
      </c>
      <c r="G1909" s="198">
        <f>F1909/E1909</f>
        <v>0.1148</v>
      </c>
      <c r="H1909" s="31">
        <f>SUM(H1910:H1913)</f>
        <v>14948.42</v>
      </c>
      <c r="I1909" s="198">
        <f t="shared" si="1057"/>
        <v>0.1148</v>
      </c>
      <c r="J1909" s="97">
        <f>H1909/F1909</f>
        <v>1</v>
      </c>
      <c r="K1909" s="31">
        <f>SUM(K1910:K1913)</f>
        <v>130163.12</v>
      </c>
      <c r="L1909" s="31">
        <f>SUM(L1910:L1913)</f>
        <v>0</v>
      </c>
      <c r="M1909" s="32">
        <f t="shared" si="1059"/>
        <v>1</v>
      </c>
      <c r="N1909" s="808"/>
    </row>
    <row r="1910" spans="1:14" s="140" customFormat="1" outlineLevel="2" x14ac:dyDescent="0.25">
      <c r="A1910" s="778"/>
      <c r="B1910" s="35" t="s">
        <v>19</v>
      </c>
      <c r="C1910" s="274"/>
      <c r="D1910" s="167">
        <f t="shared" ref="D1910:F1913" si="1075">D1915+D1930+D1935+D1940+D1975+D1980+D1985+D2000+D2005+D2010</f>
        <v>0</v>
      </c>
      <c r="E1910" s="167">
        <f t="shared" si="1075"/>
        <v>0</v>
      </c>
      <c r="F1910" s="167">
        <f t="shared" si="1075"/>
        <v>0</v>
      </c>
      <c r="G1910" s="99" t="e">
        <f t="shared" ref="G1910:G1972" si="1076">F1910/E1910</f>
        <v>#DIV/0!</v>
      </c>
      <c r="H1910" s="167">
        <f>H1915+H1930+H1935+H1940+H1975+H1980+H1985+H2000+H2005+H2010</f>
        <v>0</v>
      </c>
      <c r="I1910" s="99" t="e">
        <f t="shared" si="1057"/>
        <v>#DIV/0!</v>
      </c>
      <c r="J1910" s="99" t="e">
        <f t="shared" ref="J1910:J1963" si="1077">H1910/F1910</f>
        <v>#DIV/0!</v>
      </c>
      <c r="K1910" s="167"/>
      <c r="L1910" s="167"/>
      <c r="M1910" s="112" t="e">
        <f t="shared" si="1059"/>
        <v>#DIV/0!</v>
      </c>
      <c r="N1910" s="809"/>
    </row>
    <row r="1911" spans="1:14" s="140" customFormat="1" outlineLevel="2" x14ac:dyDescent="0.25">
      <c r="A1911" s="778"/>
      <c r="B1911" s="35" t="s">
        <v>18</v>
      </c>
      <c r="C1911" s="274"/>
      <c r="D1911" s="167">
        <f t="shared" si="1075"/>
        <v>0</v>
      </c>
      <c r="E1911" s="167">
        <f t="shared" si="1075"/>
        <v>0</v>
      </c>
      <c r="F1911" s="167">
        <f t="shared" si="1075"/>
        <v>0</v>
      </c>
      <c r="G1911" s="99" t="e">
        <f t="shared" si="1076"/>
        <v>#DIV/0!</v>
      </c>
      <c r="H1911" s="167">
        <f>H1916+H1931+H1936+H1941+H1976+H1981+H1986+H2001+H2006+H2011</f>
        <v>0</v>
      </c>
      <c r="I1911" s="99" t="e">
        <f t="shared" si="1057"/>
        <v>#DIV/0!</v>
      </c>
      <c r="J1911" s="99" t="e">
        <f t="shared" si="1077"/>
        <v>#DIV/0!</v>
      </c>
      <c r="K1911" s="167"/>
      <c r="L1911" s="167"/>
      <c r="M1911" s="112" t="e">
        <f t="shared" si="1059"/>
        <v>#DIV/0!</v>
      </c>
      <c r="N1911" s="809"/>
    </row>
    <row r="1912" spans="1:14" s="141" customFormat="1" x14ac:dyDescent="0.25">
      <c r="A1912" s="778"/>
      <c r="B1912" s="275" t="s">
        <v>99</v>
      </c>
      <c r="C1912" s="274"/>
      <c r="D1912" s="167">
        <f t="shared" si="1075"/>
        <v>130163.12</v>
      </c>
      <c r="E1912" s="167">
        <f t="shared" si="1075"/>
        <v>130163.12</v>
      </c>
      <c r="F1912" s="167">
        <f t="shared" si="1075"/>
        <v>14948.42</v>
      </c>
      <c r="G1912" s="311">
        <f t="shared" si="1076"/>
        <v>0.1148</v>
      </c>
      <c r="H1912" s="167">
        <f>H1917+H1932+H1937+H1942+H1977+H1982+H1987+H2002+H2007+H2012</f>
        <v>14948.42</v>
      </c>
      <c r="I1912" s="311">
        <f t="shared" si="1057"/>
        <v>0.1148</v>
      </c>
      <c r="J1912" s="276">
        <f t="shared" si="1077"/>
        <v>1</v>
      </c>
      <c r="K1912" s="167">
        <f>K1917+K1932+K1937+K1942+K1977+K1982+K1987+K2002+K2007+K2012</f>
        <v>130163.12</v>
      </c>
      <c r="L1912" s="33"/>
      <c r="M1912" s="111">
        <f>K1912/E1912</f>
        <v>1</v>
      </c>
      <c r="N1912" s="809"/>
    </row>
    <row r="1913" spans="1:14" s="141" customFormat="1" x14ac:dyDescent="0.25">
      <c r="A1913" s="779"/>
      <c r="B1913" s="275" t="s">
        <v>20</v>
      </c>
      <c r="C1913" s="274"/>
      <c r="D1913" s="167">
        <f t="shared" si="1075"/>
        <v>0</v>
      </c>
      <c r="E1913" s="167">
        <f t="shared" si="1075"/>
        <v>0</v>
      </c>
      <c r="F1913" s="167">
        <f t="shared" si="1075"/>
        <v>0</v>
      </c>
      <c r="G1913" s="321" t="e">
        <f t="shared" si="1076"/>
        <v>#DIV/0!</v>
      </c>
      <c r="H1913" s="167">
        <f>H1918+H1933+H1938+H1943+H1978+H1983+H1988+H2003+H2008+H2013</f>
        <v>0</v>
      </c>
      <c r="I1913" s="321" t="e">
        <f t="shared" si="1057"/>
        <v>#DIV/0!</v>
      </c>
      <c r="J1913" s="99" t="e">
        <f t="shared" si="1077"/>
        <v>#DIV/0!</v>
      </c>
      <c r="K1913" s="167"/>
      <c r="L1913" s="167"/>
      <c r="M1913" s="112" t="e">
        <f t="shared" si="1059"/>
        <v>#DIV/0!</v>
      </c>
      <c r="N1913" s="810"/>
    </row>
    <row r="1914" spans="1:14" s="141" customFormat="1" ht="90.75" customHeight="1" x14ac:dyDescent="0.25">
      <c r="A1914" s="803" t="s">
        <v>140</v>
      </c>
      <c r="B1914" s="186" t="s">
        <v>272</v>
      </c>
      <c r="C1914" s="81" t="s">
        <v>139</v>
      </c>
      <c r="D1914" s="231">
        <f t="shared" ref="D1914:F1914" si="1078">SUM(D1915:D1918)</f>
        <v>39248.5</v>
      </c>
      <c r="E1914" s="231">
        <f t="shared" si="1078"/>
        <v>39248.5</v>
      </c>
      <c r="F1914" s="231">
        <f t="shared" si="1078"/>
        <v>10521.6</v>
      </c>
      <c r="G1914" s="245">
        <f t="shared" si="1076"/>
        <v>0.26800000000000002</v>
      </c>
      <c r="H1914" s="231">
        <f>SUM(H1915:H1918)</f>
        <v>10521.6</v>
      </c>
      <c r="I1914" s="96">
        <f t="shared" si="1057"/>
        <v>0.26800000000000002</v>
      </c>
      <c r="J1914" s="101">
        <f t="shared" si="1077"/>
        <v>1</v>
      </c>
      <c r="K1914" s="24">
        <f t="shared" ref="K1914:K1976" si="1079">E1914</f>
        <v>39248.5</v>
      </c>
      <c r="L1914" s="24">
        <f t="shared" ref="L1914:L1977" si="1080">E1914-K1914</f>
        <v>0</v>
      </c>
      <c r="M1914" s="47">
        <f t="shared" si="1059"/>
        <v>1</v>
      </c>
      <c r="N1914" s="888"/>
    </row>
    <row r="1915" spans="1:14" s="141" customFormat="1" ht="17.25" customHeight="1" x14ac:dyDescent="0.25">
      <c r="A1915" s="804"/>
      <c r="B1915" s="246" t="s">
        <v>19</v>
      </c>
      <c r="C1915" s="169"/>
      <c r="D1915" s="138"/>
      <c r="E1915" s="138"/>
      <c r="F1915" s="138"/>
      <c r="G1915" s="77" t="e">
        <f t="shared" si="1076"/>
        <v>#DIV/0!</v>
      </c>
      <c r="H1915" s="138"/>
      <c r="I1915" s="77" t="e">
        <f t="shared" si="1057"/>
        <v>#DIV/0!</v>
      </c>
      <c r="J1915" s="77" t="e">
        <f t="shared" si="1077"/>
        <v>#DIV/0!</v>
      </c>
      <c r="K1915" s="24">
        <f t="shared" si="1079"/>
        <v>0</v>
      </c>
      <c r="L1915" s="24">
        <f t="shared" si="1080"/>
        <v>0</v>
      </c>
      <c r="M1915" s="115" t="e">
        <f t="shared" si="1059"/>
        <v>#DIV/0!</v>
      </c>
      <c r="N1915" s="889"/>
    </row>
    <row r="1916" spans="1:14" s="141" customFormat="1" ht="17.25" customHeight="1" x14ac:dyDescent="0.25">
      <c r="A1916" s="804"/>
      <c r="B1916" s="246" t="s">
        <v>18</v>
      </c>
      <c r="C1916" s="169"/>
      <c r="D1916" s="138"/>
      <c r="E1916" s="138"/>
      <c r="F1916" s="138"/>
      <c r="G1916" s="77" t="e">
        <f t="shared" si="1076"/>
        <v>#DIV/0!</v>
      </c>
      <c r="H1916" s="138"/>
      <c r="I1916" s="77" t="e">
        <f t="shared" si="1057"/>
        <v>#DIV/0!</v>
      </c>
      <c r="J1916" s="77" t="e">
        <f t="shared" si="1077"/>
        <v>#DIV/0!</v>
      </c>
      <c r="K1916" s="24">
        <f t="shared" si="1079"/>
        <v>0</v>
      </c>
      <c r="L1916" s="24">
        <f t="shared" si="1080"/>
        <v>0</v>
      </c>
      <c r="M1916" s="115" t="e">
        <f t="shared" si="1059"/>
        <v>#DIV/0!</v>
      </c>
      <c r="N1916" s="889"/>
    </row>
    <row r="1917" spans="1:14" s="141" customFormat="1" ht="17.25" customHeight="1" x14ac:dyDescent="0.25">
      <c r="A1917" s="804"/>
      <c r="B1917" s="246" t="s">
        <v>38</v>
      </c>
      <c r="C1917" s="169"/>
      <c r="D1917" s="24">
        <f>D1922+D1927</f>
        <v>39248.5</v>
      </c>
      <c r="E1917" s="24">
        <f t="shared" ref="E1917:H1917" si="1081">E1922+E1927</f>
        <v>39248.5</v>
      </c>
      <c r="F1917" s="24">
        <f t="shared" si="1081"/>
        <v>10521.6</v>
      </c>
      <c r="G1917" s="188">
        <f t="shared" si="1076"/>
        <v>0.26800000000000002</v>
      </c>
      <c r="H1917" s="24">
        <f t="shared" si="1081"/>
        <v>10521.6</v>
      </c>
      <c r="I1917" s="96">
        <f t="shared" si="1057"/>
        <v>0.26800000000000002</v>
      </c>
      <c r="J1917" s="96">
        <f t="shared" si="1077"/>
        <v>1</v>
      </c>
      <c r="K1917" s="24">
        <f t="shared" si="1079"/>
        <v>39248.5</v>
      </c>
      <c r="L1917" s="24">
        <f t="shared" si="1080"/>
        <v>0</v>
      </c>
      <c r="M1917" s="47">
        <f t="shared" si="1059"/>
        <v>1</v>
      </c>
      <c r="N1917" s="889"/>
    </row>
    <row r="1918" spans="1:14" s="73" customFormat="1" ht="17.25" customHeight="1" x14ac:dyDescent="0.25">
      <c r="A1918" s="805"/>
      <c r="B1918" s="169" t="s">
        <v>20</v>
      </c>
      <c r="C1918" s="169"/>
      <c r="D1918" s="138"/>
      <c r="E1918" s="138"/>
      <c r="F1918" s="138"/>
      <c r="G1918" s="77" t="e">
        <f t="shared" si="1076"/>
        <v>#DIV/0!</v>
      </c>
      <c r="H1918" s="138"/>
      <c r="I1918" s="77" t="e">
        <f t="shared" si="1057"/>
        <v>#DIV/0!</v>
      </c>
      <c r="J1918" s="77" t="e">
        <f t="shared" si="1077"/>
        <v>#DIV/0!</v>
      </c>
      <c r="K1918" s="24">
        <f t="shared" si="1079"/>
        <v>0</v>
      </c>
      <c r="L1918" s="24">
        <f t="shared" si="1080"/>
        <v>0</v>
      </c>
      <c r="M1918" s="115" t="e">
        <f t="shared" si="1059"/>
        <v>#DIV/0!</v>
      </c>
      <c r="N1918" s="890"/>
    </row>
    <row r="1919" spans="1:14" s="73" customFormat="1" ht="56.25" x14ac:dyDescent="0.25">
      <c r="A1919" s="803" t="s">
        <v>381</v>
      </c>
      <c r="B1919" s="247" t="s">
        <v>348</v>
      </c>
      <c r="C1919" s="81" t="s">
        <v>139</v>
      </c>
      <c r="D1919" s="231">
        <f>SUM(D1920:D1923)</f>
        <v>39162.400000000001</v>
      </c>
      <c r="E1919" s="231">
        <f t="shared" ref="E1919:F1919" si="1082">SUM(E1920:E1923)</f>
        <v>39162.400000000001</v>
      </c>
      <c r="F1919" s="231">
        <f t="shared" si="1082"/>
        <v>10521.6</v>
      </c>
      <c r="G1919" s="245">
        <f t="shared" si="1076"/>
        <v>0.26900000000000002</v>
      </c>
      <c r="H1919" s="231">
        <f>SUM(H1920:H1923)</f>
        <v>10521.6</v>
      </c>
      <c r="I1919" s="96">
        <f t="shared" si="1057"/>
        <v>0.26900000000000002</v>
      </c>
      <c r="J1919" s="101">
        <f t="shared" si="1077"/>
        <v>1</v>
      </c>
      <c r="K1919" s="50">
        <f t="shared" si="1079"/>
        <v>39162.400000000001</v>
      </c>
      <c r="L1919" s="24">
        <f t="shared" si="1080"/>
        <v>0</v>
      </c>
      <c r="M1919" s="134">
        <f t="shared" si="1059"/>
        <v>1</v>
      </c>
      <c r="N1919" s="808" t="s">
        <v>763</v>
      </c>
    </row>
    <row r="1920" spans="1:14" s="73" customFormat="1" ht="39.75" customHeight="1" x14ac:dyDescent="0.25">
      <c r="A1920" s="804"/>
      <c r="B1920" s="246" t="s">
        <v>19</v>
      </c>
      <c r="C1920" s="169"/>
      <c r="D1920" s="138"/>
      <c r="E1920" s="138"/>
      <c r="F1920" s="138"/>
      <c r="G1920" s="77"/>
      <c r="H1920" s="138"/>
      <c r="I1920" s="77" t="e">
        <f t="shared" si="1057"/>
        <v>#DIV/0!</v>
      </c>
      <c r="J1920" s="77"/>
      <c r="K1920" s="24">
        <f t="shared" si="1079"/>
        <v>0</v>
      </c>
      <c r="L1920" s="24">
        <f t="shared" si="1080"/>
        <v>0</v>
      </c>
      <c r="M1920" s="115" t="e">
        <f t="shared" si="1059"/>
        <v>#DIV/0!</v>
      </c>
      <c r="N1920" s="809"/>
    </row>
    <row r="1921" spans="1:14" s="73" customFormat="1" ht="39.75" customHeight="1" x14ac:dyDescent="0.25">
      <c r="A1921" s="804"/>
      <c r="B1921" s="246" t="s">
        <v>18</v>
      </c>
      <c r="C1921" s="169"/>
      <c r="D1921" s="138"/>
      <c r="E1921" s="138"/>
      <c r="F1921" s="138"/>
      <c r="G1921" s="77"/>
      <c r="H1921" s="138"/>
      <c r="I1921" s="77" t="e">
        <f t="shared" si="1057"/>
        <v>#DIV/0!</v>
      </c>
      <c r="J1921" s="77"/>
      <c r="K1921" s="24">
        <f t="shared" si="1079"/>
        <v>0</v>
      </c>
      <c r="L1921" s="24">
        <f t="shared" si="1080"/>
        <v>0</v>
      </c>
      <c r="M1921" s="115" t="e">
        <f t="shared" si="1059"/>
        <v>#DIV/0!</v>
      </c>
      <c r="N1921" s="809"/>
    </row>
    <row r="1922" spans="1:14" s="73" customFormat="1" ht="36.75" customHeight="1" x14ac:dyDescent="0.25">
      <c r="A1922" s="804"/>
      <c r="B1922" s="246" t="s">
        <v>38</v>
      </c>
      <c r="C1922" s="169"/>
      <c r="D1922" s="24">
        <v>39162.400000000001</v>
      </c>
      <c r="E1922" s="24">
        <v>39162.400000000001</v>
      </c>
      <c r="F1922" s="24">
        <v>10521.6</v>
      </c>
      <c r="G1922" s="188">
        <f t="shared" ref="G1922" si="1083">F1922/E1922</f>
        <v>0.26900000000000002</v>
      </c>
      <c r="H1922" s="24">
        <f>F1922</f>
        <v>10521.6</v>
      </c>
      <c r="I1922" s="96">
        <f t="shared" si="1057"/>
        <v>0.26900000000000002</v>
      </c>
      <c r="J1922" s="96">
        <f t="shared" ref="J1922" si="1084">H1922/F1922</f>
        <v>1</v>
      </c>
      <c r="K1922" s="24">
        <f>D1922</f>
        <v>39162.400000000001</v>
      </c>
      <c r="L1922" s="24">
        <f t="shared" si="1080"/>
        <v>0</v>
      </c>
      <c r="M1922" s="47">
        <f t="shared" si="1059"/>
        <v>1</v>
      </c>
      <c r="N1922" s="809"/>
    </row>
    <row r="1923" spans="1:14" s="73" customFormat="1" ht="35.25" customHeight="1" x14ac:dyDescent="0.25">
      <c r="A1923" s="805"/>
      <c r="B1923" s="169" t="s">
        <v>20</v>
      </c>
      <c r="C1923" s="169"/>
      <c r="D1923" s="138"/>
      <c r="E1923" s="138"/>
      <c r="F1923" s="138"/>
      <c r="G1923" s="77"/>
      <c r="H1923" s="138"/>
      <c r="I1923" s="77" t="e">
        <f t="shared" si="1057"/>
        <v>#DIV/0!</v>
      </c>
      <c r="J1923" s="77"/>
      <c r="K1923" s="24">
        <f t="shared" si="1079"/>
        <v>0</v>
      </c>
      <c r="L1923" s="24">
        <f t="shared" si="1080"/>
        <v>0</v>
      </c>
      <c r="M1923" s="115" t="e">
        <f t="shared" si="1059"/>
        <v>#DIV/0!</v>
      </c>
      <c r="N1923" s="810"/>
    </row>
    <row r="1924" spans="1:14" s="73" customFormat="1" ht="77.25" customHeight="1" x14ac:dyDescent="0.25">
      <c r="A1924" s="833" t="s">
        <v>382</v>
      </c>
      <c r="B1924" s="247" t="s">
        <v>349</v>
      </c>
      <c r="C1924" s="81" t="s">
        <v>139</v>
      </c>
      <c r="D1924" s="231">
        <f>SUM(D1925:D1928)</f>
        <v>86.1</v>
      </c>
      <c r="E1924" s="231">
        <f>SUM(E1925:E1928)</f>
        <v>86.1</v>
      </c>
      <c r="F1924" s="231">
        <f>SUM(F1925:F1928)</f>
        <v>0</v>
      </c>
      <c r="G1924" s="245">
        <f t="shared" si="1076"/>
        <v>0</v>
      </c>
      <c r="H1924" s="231">
        <f>SUM(H1925:H1928)</f>
        <v>0</v>
      </c>
      <c r="I1924" s="96">
        <f t="shared" si="1057"/>
        <v>0</v>
      </c>
      <c r="J1924" s="101"/>
      <c r="K1924" s="50">
        <f t="shared" si="1079"/>
        <v>86.1</v>
      </c>
      <c r="L1924" s="24">
        <f t="shared" si="1080"/>
        <v>0</v>
      </c>
      <c r="M1924" s="134">
        <f t="shared" si="1059"/>
        <v>1</v>
      </c>
      <c r="N1924" s="888" t="s">
        <v>370</v>
      </c>
    </row>
    <row r="1925" spans="1:14" s="73" customFormat="1" x14ac:dyDescent="0.25">
      <c r="A1925" s="834"/>
      <c r="B1925" s="246" t="s">
        <v>19</v>
      </c>
      <c r="C1925" s="169"/>
      <c r="D1925" s="138"/>
      <c r="E1925" s="138"/>
      <c r="F1925" s="138"/>
      <c r="G1925" s="77"/>
      <c r="H1925" s="138"/>
      <c r="I1925" s="77" t="e">
        <f t="shared" si="1057"/>
        <v>#DIV/0!</v>
      </c>
      <c r="J1925" s="77"/>
      <c r="K1925" s="24">
        <f t="shared" si="1079"/>
        <v>0</v>
      </c>
      <c r="L1925" s="24">
        <f t="shared" si="1080"/>
        <v>0</v>
      </c>
      <c r="M1925" s="115" t="e">
        <f t="shared" si="1059"/>
        <v>#DIV/0!</v>
      </c>
      <c r="N1925" s="889"/>
    </row>
    <row r="1926" spans="1:14" s="73" customFormat="1" x14ac:dyDescent="0.25">
      <c r="A1926" s="834"/>
      <c r="B1926" s="246" t="s">
        <v>18</v>
      </c>
      <c r="C1926" s="169"/>
      <c r="D1926" s="138"/>
      <c r="E1926" s="138"/>
      <c r="F1926" s="138"/>
      <c r="G1926" s="77"/>
      <c r="H1926" s="138"/>
      <c r="I1926" s="77" t="e">
        <f t="shared" si="1057"/>
        <v>#DIV/0!</v>
      </c>
      <c r="J1926" s="77"/>
      <c r="K1926" s="24">
        <f t="shared" si="1079"/>
        <v>0</v>
      </c>
      <c r="L1926" s="24">
        <f t="shared" si="1080"/>
        <v>0</v>
      </c>
      <c r="M1926" s="115" t="e">
        <f t="shared" si="1059"/>
        <v>#DIV/0!</v>
      </c>
      <c r="N1926" s="889"/>
    </row>
    <row r="1927" spans="1:14" s="73" customFormat="1" x14ac:dyDescent="0.25">
      <c r="A1927" s="834"/>
      <c r="B1927" s="246" t="s">
        <v>38</v>
      </c>
      <c r="C1927" s="169"/>
      <c r="D1927" s="138">
        <v>86.1</v>
      </c>
      <c r="E1927" s="138">
        <v>86.1</v>
      </c>
      <c r="F1927" s="138"/>
      <c r="G1927" s="188">
        <f t="shared" ref="G1927" si="1085">F1927/E1927</f>
        <v>0</v>
      </c>
      <c r="H1927" s="138">
        <f>F1927</f>
        <v>0</v>
      </c>
      <c r="I1927" s="96">
        <f t="shared" si="1057"/>
        <v>0</v>
      </c>
      <c r="J1927" s="96"/>
      <c r="K1927" s="24">
        <f t="shared" si="1079"/>
        <v>86.1</v>
      </c>
      <c r="L1927" s="24">
        <f t="shared" si="1080"/>
        <v>0</v>
      </c>
      <c r="M1927" s="47">
        <f t="shared" si="1059"/>
        <v>1</v>
      </c>
      <c r="N1927" s="889"/>
    </row>
    <row r="1928" spans="1:14" s="73" customFormat="1" ht="25.5" customHeight="1" x14ac:dyDescent="0.25">
      <c r="A1928" s="835"/>
      <c r="B1928" s="169" t="s">
        <v>20</v>
      </c>
      <c r="C1928" s="169"/>
      <c r="D1928" s="138"/>
      <c r="E1928" s="138"/>
      <c r="F1928" s="138"/>
      <c r="G1928" s="77"/>
      <c r="H1928" s="138"/>
      <c r="I1928" s="77" t="e">
        <f t="shared" si="1057"/>
        <v>#DIV/0!</v>
      </c>
      <c r="J1928" s="77"/>
      <c r="K1928" s="24">
        <f t="shared" si="1079"/>
        <v>0</v>
      </c>
      <c r="L1928" s="24">
        <f t="shared" si="1080"/>
        <v>0</v>
      </c>
      <c r="M1928" s="115" t="e">
        <f t="shared" si="1059"/>
        <v>#DIV/0!</v>
      </c>
      <c r="N1928" s="890"/>
    </row>
    <row r="1929" spans="1:14" s="73" customFormat="1" ht="56.25" x14ac:dyDescent="0.25">
      <c r="A1929" s="833" t="s">
        <v>141</v>
      </c>
      <c r="B1929" s="186" t="s">
        <v>273</v>
      </c>
      <c r="C1929" s="81" t="s">
        <v>139</v>
      </c>
      <c r="D1929" s="231">
        <f>SUM(D1930:D1933)</f>
        <v>9878</v>
      </c>
      <c r="E1929" s="231">
        <f>SUM(E1930:E1933)</f>
        <v>9878</v>
      </c>
      <c r="F1929" s="50">
        <f>F1932</f>
        <v>0</v>
      </c>
      <c r="G1929" s="284">
        <f t="shared" si="1076"/>
        <v>0</v>
      </c>
      <c r="H1929" s="50">
        <f>H1932</f>
        <v>0</v>
      </c>
      <c r="I1929" s="214">
        <f t="shared" si="1057"/>
        <v>0</v>
      </c>
      <c r="J1929" s="101"/>
      <c r="K1929" s="50">
        <f t="shared" si="1079"/>
        <v>9878</v>
      </c>
      <c r="L1929" s="50">
        <f t="shared" si="1080"/>
        <v>0</v>
      </c>
      <c r="M1929" s="134">
        <f t="shared" si="1059"/>
        <v>1</v>
      </c>
      <c r="N1929" s="860" t="s">
        <v>764</v>
      </c>
    </row>
    <row r="1930" spans="1:14" s="73" customFormat="1" ht="20.25" customHeight="1" x14ac:dyDescent="0.25">
      <c r="A1930" s="834"/>
      <c r="B1930" s="246" t="s">
        <v>19</v>
      </c>
      <c r="C1930" s="189"/>
      <c r="D1930" s="138"/>
      <c r="E1930" s="232"/>
      <c r="F1930" s="138"/>
      <c r="G1930" s="94" t="e">
        <f t="shared" si="1076"/>
        <v>#DIV/0!</v>
      </c>
      <c r="H1930" s="138"/>
      <c r="I1930" s="77" t="e">
        <f t="shared" si="1057"/>
        <v>#DIV/0!</v>
      </c>
      <c r="J1930" s="77" t="e">
        <f t="shared" si="1077"/>
        <v>#DIV/0!</v>
      </c>
      <c r="K1930" s="24">
        <f t="shared" si="1079"/>
        <v>0</v>
      </c>
      <c r="L1930" s="24">
        <f t="shared" si="1080"/>
        <v>0</v>
      </c>
      <c r="M1930" s="115" t="e">
        <f t="shared" si="1059"/>
        <v>#DIV/0!</v>
      </c>
      <c r="N1930" s="861"/>
    </row>
    <row r="1931" spans="1:14" s="73" customFormat="1" ht="20.25" customHeight="1" x14ac:dyDescent="0.25">
      <c r="A1931" s="834"/>
      <c r="B1931" s="246" t="s">
        <v>18</v>
      </c>
      <c r="C1931" s="189"/>
      <c r="D1931" s="138"/>
      <c r="E1931" s="232"/>
      <c r="F1931" s="138"/>
      <c r="G1931" s="94" t="e">
        <f t="shared" si="1076"/>
        <v>#DIV/0!</v>
      </c>
      <c r="H1931" s="138"/>
      <c r="I1931" s="77" t="e">
        <f t="shared" si="1057"/>
        <v>#DIV/0!</v>
      </c>
      <c r="J1931" s="77" t="e">
        <f t="shared" si="1077"/>
        <v>#DIV/0!</v>
      </c>
      <c r="K1931" s="24">
        <f t="shared" si="1079"/>
        <v>0</v>
      </c>
      <c r="L1931" s="24">
        <f t="shared" si="1080"/>
        <v>0</v>
      </c>
      <c r="M1931" s="115" t="e">
        <f t="shared" si="1059"/>
        <v>#DIV/0!</v>
      </c>
      <c r="N1931" s="861"/>
    </row>
    <row r="1932" spans="1:14" s="73" customFormat="1" ht="20.25" customHeight="1" x14ac:dyDescent="0.25">
      <c r="A1932" s="834"/>
      <c r="B1932" s="246" t="s">
        <v>38</v>
      </c>
      <c r="C1932" s="189"/>
      <c r="D1932" s="138">
        <v>9878</v>
      </c>
      <c r="E1932" s="138">
        <v>9878</v>
      </c>
      <c r="F1932" s="138"/>
      <c r="G1932" s="214">
        <f t="shared" si="1076"/>
        <v>0</v>
      </c>
      <c r="H1932" s="138"/>
      <c r="I1932" s="214">
        <f t="shared" si="1057"/>
        <v>0</v>
      </c>
      <c r="J1932" s="96"/>
      <c r="K1932" s="24">
        <f>D1932</f>
        <v>9878</v>
      </c>
      <c r="L1932" s="24">
        <f t="shared" si="1080"/>
        <v>0</v>
      </c>
      <c r="M1932" s="47">
        <f t="shared" si="1059"/>
        <v>1</v>
      </c>
      <c r="N1932" s="861"/>
    </row>
    <row r="1933" spans="1:14" s="73" customFormat="1" ht="20.25" customHeight="1" x14ac:dyDescent="0.25">
      <c r="A1933" s="835"/>
      <c r="B1933" s="169" t="s">
        <v>20</v>
      </c>
      <c r="C1933" s="169"/>
      <c r="D1933" s="138"/>
      <c r="E1933" s="232"/>
      <c r="F1933" s="138"/>
      <c r="G1933" s="94" t="e">
        <f t="shared" si="1076"/>
        <v>#DIV/0!</v>
      </c>
      <c r="H1933" s="138"/>
      <c r="I1933" s="77" t="e">
        <f t="shared" si="1057"/>
        <v>#DIV/0!</v>
      </c>
      <c r="J1933" s="77" t="e">
        <f t="shared" si="1077"/>
        <v>#DIV/0!</v>
      </c>
      <c r="K1933" s="24">
        <f t="shared" si="1079"/>
        <v>0</v>
      </c>
      <c r="L1933" s="24">
        <f t="shared" si="1080"/>
        <v>0</v>
      </c>
      <c r="M1933" s="115" t="e">
        <f t="shared" si="1059"/>
        <v>#DIV/0!</v>
      </c>
      <c r="N1933" s="862"/>
    </row>
    <row r="1934" spans="1:14" s="73" customFormat="1" ht="123.75" customHeight="1" x14ac:dyDescent="0.25">
      <c r="A1934" s="803" t="s">
        <v>142</v>
      </c>
      <c r="B1934" s="186" t="s">
        <v>274</v>
      </c>
      <c r="C1934" s="81" t="s">
        <v>139</v>
      </c>
      <c r="D1934" s="231">
        <f>SUM(D1935:D1938)</f>
        <v>1980</v>
      </c>
      <c r="E1934" s="50">
        <f>SUM(E1935:E1938)</f>
        <v>1980</v>
      </c>
      <c r="F1934" s="50">
        <f>SUM(F1935:F1938)</f>
        <v>0</v>
      </c>
      <c r="G1934" s="188">
        <f t="shared" si="1076"/>
        <v>0</v>
      </c>
      <c r="H1934" s="138">
        <f>SUM(H1935:H1938)</f>
        <v>0</v>
      </c>
      <c r="I1934" s="96">
        <f t="shared" si="1057"/>
        <v>0</v>
      </c>
      <c r="J1934" s="96"/>
      <c r="K1934" s="24">
        <f>K1937</f>
        <v>1980</v>
      </c>
      <c r="L1934" s="24">
        <f t="shared" si="1080"/>
        <v>0</v>
      </c>
      <c r="M1934" s="47">
        <f t="shared" si="1059"/>
        <v>1</v>
      </c>
      <c r="N1934" s="860" t="s">
        <v>1254</v>
      </c>
    </row>
    <row r="1935" spans="1:14" s="73" customFormat="1" x14ac:dyDescent="0.25">
      <c r="A1935" s="804"/>
      <c r="B1935" s="246" t="s">
        <v>19</v>
      </c>
      <c r="C1935" s="189"/>
      <c r="D1935" s="138"/>
      <c r="E1935" s="232"/>
      <c r="F1935" s="138"/>
      <c r="G1935" s="94" t="e">
        <f t="shared" si="1076"/>
        <v>#DIV/0!</v>
      </c>
      <c r="H1935" s="138"/>
      <c r="I1935" s="77" t="e">
        <f t="shared" si="1057"/>
        <v>#DIV/0!</v>
      </c>
      <c r="J1935" s="77" t="e">
        <f t="shared" si="1077"/>
        <v>#DIV/0!</v>
      </c>
      <c r="K1935" s="24">
        <f t="shared" si="1079"/>
        <v>0</v>
      </c>
      <c r="L1935" s="24">
        <f t="shared" si="1080"/>
        <v>0</v>
      </c>
      <c r="M1935" s="115" t="e">
        <f t="shared" si="1059"/>
        <v>#DIV/0!</v>
      </c>
      <c r="N1935" s="861"/>
    </row>
    <row r="1936" spans="1:14" s="73" customFormat="1" x14ac:dyDescent="0.25">
      <c r="A1936" s="804"/>
      <c r="B1936" s="246" t="s">
        <v>18</v>
      </c>
      <c r="C1936" s="189"/>
      <c r="D1936" s="138"/>
      <c r="E1936" s="232"/>
      <c r="F1936" s="138"/>
      <c r="G1936" s="94" t="e">
        <f t="shared" si="1076"/>
        <v>#DIV/0!</v>
      </c>
      <c r="H1936" s="138"/>
      <c r="I1936" s="77" t="e">
        <f t="shared" si="1057"/>
        <v>#DIV/0!</v>
      </c>
      <c r="J1936" s="77" t="e">
        <f t="shared" si="1077"/>
        <v>#DIV/0!</v>
      </c>
      <c r="K1936" s="24">
        <f t="shared" si="1079"/>
        <v>0</v>
      </c>
      <c r="L1936" s="24">
        <f t="shared" si="1080"/>
        <v>0</v>
      </c>
      <c r="M1936" s="115" t="e">
        <f t="shared" si="1059"/>
        <v>#DIV/0!</v>
      </c>
      <c r="N1936" s="861"/>
    </row>
    <row r="1937" spans="1:14" s="73" customFormat="1" x14ac:dyDescent="0.25">
      <c r="A1937" s="804"/>
      <c r="B1937" s="246" t="s">
        <v>38</v>
      </c>
      <c r="C1937" s="189"/>
      <c r="D1937" s="138">
        <v>1980</v>
      </c>
      <c r="E1937" s="138">
        <v>1980</v>
      </c>
      <c r="F1937" s="138"/>
      <c r="G1937" s="242">
        <f t="shared" si="1076"/>
        <v>0</v>
      </c>
      <c r="H1937" s="138">
        <f>F1937</f>
        <v>0</v>
      </c>
      <c r="I1937" s="96">
        <f t="shared" si="1057"/>
        <v>0</v>
      </c>
      <c r="J1937" s="96"/>
      <c r="K1937" s="24">
        <v>1980</v>
      </c>
      <c r="L1937" s="24"/>
      <c r="M1937" s="47">
        <f t="shared" si="1059"/>
        <v>1</v>
      </c>
      <c r="N1937" s="861"/>
    </row>
    <row r="1938" spans="1:14" s="73" customFormat="1" x14ac:dyDescent="0.25">
      <c r="A1938" s="805"/>
      <c r="B1938" s="169" t="s">
        <v>20</v>
      </c>
      <c r="C1938" s="169"/>
      <c r="D1938" s="138"/>
      <c r="E1938" s="232"/>
      <c r="F1938" s="138"/>
      <c r="G1938" s="94" t="e">
        <f t="shared" si="1076"/>
        <v>#DIV/0!</v>
      </c>
      <c r="H1938" s="138"/>
      <c r="I1938" s="77" t="e">
        <f t="shared" si="1057"/>
        <v>#DIV/0!</v>
      </c>
      <c r="J1938" s="77" t="e">
        <f t="shared" si="1077"/>
        <v>#DIV/0!</v>
      </c>
      <c r="K1938" s="24">
        <f t="shared" si="1079"/>
        <v>0</v>
      </c>
      <c r="L1938" s="24">
        <f t="shared" si="1080"/>
        <v>0</v>
      </c>
      <c r="M1938" s="115" t="e">
        <f t="shared" si="1059"/>
        <v>#DIV/0!</v>
      </c>
      <c r="N1938" s="862"/>
    </row>
    <row r="1939" spans="1:14" s="73" customFormat="1" ht="90.75" customHeight="1" x14ac:dyDescent="0.25">
      <c r="A1939" s="669" t="s">
        <v>143</v>
      </c>
      <c r="B1939" s="186" t="s">
        <v>314</v>
      </c>
      <c r="C1939" s="190" t="s">
        <v>139</v>
      </c>
      <c r="D1939" s="50">
        <f>SUM(D1940:D1943)</f>
        <v>624.19000000000005</v>
      </c>
      <c r="E1939" s="50">
        <f>SUM(E1940:E1943)</f>
        <v>624.19000000000005</v>
      </c>
      <c r="F1939" s="50">
        <f>SUM(F1940:F1943)</f>
        <v>56.85</v>
      </c>
      <c r="G1939" s="188">
        <f t="shared" si="1076"/>
        <v>9.0999999999999998E-2</v>
      </c>
      <c r="H1939" s="138">
        <f>SUM(H1940:H1943)</f>
        <v>56.85</v>
      </c>
      <c r="I1939" s="96">
        <f t="shared" si="1057"/>
        <v>9.0999999999999998E-2</v>
      </c>
      <c r="J1939" s="96">
        <f t="shared" si="1077"/>
        <v>1</v>
      </c>
      <c r="K1939" s="24">
        <f t="shared" si="1079"/>
        <v>624.19000000000005</v>
      </c>
      <c r="L1939" s="24">
        <f t="shared" si="1080"/>
        <v>0</v>
      </c>
      <c r="M1939" s="47">
        <f t="shared" si="1059"/>
        <v>1</v>
      </c>
      <c r="N1939" s="808"/>
    </row>
    <row r="1940" spans="1:14" s="73" customFormat="1" ht="18.75" customHeight="1" x14ac:dyDescent="0.25">
      <c r="A1940" s="670"/>
      <c r="B1940" s="329" t="s">
        <v>19</v>
      </c>
      <c r="C1940" s="189"/>
      <c r="D1940" s="138">
        <f>D1945+D1950+D1955+D1960+D1965+D1970</f>
        <v>0</v>
      </c>
      <c r="E1940" s="138">
        <f t="shared" ref="E1940:H1943" si="1086">E1945+E1950+E1955+E1960+E1965+E1970</f>
        <v>0</v>
      </c>
      <c r="F1940" s="138">
        <f t="shared" si="1086"/>
        <v>0</v>
      </c>
      <c r="G1940" s="77" t="e">
        <f t="shared" si="1076"/>
        <v>#DIV/0!</v>
      </c>
      <c r="H1940" s="138">
        <f t="shared" si="1086"/>
        <v>0</v>
      </c>
      <c r="I1940" s="77" t="e">
        <f t="shared" si="1057"/>
        <v>#DIV/0!</v>
      </c>
      <c r="J1940" s="77" t="e">
        <f t="shared" si="1077"/>
        <v>#DIV/0!</v>
      </c>
      <c r="K1940" s="24">
        <f t="shared" si="1079"/>
        <v>0</v>
      </c>
      <c r="L1940" s="24">
        <f t="shared" si="1080"/>
        <v>0</v>
      </c>
      <c r="M1940" s="115" t="e">
        <f t="shared" si="1059"/>
        <v>#DIV/0!</v>
      </c>
      <c r="N1940" s="809"/>
    </row>
    <row r="1941" spans="1:14" s="73" customFormat="1" x14ac:dyDescent="0.25">
      <c r="A1941" s="670"/>
      <c r="B1941" s="329" t="s">
        <v>18</v>
      </c>
      <c r="C1941" s="189"/>
      <c r="D1941" s="138">
        <f t="shared" ref="D1941:F1943" si="1087">D1946+D1951+D1956+D1961+D1966+D1971</f>
        <v>0</v>
      </c>
      <c r="E1941" s="138">
        <f t="shared" si="1087"/>
        <v>0</v>
      </c>
      <c r="F1941" s="138">
        <f t="shared" si="1087"/>
        <v>0</v>
      </c>
      <c r="G1941" s="77" t="e">
        <f t="shared" si="1076"/>
        <v>#DIV/0!</v>
      </c>
      <c r="H1941" s="138">
        <f t="shared" si="1086"/>
        <v>0</v>
      </c>
      <c r="I1941" s="77" t="e">
        <f t="shared" si="1057"/>
        <v>#DIV/0!</v>
      </c>
      <c r="J1941" s="77" t="e">
        <f t="shared" si="1077"/>
        <v>#DIV/0!</v>
      </c>
      <c r="K1941" s="24">
        <f t="shared" si="1079"/>
        <v>0</v>
      </c>
      <c r="L1941" s="24">
        <f t="shared" si="1080"/>
        <v>0</v>
      </c>
      <c r="M1941" s="115" t="e">
        <f t="shared" si="1059"/>
        <v>#DIV/0!</v>
      </c>
      <c r="N1941" s="809"/>
    </row>
    <row r="1942" spans="1:14" s="73" customFormat="1" x14ac:dyDescent="0.25">
      <c r="A1942" s="670"/>
      <c r="B1942" s="169" t="s">
        <v>99</v>
      </c>
      <c r="C1942" s="189"/>
      <c r="D1942" s="138">
        <f>D1947+D1952+D1957+D1962+D1967+D1972</f>
        <v>624.19000000000005</v>
      </c>
      <c r="E1942" s="138">
        <f>E1947+E1952+E1957+E1962+E1967+E1972</f>
        <v>624.19000000000005</v>
      </c>
      <c r="F1942" s="138">
        <f>F1947+F1952+F1957+F1962+F1967+F1972</f>
        <v>56.85</v>
      </c>
      <c r="G1942" s="188">
        <f t="shared" si="1076"/>
        <v>9.0999999999999998E-2</v>
      </c>
      <c r="H1942" s="138">
        <f>H1947+H1952+H1957+H1962+H1967+H1972</f>
        <v>56.85</v>
      </c>
      <c r="I1942" s="96">
        <f t="shared" si="1057"/>
        <v>9.0999999999999998E-2</v>
      </c>
      <c r="J1942" s="96">
        <f t="shared" si="1077"/>
        <v>1</v>
      </c>
      <c r="K1942" s="138">
        <f>K1947+K1952+K1957+K1962+K1967+K1972</f>
        <v>624.19000000000005</v>
      </c>
      <c r="L1942" s="24">
        <f>E1942-K1942</f>
        <v>0</v>
      </c>
      <c r="M1942" s="47">
        <f t="shared" si="1059"/>
        <v>1</v>
      </c>
      <c r="N1942" s="809"/>
    </row>
    <row r="1943" spans="1:14" s="73" customFormat="1" ht="24" customHeight="1" x14ac:dyDescent="0.25">
      <c r="A1943" s="671"/>
      <c r="B1943" s="169" t="s">
        <v>20</v>
      </c>
      <c r="C1943" s="189"/>
      <c r="D1943" s="138">
        <f t="shared" si="1087"/>
        <v>0</v>
      </c>
      <c r="E1943" s="138">
        <f t="shared" si="1087"/>
        <v>0</v>
      </c>
      <c r="F1943" s="138">
        <f t="shared" si="1087"/>
        <v>0</v>
      </c>
      <c r="G1943" s="77" t="e">
        <f t="shared" si="1076"/>
        <v>#DIV/0!</v>
      </c>
      <c r="H1943" s="138">
        <f t="shared" si="1086"/>
        <v>0</v>
      </c>
      <c r="I1943" s="77" t="e">
        <f t="shared" si="1057"/>
        <v>#DIV/0!</v>
      </c>
      <c r="J1943" s="77" t="e">
        <f t="shared" si="1077"/>
        <v>#DIV/0!</v>
      </c>
      <c r="K1943" s="24">
        <f t="shared" si="1079"/>
        <v>0</v>
      </c>
      <c r="L1943" s="24">
        <f t="shared" si="1080"/>
        <v>0</v>
      </c>
      <c r="M1943" s="115" t="e">
        <f t="shared" si="1059"/>
        <v>#DIV/0!</v>
      </c>
      <c r="N1943" s="810"/>
    </row>
    <row r="1944" spans="1:14" s="73" customFormat="1" ht="125.25" customHeight="1" x14ac:dyDescent="0.25">
      <c r="A1944" s="803" t="s">
        <v>383</v>
      </c>
      <c r="B1944" s="247" t="s">
        <v>765</v>
      </c>
      <c r="C1944" s="247" t="s">
        <v>139</v>
      </c>
      <c r="D1944" s="231">
        <f>SUM(D1945:D1948)</f>
        <v>482.19</v>
      </c>
      <c r="E1944" s="231">
        <f t="shared" ref="E1944:F1944" si="1088">SUM(E1945:E1948)</f>
        <v>482.19</v>
      </c>
      <c r="F1944" s="138">
        <f t="shared" si="1088"/>
        <v>49.18</v>
      </c>
      <c r="G1944" s="96">
        <f t="shared" si="1076"/>
        <v>0.10199999999999999</v>
      </c>
      <c r="H1944" s="138">
        <f>SUM(H1945:H1948)</f>
        <v>49.18</v>
      </c>
      <c r="I1944" s="96">
        <f t="shared" si="1057"/>
        <v>0.10199999999999999</v>
      </c>
      <c r="J1944" s="96">
        <f t="shared" si="1077"/>
        <v>1</v>
      </c>
      <c r="K1944" s="24">
        <f t="shared" si="1079"/>
        <v>482.19</v>
      </c>
      <c r="L1944" s="24">
        <f t="shared" si="1080"/>
        <v>0</v>
      </c>
      <c r="M1944" s="47">
        <f t="shared" si="1059"/>
        <v>1</v>
      </c>
      <c r="N1944" s="888" t="s">
        <v>1403</v>
      </c>
    </row>
    <row r="1945" spans="1:14" s="73" customFormat="1" x14ac:dyDescent="0.25">
      <c r="A1945" s="804"/>
      <c r="B1945" s="329" t="s">
        <v>19</v>
      </c>
      <c r="C1945" s="189"/>
      <c r="D1945" s="138"/>
      <c r="E1945" s="138"/>
      <c r="F1945" s="138"/>
      <c r="G1945" s="77" t="e">
        <f t="shared" si="1076"/>
        <v>#DIV/0!</v>
      </c>
      <c r="H1945" s="138"/>
      <c r="I1945" s="77" t="e">
        <f t="shared" si="1057"/>
        <v>#DIV/0!</v>
      </c>
      <c r="J1945" s="77" t="e">
        <f t="shared" si="1077"/>
        <v>#DIV/0!</v>
      </c>
      <c r="K1945" s="24">
        <f t="shared" si="1079"/>
        <v>0</v>
      </c>
      <c r="L1945" s="24">
        <f t="shared" si="1080"/>
        <v>0</v>
      </c>
      <c r="M1945" s="115" t="e">
        <f t="shared" si="1059"/>
        <v>#DIV/0!</v>
      </c>
      <c r="N1945" s="889"/>
    </row>
    <row r="1946" spans="1:14" s="73" customFormat="1" x14ac:dyDescent="0.25">
      <c r="A1946" s="804"/>
      <c r="B1946" s="329" t="s">
        <v>18</v>
      </c>
      <c r="C1946" s="189"/>
      <c r="D1946" s="138"/>
      <c r="E1946" s="138"/>
      <c r="F1946" s="138"/>
      <c r="G1946" s="77" t="e">
        <f t="shared" si="1076"/>
        <v>#DIV/0!</v>
      </c>
      <c r="H1946" s="138"/>
      <c r="I1946" s="77" t="e">
        <f t="shared" si="1057"/>
        <v>#DIV/0!</v>
      </c>
      <c r="J1946" s="77" t="e">
        <f t="shared" si="1077"/>
        <v>#DIV/0!</v>
      </c>
      <c r="K1946" s="24">
        <f t="shared" si="1079"/>
        <v>0</v>
      </c>
      <c r="L1946" s="24">
        <f t="shared" si="1080"/>
        <v>0</v>
      </c>
      <c r="M1946" s="115" t="e">
        <f t="shared" si="1059"/>
        <v>#DIV/0!</v>
      </c>
      <c r="N1946" s="889"/>
    </row>
    <row r="1947" spans="1:14" s="73" customFormat="1" x14ac:dyDescent="0.25">
      <c r="A1947" s="804"/>
      <c r="B1947" s="169" t="s">
        <v>99</v>
      </c>
      <c r="C1947" s="189"/>
      <c r="D1947" s="138">
        <v>482.19</v>
      </c>
      <c r="E1947" s="138">
        <v>482.19</v>
      </c>
      <c r="F1947" s="138">
        <v>49.18</v>
      </c>
      <c r="G1947" s="96">
        <f t="shared" si="1076"/>
        <v>0.10199999999999999</v>
      </c>
      <c r="H1947" s="138">
        <f>F1947</f>
        <v>49.18</v>
      </c>
      <c r="I1947" s="96">
        <v>0.49199999999999999</v>
      </c>
      <c r="J1947" s="96">
        <f t="shared" si="1077"/>
        <v>1</v>
      </c>
      <c r="K1947" s="24">
        <v>482.19</v>
      </c>
      <c r="L1947" s="24"/>
      <c r="M1947" s="47">
        <f t="shared" si="1059"/>
        <v>1</v>
      </c>
      <c r="N1947" s="889"/>
    </row>
    <row r="1948" spans="1:14" s="73" customFormat="1" x14ac:dyDescent="0.25">
      <c r="A1948" s="805"/>
      <c r="B1948" s="169" t="s">
        <v>20</v>
      </c>
      <c r="C1948" s="189"/>
      <c r="D1948" s="138"/>
      <c r="E1948" s="138"/>
      <c r="F1948" s="138"/>
      <c r="G1948" s="77" t="e">
        <f t="shared" si="1076"/>
        <v>#DIV/0!</v>
      </c>
      <c r="H1948" s="138"/>
      <c r="I1948" s="77" t="e">
        <f t="shared" si="1057"/>
        <v>#DIV/0!</v>
      </c>
      <c r="J1948" s="77" t="e">
        <f t="shared" si="1077"/>
        <v>#DIV/0!</v>
      </c>
      <c r="K1948" s="24">
        <f t="shared" si="1079"/>
        <v>0</v>
      </c>
      <c r="L1948" s="24">
        <f t="shared" si="1080"/>
        <v>0</v>
      </c>
      <c r="M1948" s="115" t="e">
        <f t="shared" si="1059"/>
        <v>#DIV/0!</v>
      </c>
      <c r="N1948" s="890"/>
    </row>
    <row r="1949" spans="1:14" s="73" customFormat="1" ht="94.5" customHeight="1" x14ac:dyDescent="0.25">
      <c r="A1949" s="830" t="s">
        <v>384</v>
      </c>
      <c r="B1949" s="247" t="s">
        <v>766</v>
      </c>
      <c r="C1949" s="247" t="s">
        <v>139</v>
      </c>
      <c r="D1949" s="231">
        <f>SUM(D1950:D1953)</f>
        <v>27.6</v>
      </c>
      <c r="E1949" s="231">
        <f t="shared" ref="E1949:F1949" si="1089">SUM(E1950:E1953)</f>
        <v>27.6</v>
      </c>
      <c r="F1949" s="231">
        <f t="shared" si="1089"/>
        <v>5.27</v>
      </c>
      <c r="G1949" s="101">
        <f t="shared" si="1076"/>
        <v>0.191</v>
      </c>
      <c r="H1949" s="231">
        <f>SUM(H1950:H1953)</f>
        <v>5.27</v>
      </c>
      <c r="I1949" s="101">
        <f t="shared" si="1057"/>
        <v>0.191</v>
      </c>
      <c r="J1949" s="101">
        <f t="shared" si="1077"/>
        <v>1</v>
      </c>
      <c r="K1949" s="50">
        <f t="shared" si="1079"/>
        <v>27.6</v>
      </c>
      <c r="L1949" s="24">
        <f t="shared" si="1080"/>
        <v>0</v>
      </c>
      <c r="M1949" s="47">
        <f t="shared" si="1059"/>
        <v>1</v>
      </c>
      <c r="N1949" s="860" t="s">
        <v>767</v>
      </c>
    </row>
    <row r="1950" spans="1:14" s="73" customFormat="1" ht="18.75" customHeight="1" x14ac:dyDescent="0.25">
      <c r="A1950" s="831"/>
      <c r="B1950" s="329" t="s">
        <v>19</v>
      </c>
      <c r="C1950" s="189"/>
      <c r="D1950" s="138"/>
      <c r="E1950" s="138"/>
      <c r="F1950" s="138"/>
      <c r="G1950" s="77" t="e">
        <f t="shared" si="1076"/>
        <v>#DIV/0!</v>
      </c>
      <c r="H1950" s="138"/>
      <c r="I1950" s="77" t="e">
        <f t="shared" si="1057"/>
        <v>#DIV/0!</v>
      </c>
      <c r="J1950" s="77" t="e">
        <f t="shared" si="1077"/>
        <v>#DIV/0!</v>
      </c>
      <c r="K1950" s="24">
        <f t="shared" si="1079"/>
        <v>0</v>
      </c>
      <c r="L1950" s="24">
        <f t="shared" si="1080"/>
        <v>0</v>
      </c>
      <c r="M1950" s="115" t="e">
        <f t="shared" si="1059"/>
        <v>#DIV/0!</v>
      </c>
      <c r="N1950" s="861"/>
    </row>
    <row r="1951" spans="1:14" s="73" customFormat="1" x14ac:dyDescent="0.25">
      <c r="A1951" s="831"/>
      <c r="B1951" s="329" t="s">
        <v>18</v>
      </c>
      <c r="C1951" s="189"/>
      <c r="D1951" s="138"/>
      <c r="E1951" s="138"/>
      <c r="F1951" s="138"/>
      <c r="G1951" s="77" t="e">
        <f t="shared" si="1076"/>
        <v>#DIV/0!</v>
      </c>
      <c r="H1951" s="138"/>
      <c r="I1951" s="77" t="e">
        <f t="shared" si="1057"/>
        <v>#DIV/0!</v>
      </c>
      <c r="J1951" s="77" t="e">
        <f t="shared" si="1077"/>
        <v>#DIV/0!</v>
      </c>
      <c r="K1951" s="24">
        <f t="shared" si="1079"/>
        <v>0</v>
      </c>
      <c r="L1951" s="24">
        <f t="shared" si="1080"/>
        <v>0</v>
      </c>
      <c r="M1951" s="115" t="e">
        <f t="shared" si="1059"/>
        <v>#DIV/0!</v>
      </c>
      <c r="N1951" s="861"/>
    </row>
    <row r="1952" spans="1:14" s="73" customFormat="1" x14ac:dyDescent="0.25">
      <c r="A1952" s="831"/>
      <c r="B1952" s="169" t="s">
        <v>99</v>
      </c>
      <c r="C1952" s="189"/>
      <c r="D1952" s="76">
        <v>27.6</v>
      </c>
      <c r="E1952" s="76">
        <v>27.6</v>
      </c>
      <c r="F1952" s="138">
        <v>5.27</v>
      </c>
      <c r="G1952" s="96">
        <f t="shared" si="1076"/>
        <v>0.191</v>
      </c>
      <c r="H1952" s="138">
        <f>F1952</f>
        <v>5.27</v>
      </c>
      <c r="I1952" s="96">
        <f t="shared" si="1057"/>
        <v>0.191</v>
      </c>
      <c r="J1952" s="96">
        <f t="shared" si="1077"/>
        <v>1</v>
      </c>
      <c r="K1952" s="24">
        <f t="shared" si="1079"/>
        <v>27.6</v>
      </c>
      <c r="L1952" s="24">
        <f t="shared" si="1080"/>
        <v>0</v>
      </c>
      <c r="M1952" s="47">
        <f t="shared" si="1059"/>
        <v>1</v>
      </c>
      <c r="N1952" s="861"/>
    </row>
    <row r="1953" spans="1:14" s="73" customFormat="1" ht="21" customHeight="1" x14ac:dyDescent="0.25">
      <c r="A1953" s="832"/>
      <c r="B1953" s="169" t="s">
        <v>20</v>
      </c>
      <c r="C1953" s="189"/>
      <c r="D1953" s="138"/>
      <c r="E1953" s="138"/>
      <c r="F1953" s="138"/>
      <c r="G1953" s="77" t="e">
        <f t="shared" si="1076"/>
        <v>#DIV/0!</v>
      </c>
      <c r="H1953" s="138"/>
      <c r="I1953" s="77" t="e">
        <f t="shared" si="1057"/>
        <v>#DIV/0!</v>
      </c>
      <c r="J1953" s="77" t="e">
        <f t="shared" si="1077"/>
        <v>#DIV/0!</v>
      </c>
      <c r="K1953" s="24">
        <f t="shared" si="1079"/>
        <v>0</v>
      </c>
      <c r="L1953" s="24">
        <f t="shared" si="1080"/>
        <v>0</v>
      </c>
      <c r="M1953" s="115" t="e">
        <f t="shared" si="1059"/>
        <v>#DIV/0!</v>
      </c>
      <c r="N1953" s="862"/>
    </row>
    <row r="1954" spans="1:14" s="73" customFormat="1" ht="37.5" x14ac:dyDescent="0.25">
      <c r="A1954" s="803" t="s">
        <v>385</v>
      </c>
      <c r="B1954" s="186" t="s">
        <v>315</v>
      </c>
      <c r="C1954" s="247" t="s">
        <v>139</v>
      </c>
      <c r="D1954" s="231">
        <f>SUM(D1955:D1958)</f>
        <v>9.6</v>
      </c>
      <c r="E1954" s="231">
        <f t="shared" ref="E1954:F1954" si="1090">SUM(E1955:E1958)</f>
        <v>9.6</v>
      </c>
      <c r="F1954" s="231">
        <f t="shared" si="1090"/>
        <v>2.4</v>
      </c>
      <c r="G1954" s="101">
        <f t="shared" si="1076"/>
        <v>0.25</v>
      </c>
      <c r="H1954" s="231">
        <f>SUM(H1955:H1958)</f>
        <v>2.4</v>
      </c>
      <c r="I1954" s="101">
        <f t="shared" si="1057"/>
        <v>0.25</v>
      </c>
      <c r="J1954" s="101">
        <f t="shared" si="1077"/>
        <v>1</v>
      </c>
      <c r="K1954" s="50">
        <f t="shared" si="1079"/>
        <v>9.6</v>
      </c>
      <c r="L1954" s="24">
        <f t="shared" si="1080"/>
        <v>0</v>
      </c>
      <c r="M1954" s="47">
        <f t="shared" si="1059"/>
        <v>1</v>
      </c>
      <c r="N1954" s="860" t="s">
        <v>768</v>
      </c>
    </row>
    <row r="1955" spans="1:14" s="73" customFormat="1" ht="18.75" customHeight="1" x14ac:dyDescent="0.25">
      <c r="A1955" s="804"/>
      <c r="B1955" s="329" t="s">
        <v>19</v>
      </c>
      <c r="C1955" s="189"/>
      <c r="D1955" s="138"/>
      <c r="E1955" s="138"/>
      <c r="F1955" s="138"/>
      <c r="G1955" s="77" t="e">
        <f t="shared" si="1076"/>
        <v>#DIV/0!</v>
      </c>
      <c r="H1955" s="138"/>
      <c r="I1955" s="77" t="e">
        <f t="shared" si="1057"/>
        <v>#DIV/0!</v>
      </c>
      <c r="J1955" s="77" t="e">
        <f t="shared" si="1077"/>
        <v>#DIV/0!</v>
      </c>
      <c r="K1955" s="24">
        <f t="shared" si="1079"/>
        <v>0</v>
      </c>
      <c r="L1955" s="24">
        <f t="shared" si="1080"/>
        <v>0</v>
      </c>
      <c r="M1955" s="115" t="e">
        <f t="shared" si="1059"/>
        <v>#DIV/0!</v>
      </c>
      <c r="N1955" s="861"/>
    </row>
    <row r="1956" spans="1:14" s="73" customFormat="1" x14ac:dyDescent="0.25">
      <c r="A1956" s="804"/>
      <c r="B1956" s="329" t="s">
        <v>18</v>
      </c>
      <c r="C1956" s="189"/>
      <c r="D1956" s="138"/>
      <c r="E1956" s="138"/>
      <c r="F1956" s="138"/>
      <c r="G1956" s="77" t="e">
        <f t="shared" si="1076"/>
        <v>#DIV/0!</v>
      </c>
      <c r="H1956" s="138"/>
      <c r="I1956" s="77" t="e">
        <f t="shared" si="1057"/>
        <v>#DIV/0!</v>
      </c>
      <c r="J1956" s="77" t="e">
        <f t="shared" si="1077"/>
        <v>#DIV/0!</v>
      </c>
      <c r="K1956" s="24">
        <f t="shared" si="1079"/>
        <v>0</v>
      </c>
      <c r="L1956" s="24">
        <f t="shared" si="1080"/>
        <v>0</v>
      </c>
      <c r="M1956" s="115" t="e">
        <f t="shared" si="1059"/>
        <v>#DIV/0!</v>
      </c>
      <c r="N1956" s="861"/>
    </row>
    <row r="1957" spans="1:14" s="73" customFormat="1" x14ac:dyDescent="0.25">
      <c r="A1957" s="804"/>
      <c r="B1957" s="169" t="s">
        <v>99</v>
      </c>
      <c r="C1957" s="189"/>
      <c r="D1957" s="76">
        <v>9.6</v>
      </c>
      <c r="E1957" s="76">
        <v>9.6</v>
      </c>
      <c r="F1957" s="76">
        <v>2.4</v>
      </c>
      <c r="G1957" s="96">
        <f t="shared" si="1076"/>
        <v>0.25</v>
      </c>
      <c r="H1957" s="76">
        <f>F1957</f>
        <v>2.4</v>
      </c>
      <c r="I1957" s="96">
        <f t="shared" si="1057"/>
        <v>0.25</v>
      </c>
      <c r="J1957" s="96">
        <f t="shared" si="1077"/>
        <v>1</v>
      </c>
      <c r="K1957" s="24">
        <f t="shared" si="1079"/>
        <v>9.6</v>
      </c>
      <c r="L1957" s="24">
        <f t="shared" si="1080"/>
        <v>0</v>
      </c>
      <c r="M1957" s="47">
        <f t="shared" si="1059"/>
        <v>1</v>
      </c>
      <c r="N1957" s="861"/>
    </row>
    <row r="1958" spans="1:14" s="73" customFormat="1" x14ac:dyDescent="0.25">
      <c r="A1958" s="805"/>
      <c r="B1958" s="169" t="s">
        <v>20</v>
      </c>
      <c r="C1958" s="189"/>
      <c r="D1958" s="138"/>
      <c r="E1958" s="138"/>
      <c r="F1958" s="138"/>
      <c r="G1958" s="77" t="e">
        <f t="shared" si="1076"/>
        <v>#DIV/0!</v>
      </c>
      <c r="H1958" s="138"/>
      <c r="I1958" s="77" t="e">
        <f t="shared" ref="I1958:I1972" si="1091">H1958/E1958</f>
        <v>#DIV/0!</v>
      </c>
      <c r="J1958" s="77" t="e">
        <f t="shared" si="1077"/>
        <v>#DIV/0!</v>
      </c>
      <c r="K1958" s="24">
        <f t="shared" si="1079"/>
        <v>0</v>
      </c>
      <c r="L1958" s="24">
        <f t="shared" si="1080"/>
        <v>0</v>
      </c>
      <c r="M1958" s="115" t="e">
        <f t="shared" ref="M1958:M2011" si="1092">K1958/E1958</f>
        <v>#DIV/0!</v>
      </c>
      <c r="N1958" s="862"/>
    </row>
    <row r="1959" spans="1:14" s="73" customFormat="1" ht="162" customHeight="1" x14ac:dyDescent="0.25">
      <c r="A1959" s="803" t="s">
        <v>386</v>
      </c>
      <c r="B1959" s="495" t="s">
        <v>769</v>
      </c>
      <c r="C1959" s="247" t="s">
        <v>139</v>
      </c>
      <c r="D1959" s="231">
        <f>SUM(D1960:D1963)</f>
        <v>25</v>
      </c>
      <c r="E1959" s="231">
        <f t="shared" ref="E1959:F1959" si="1093">SUM(E1960:E1963)</f>
        <v>25</v>
      </c>
      <c r="F1959" s="138">
        <f t="shared" si="1093"/>
        <v>0</v>
      </c>
      <c r="G1959" s="77">
        <f t="shared" si="1076"/>
        <v>0</v>
      </c>
      <c r="H1959" s="138">
        <f>SUM(H1960:H1963)</f>
        <v>0</v>
      </c>
      <c r="I1959" s="96">
        <f t="shared" si="1091"/>
        <v>0</v>
      </c>
      <c r="J1959" s="77" t="e">
        <f t="shared" si="1077"/>
        <v>#DIV/0!</v>
      </c>
      <c r="K1959" s="24">
        <f>SUM(K1960:K1963)</f>
        <v>25</v>
      </c>
      <c r="L1959" s="24">
        <f t="shared" si="1080"/>
        <v>0</v>
      </c>
      <c r="M1959" s="47">
        <f t="shared" si="1092"/>
        <v>1</v>
      </c>
      <c r="N1959" s="808" t="s">
        <v>770</v>
      </c>
    </row>
    <row r="1960" spans="1:14" s="73" customFormat="1" ht="18.75" customHeight="1" x14ac:dyDescent="0.25">
      <c r="A1960" s="804"/>
      <c r="B1960" s="329" t="s">
        <v>19</v>
      </c>
      <c r="C1960" s="189"/>
      <c r="D1960" s="138"/>
      <c r="E1960" s="138"/>
      <c r="F1960" s="138"/>
      <c r="G1960" s="77" t="e">
        <f t="shared" si="1076"/>
        <v>#DIV/0!</v>
      </c>
      <c r="H1960" s="138"/>
      <c r="I1960" s="77" t="e">
        <f t="shared" si="1091"/>
        <v>#DIV/0!</v>
      </c>
      <c r="J1960" s="77" t="e">
        <f t="shared" si="1077"/>
        <v>#DIV/0!</v>
      </c>
      <c r="K1960" s="24">
        <f t="shared" si="1079"/>
        <v>0</v>
      </c>
      <c r="L1960" s="24">
        <f t="shared" si="1080"/>
        <v>0</v>
      </c>
      <c r="M1960" s="115" t="e">
        <f t="shared" si="1092"/>
        <v>#DIV/0!</v>
      </c>
      <c r="N1960" s="809"/>
    </row>
    <row r="1961" spans="1:14" s="73" customFormat="1" x14ac:dyDescent="0.25">
      <c r="A1961" s="804"/>
      <c r="B1961" s="329" t="s">
        <v>18</v>
      </c>
      <c r="C1961" s="189"/>
      <c r="D1961" s="138"/>
      <c r="E1961" s="138"/>
      <c r="F1961" s="138"/>
      <c r="G1961" s="77" t="e">
        <f t="shared" si="1076"/>
        <v>#DIV/0!</v>
      </c>
      <c r="H1961" s="138"/>
      <c r="I1961" s="77" t="e">
        <f t="shared" si="1091"/>
        <v>#DIV/0!</v>
      </c>
      <c r="J1961" s="77" t="e">
        <f t="shared" si="1077"/>
        <v>#DIV/0!</v>
      </c>
      <c r="K1961" s="24">
        <f t="shared" si="1079"/>
        <v>0</v>
      </c>
      <c r="L1961" s="24">
        <f t="shared" si="1080"/>
        <v>0</v>
      </c>
      <c r="M1961" s="115" t="e">
        <f t="shared" si="1092"/>
        <v>#DIV/0!</v>
      </c>
      <c r="N1961" s="809"/>
    </row>
    <row r="1962" spans="1:14" s="73" customFormat="1" x14ac:dyDescent="0.25">
      <c r="A1962" s="804"/>
      <c r="B1962" s="169" t="s">
        <v>99</v>
      </c>
      <c r="C1962" s="189"/>
      <c r="D1962" s="138">
        <v>25</v>
      </c>
      <c r="E1962" s="138">
        <v>25</v>
      </c>
      <c r="F1962" s="138"/>
      <c r="G1962" s="77">
        <f t="shared" si="1076"/>
        <v>0</v>
      </c>
      <c r="H1962" s="138"/>
      <c r="I1962" s="96">
        <f t="shared" si="1091"/>
        <v>0</v>
      </c>
      <c r="J1962" s="77" t="e">
        <f t="shared" si="1077"/>
        <v>#DIV/0!</v>
      </c>
      <c r="K1962" s="24">
        <v>25</v>
      </c>
      <c r="L1962" s="24"/>
      <c r="M1962" s="47">
        <f t="shared" si="1092"/>
        <v>1</v>
      </c>
      <c r="N1962" s="809"/>
    </row>
    <row r="1963" spans="1:14" s="73" customFormat="1" x14ac:dyDescent="0.25">
      <c r="A1963" s="805"/>
      <c r="B1963" s="169" t="s">
        <v>20</v>
      </c>
      <c r="C1963" s="189"/>
      <c r="D1963" s="138"/>
      <c r="E1963" s="138"/>
      <c r="F1963" s="138"/>
      <c r="G1963" s="77" t="e">
        <f t="shared" si="1076"/>
        <v>#DIV/0!</v>
      </c>
      <c r="H1963" s="138"/>
      <c r="I1963" s="77" t="e">
        <f t="shared" si="1091"/>
        <v>#DIV/0!</v>
      </c>
      <c r="J1963" s="77" t="e">
        <f t="shared" si="1077"/>
        <v>#DIV/0!</v>
      </c>
      <c r="K1963" s="24">
        <f t="shared" si="1079"/>
        <v>0</v>
      </c>
      <c r="L1963" s="24">
        <f t="shared" si="1080"/>
        <v>0</v>
      </c>
      <c r="M1963" s="115" t="e">
        <f t="shared" si="1092"/>
        <v>#DIV/0!</v>
      </c>
      <c r="N1963" s="810"/>
    </row>
    <row r="1964" spans="1:14" s="73" customFormat="1" ht="170.25" customHeight="1" x14ac:dyDescent="0.25">
      <c r="A1964" s="803" t="s">
        <v>387</v>
      </c>
      <c r="B1964" s="247" t="s">
        <v>771</v>
      </c>
      <c r="C1964" s="247" t="s">
        <v>139</v>
      </c>
      <c r="D1964" s="231">
        <f>SUM(D1965:D1968)</f>
        <v>15</v>
      </c>
      <c r="E1964" s="231">
        <f t="shared" ref="E1964:F1964" si="1094">SUM(E1965:E1968)</f>
        <v>15</v>
      </c>
      <c r="F1964" s="138">
        <f t="shared" si="1094"/>
        <v>0</v>
      </c>
      <c r="G1964" s="77">
        <f t="shared" si="1076"/>
        <v>0</v>
      </c>
      <c r="H1964" s="138">
        <f>SUM(H1965:H1968)</f>
        <v>0</v>
      </c>
      <c r="I1964" s="96">
        <f t="shared" si="1091"/>
        <v>0</v>
      </c>
      <c r="J1964" s="77"/>
      <c r="K1964" s="24">
        <f t="shared" si="1079"/>
        <v>15</v>
      </c>
      <c r="L1964" s="24">
        <f t="shared" si="1080"/>
        <v>0</v>
      </c>
      <c r="M1964" s="47">
        <f t="shared" si="1092"/>
        <v>1</v>
      </c>
      <c r="N1964" s="888" t="s">
        <v>772</v>
      </c>
    </row>
    <row r="1965" spans="1:14" s="73" customFormat="1" ht="18.75" customHeight="1" x14ac:dyDescent="0.25">
      <c r="A1965" s="804"/>
      <c r="B1965" s="329" t="s">
        <v>19</v>
      </c>
      <c r="C1965" s="189"/>
      <c r="D1965" s="138"/>
      <c r="E1965" s="138"/>
      <c r="F1965" s="138"/>
      <c r="G1965" s="77"/>
      <c r="H1965" s="138"/>
      <c r="I1965" s="77"/>
      <c r="J1965" s="77"/>
      <c r="K1965" s="24">
        <f t="shared" si="1079"/>
        <v>0</v>
      </c>
      <c r="L1965" s="24">
        <f t="shared" si="1080"/>
        <v>0</v>
      </c>
      <c r="M1965" s="115" t="e">
        <f t="shared" si="1092"/>
        <v>#DIV/0!</v>
      </c>
      <c r="N1965" s="889"/>
    </row>
    <row r="1966" spans="1:14" s="73" customFormat="1" x14ac:dyDescent="0.25">
      <c r="A1966" s="804"/>
      <c r="B1966" s="329" t="s">
        <v>18</v>
      </c>
      <c r="C1966" s="189"/>
      <c r="D1966" s="138"/>
      <c r="E1966" s="138"/>
      <c r="F1966" s="138"/>
      <c r="G1966" s="77"/>
      <c r="H1966" s="138"/>
      <c r="I1966" s="77"/>
      <c r="J1966" s="77"/>
      <c r="K1966" s="24">
        <f t="shared" si="1079"/>
        <v>0</v>
      </c>
      <c r="L1966" s="24">
        <f t="shared" si="1080"/>
        <v>0</v>
      </c>
      <c r="M1966" s="115" t="e">
        <f t="shared" si="1092"/>
        <v>#DIV/0!</v>
      </c>
      <c r="N1966" s="889"/>
    </row>
    <row r="1967" spans="1:14" s="73" customFormat="1" x14ac:dyDescent="0.25">
      <c r="A1967" s="804"/>
      <c r="B1967" s="169" t="s">
        <v>99</v>
      </c>
      <c r="C1967" s="189"/>
      <c r="D1967" s="138">
        <v>15</v>
      </c>
      <c r="E1967" s="138">
        <v>15</v>
      </c>
      <c r="F1967" s="138"/>
      <c r="G1967" s="77"/>
      <c r="H1967" s="138"/>
      <c r="I1967" s="96"/>
      <c r="J1967" s="77"/>
      <c r="K1967" s="24">
        <v>15</v>
      </c>
      <c r="L1967" s="24"/>
      <c r="M1967" s="47">
        <f>K1967/E1967</f>
        <v>1</v>
      </c>
      <c r="N1967" s="889"/>
    </row>
    <row r="1968" spans="1:14" s="73" customFormat="1" x14ac:dyDescent="0.25">
      <c r="A1968" s="805"/>
      <c r="B1968" s="169" t="s">
        <v>20</v>
      </c>
      <c r="C1968" s="189"/>
      <c r="D1968" s="138"/>
      <c r="E1968" s="138"/>
      <c r="F1968" s="138"/>
      <c r="G1968" s="77"/>
      <c r="H1968" s="138"/>
      <c r="I1968" s="77"/>
      <c r="J1968" s="77"/>
      <c r="K1968" s="24">
        <f t="shared" si="1079"/>
        <v>0</v>
      </c>
      <c r="L1968" s="24">
        <f t="shared" si="1080"/>
        <v>0</v>
      </c>
      <c r="M1968" s="115" t="e">
        <f t="shared" si="1092"/>
        <v>#DIV/0!</v>
      </c>
      <c r="N1968" s="890"/>
    </row>
    <row r="1969" spans="1:14" s="73" customFormat="1" ht="56.25" x14ac:dyDescent="0.25">
      <c r="A1969" s="803" t="s">
        <v>388</v>
      </c>
      <c r="B1969" s="247" t="s">
        <v>773</v>
      </c>
      <c r="C1969" s="247" t="s">
        <v>139</v>
      </c>
      <c r="D1969" s="231">
        <f>SUM(D1970:D1973)</f>
        <v>64.8</v>
      </c>
      <c r="E1969" s="231">
        <f t="shared" ref="E1969:F1969" si="1095">SUM(E1970:E1973)</f>
        <v>64.8</v>
      </c>
      <c r="F1969" s="138">
        <f t="shared" si="1095"/>
        <v>0</v>
      </c>
      <c r="G1969" s="77">
        <f t="shared" si="1076"/>
        <v>0</v>
      </c>
      <c r="H1969" s="138">
        <f>SUM(H1970:H1973)</f>
        <v>0</v>
      </c>
      <c r="I1969" s="96">
        <f t="shared" si="1091"/>
        <v>0</v>
      </c>
      <c r="J1969" s="77"/>
      <c r="K1969" s="24">
        <f t="shared" si="1079"/>
        <v>64.8</v>
      </c>
      <c r="L1969" s="24">
        <f t="shared" si="1080"/>
        <v>0</v>
      </c>
      <c r="M1969" s="47">
        <f t="shared" si="1092"/>
        <v>1</v>
      </c>
      <c r="N1969" s="808" t="s">
        <v>774</v>
      </c>
    </row>
    <row r="1970" spans="1:14" s="73" customFormat="1" ht="18.75" customHeight="1" x14ac:dyDescent="0.25">
      <c r="A1970" s="804"/>
      <c r="B1970" s="329" t="s">
        <v>19</v>
      </c>
      <c r="C1970" s="189"/>
      <c r="D1970" s="138"/>
      <c r="E1970" s="138"/>
      <c r="F1970" s="138"/>
      <c r="G1970" s="77"/>
      <c r="H1970" s="138"/>
      <c r="I1970" s="77"/>
      <c r="J1970" s="77"/>
      <c r="K1970" s="24">
        <f t="shared" si="1079"/>
        <v>0</v>
      </c>
      <c r="L1970" s="24">
        <f t="shared" si="1080"/>
        <v>0</v>
      </c>
      <c r="M1970" s="115" t="e">
        <f t="shared" si="1092"/>
        <v>#DIV/0!</v>
      </c>
      <c r="N1970" s="809"/>
    </row>
    <row r="1971" spans="1:14" s="73" customFormat="1" x14ac:dyDescent="0.25">
      <c r="A1971" s="804"/>
      <c r="B1971" s="329" t="s">
        <v>18</v>
      </c>
      <c r="C1971" s="189"/>
      <c r="D1971" s="138"/>
      <c r="E1971" s="138"/>
      <c r="F1971" s="138"/>
      <c r="G1971" s="77"/>
      <c r="H1971" s="138"/>
      <c r="I1971" s="77"/>
      <c r="J1971" s="77"/>
      <c r="K1971" s="24">
        <f t="shared" si="1079"/>
        <v>0</v>
      </c>
      <c r="L1971" s="24">
        <f t="shared" si="1080"/>
        <v>0</v>
      </c>
      <c r="M1971" s="115" t="e">
        <f t="shared" si="1092"/>
        <v>#DIV/0!</v>
      </c>
      <c r="N1971" s="809"/>
    </row>
    <row r="1972" spans="1:14" s="73" customFormat="1" x14ac:dyDescent="0.25">
      <c r="A1972" s="804"/>
      <c r="B1972" s="169" t="s">
        <v>99</v>
      </c>
      <c r="C1972" s="189"/>
      <c r="D1972" s="138">
        <v>64.8</v>
      </c>
      <c r="E1972" s="138">
        <v>64.8</v>
      </c>
      <c r="F1972" s="138"/>
      <c r="G1972" s="77">
        <f t="shared" si="1076"/>
        <v>0</v>
      </c>
      <c r="H1972" s="138"/>
      <c r="I1972" s="96">
        <f t="shared" si="1091"/>
        <v>0</v>
      </c>
      <c r="J1972" s="77"/>
      <c r="K1972" s="24">
        <f t="shared" si="1079"/>
        <v>64.8</v>
      </c>
      <c r="L1972" s="24">
        <f t="shared" si="1080"/>
        <v>0</v>
      </c>
      <c r="M1972" s="47">
        <f t="shared" si="1092"/>
        <v>1</v>
      </c>
      <c r="N1972" s="809"/>
    </row>
    <row r="1973" spans="1:14" s="73" customFormat="1" x14ac:dyDescent="0.25">
      <c r="A1973" s="805"/>
      <c r="B1973" s="169" t="s">
        <v>20</v>
      </c>
      <c r="C1973" s="189"/>
      <c r="D1973" s="138"/>
      <c r="E1973" s="138"/>
      <c r="F1973" s="138"/>
      <c r="G1973" s="77"/>
      <c r="H1973" s="138"/>
      <c r="I1973" s="77"/>
      <c r="J1973" s="77"/>
      <c r="K1973" s="24">
        <f t="shared" si="1079"/>
        <v>0</v>
      </c>
      <c r="L1973" s="24">
        <f t="shared" si="1080"/>
        <v>0</v>
      </c>
      <c r="M1973" s="115" t="e">
        <f t="shared" si="1092"/>
        <v>#DIV/0!</v>
      </c>
      <c r="N1973" s="810"/>
    </row>
    <row r="1974" spans="1:14" s="73" customFormat="1" ht="196.5" customHeight="1" x14ac:dyDescent="0.25">
      <c r="A1974" s="669" t="s">
        <v>389</v>
      </c>
      <c r="B1974" s="186" t="s">
        <v>775</v>
      </c>
      <c r="C1974" s="190" t="s">
        <v>139</v>
      </c>
      <c r="D1974" s="50">
        <f>SUM(D1975:D1978)</f>
        <v>35.909999999999997</v>
      </c>
      <c r="E1974" s="50">
        <f t="shared" ref="E1974:H1974" si="1096">SUM(E1975:E1978)</f>
        <v>35.909999999999997</v>
      </c>
      <c r="F1974" s="50">
        <f t="shared" si="1096"/>
        <v>0</v>
      </c>
      <c r="G1974" s="101">
        <f t="shared" ref="G1974:G1979" si="1097">F1974/E1974</f>
        <v>0</v>
      </c>
      <c r="H1974" s="50">
        <f t="shared" si="1096"/>
        <v>0</v>
      </c>
      <c r="I1974" s="96">
        <f t="shared" ref="I1974:I2013" si="1098">H1974/E1974</f>
        <v>0</v>
      </c>
      <c r="J1974" s="101"/>
      <c r="K1974" s="24">
        <f t="shared" si="1079"/>
        <v>35.909999999999997</v>
      </c>
      <c r="L1974" s="24">
        <f t="shared" si="1080"/>
        <v>0</v>
      </c>
      <c r="M1974" s="47">
        <f t="shared" si="1092"/>
        <v>1</v>
      </c>
      <c r="N1974" s="914" t="s">
        <v>417</v>
      </c>
    </row>
    <row r="1975" spans="1:14" s="73" customFormat="1" x14ac:dyDescent="0.25">
      <c r="A1975" s="670"/>
      <c r="B1975" s="329" t="s">
        <v>19</v>
      </c>
      <c r="C1975" s="248"/>
      <c r="D1975" s="24"/>
      <c r="E1975" s="24"/>
      <c r="F1975" s="24"/>
      <c r="G1975" s="96"/>
      <c r="H1975" s="24"/>
      <c r="I1975" s="96"/>
      <c r="J1975" s="96"/>
      <c r="K1975" s="24">
        <f t="shared" si="1079"/>
        <v>0</v>
      </c>
      <c r="L1975" s="24">
        <f t="shared" si="1080"/>
        <v>0</v>
      </c>
      <c r="M1975" s="115" t="e">
        <f t="shared" si="1092"/>
        <v>#DIV/0!</v>
      </c>
      <c r="N1975" s="915"/>
    </row>
    <row r="1976" spans="1:14" s="73" customFormat="1" x14ac:dyDescent="0.25">
      <c r="A1976" s="670"/>
      <c r="B1976" s="329" t="s">
        <v>18</v>
      </c>
      <c r="C1976" s="248"/>
      <c r="D1976" s="24"/>
      <c r="E1976" s="24"/>
      <c r="F1976" s="24"/>
      <c r="G1976" s="96"/>
      <c r="H1976" s="24"/>
      <c r="I1976" s="96"/>
      <c r="J1976" s="96"/>
      <c r="K1976" s="24">
        <f t="shared" si="1079"/>
        <v>0</v>
      </c>
      <c r="L1976" s="24">
        <f t="shared" si="1080"/>
        <v>0</v>
      </c>
      <c r="M1976" s="115" t="e">
        <f t="shared" si="1092"/>
        <v>#DIV/0!</v>
      </c>
      <c r="N1976" s="915"/>
    </row>
    <row r="1977" spans="1:14" s="73" customFormat="1" ht="20.25" customHeight="1" x14ac:dyDescent="0.25">
      <c r="A1977" s="670"/>
      <c r="B1977" s="150" t="s">
        <v>99</v>
      </c>
      <c r="C1977" s="248"/>
      <c r="D1977" s="24">
        <v>35.909999999999997</v>
      </c>
      <c r="E1977" s="24">
        <v>35.909999999999997</v>
      </c>
      <c r="F1977" s="156">
        <v>0</v>
      </c>
      <c r="G1977" s="77">
        <f t="shared" si="1097"/>
        <v>0</v>
      </c>
      <c r="H1977" s="36">
        <v>0</v>
      </c>
      <c r="I1977" s="96">
        <f t="shared" si="1098"/>
        <v>0</v>
      </c>
      <c r="J1977" s="77"/>
      <c r="K1977" s="24">
        <f>D1977</f>
        <v>35.909999999999997</v>
      </c>
      <c r="L1977" s="24">
        <f t="shared" si="1080"/>
        <v>0</v>
      </c>
      <c r="M1977" s="47">
        <f t="shared" si="1092"/>
        <v>1</v>
      </c>
      <c r="N1977" s="915"/>
    </row>
    <row r="1978" spans="1:14" s="73" customFormat="1" ht="24" customHeight="1" x14ac:dyDescent="0.25">
      <c r="A1978" s="671"/>
      <c r="B1978" s="150" t="s">
        <v>20</v>
      </c>
      <c r="C1978" s="249"/>
      <c r="D1978" s="24"/>
      <c r="E1978" s="24"/>
      <c r="F1978" s="156"/>
      <c r="G1978" s="94"/>
      <c r="H1978" s="36"/>
      <c r="I1978" s="77"/>
      <c r="J1978" s="77"/>
      <c r="K1978" s="24">
        <f t="shared" ref="K1978:K2008" si="1099">E1978</f>
        <v>0</v>
      </c>
      <c r="L1978" s="24">
        <f t="shared" ref="L1978:L2008" si="1100">E1978-K1978</f>
        <v>0</v>
      </c>
      <c r="M1978" s="115" t="e">
        <f t="shared" si="1092"/>
        <v>#DIV/0!</v>
      </c>
      <c r="N1978" s="916"/>
    </row>
    <row r="1979" spans="1:14" s="73" customFormat="1" ht="131.25" x14ac:dyDescent="0.25">
      <c r="A1979" s="803" t="s">
        <v>390</v>
      </c>
      <c r="B1979" s="186" t="s">
        <v>776</v>
      </c>
      <c r="C1979" s="81" t="s">
        <v>139</v>
      </c>
      <c r="D1979" s="50">
        <f>SUM(D1980:D1983)</f>
        <v>300</v>
      </c>
      <c r="E1979" s="50">
        <f t="shared" ref="E1979:F1979" si="1101">SUM(E1980:E1983)</f>
        <v>300</v>
      </c>
      <c r="F1979" s="50">
        <f t="shared" si="1101"/>
        <v>0</v>
      </c>
      <c r="G1979" s="101">
        <f t="shared" si="1097"/>
        <v>0</v>
      </c>
      <c r="H1979" s="50">
        <f t="shared" ref="H1979" si="1102">SUM(H1980:H1983)</f>
        <v>0</v>
      </c>
      <c r="I1979" s="96">
        <f t="shared" si="1098"/>
        <v>0</v>
      </c>
      <c r="J1979" s="62"/>
      <c r="K1979" s="50">
        <v>300</v>
      </c>
      <c r="L1979" s="24">
        <f t="shared" si="1100"/>
        <v>0</v>
      </c>
      <c r="M1979" s="134">
        <f t="shared" si="1092"/>
        <v>1</v>
      </c>
      <c r="N1979" s="860" t="s">
        <v>777</v>
      </c>
    </row>
    <row r="1980" spans="1:14" s="73" customFormat="1" x14ac:dyDescent="0.25">
      <c r="A1980" s="804"/>
      <c r="B1980" s="329" t="s">
        <v>19</v>
      </c>
      <c r="C1980" s="81"/>
      <c r="D1980" s="24"/>
      <c r="E1980" s="24"/>
      <c r="F1980" s="24"/>
      <c r="G1980" s="93"/>
      <c r="H1980" s="24"/>
      <c r="I1980" s="77"/>
      <c r="J1980" s="65"/>
      <c r="K1980" s="24">
        <f t="shared" si="1099"/>
        <v>0</v>
      </c>
      <c r="L1980" s="24">
        <f t="shared" si="1100"/>
        <v>0</v>
      </c>
      <c r="M1980" s="115" t="e">
        <f t="shared" si="1092"/>
        <v>#DIV/0!</v>
      </c>
      <c r="N1980" s="861"/>
    </row>
    <row r="1981" spans="1:14" s="73" customFormat="1" x14ac:dyDescent="0.25">
      <c r="A1981" s="804"/>
      <c r="B1981" s="329" t="s">
        <v>18</v>
      </c>
      <c r="C1981" s="81"/>
      <c r="D1981" s="24"/>
      <c r="E1981" s="24"/>
      <c r="F1981" s="24"/>
      <c r="G1981" s="93"/>
      <c r="H1981" s="24"/>
      <c r="I1981" s="77"/>
      <c r="J1981" s="65"/>
      <c r="K1981" s="24">
        <f t="shared" si="1099"/>
        <v>0</v>
      </c>
      <c r="L1981" s="24">
        <f t="shared" si="1100"/>
        <v>0</v>
      </c>
      <c r="M1981" s="115" t="e">
        <f t="shared" si="1092"/>
        <v>#DIV/0!</v>
      </c>
      <c r="N1981" s="861"/>
    </row>
    <row r="1982" spans="1:14" s="73" customFormat="1" ht="20.25" customHeight="1" x14ac:dyDescent="0.25">
      <c r="A1982" s="804"/>
      <c r="B1982" s="150" t="s">
        <v>99</v>
      </c>
      <c r="C1982" s="81"/>
      <c r="D1982" s="24">
        <v>300</v>
      </c>
      <c r="E1982" s="24">
        <v>300</v>
      </c>
      <c r="F1982" s="24"/>
      <c r="G1982" s="250">
        <f>F1982/E1982</f>
        <v>0</v>
      </c>
      <c r="H1982" s="24">
        <f>F1982</f>
        <v>0</v>
      </c>
      <c r="I1982" s="96">
        <f t="shared" si="1098"/>
        <v>0</v>
      </c>
      <c r="J1982" s="62"/>
      <c r="K1982" s="24">
        <v>300</v>
      </c>
      <c r="L1982" s="24">
        <f t="shared" si="1100"/>
        <v>0</v>
      </c>
      <c r="M1982" s="47">
        <f t="shared" si="1092"/>
        <v>1</v>
      </c>
      <c r="N1982" s="861"/>
    </row>
    <row r="1983" spans="1:14" s="73" customFormat="1" ht="24" customHeight="1" x14ac:dyDescent="0.25">
      <c r="A1983" s="805"/>
      <c r="B1983" s="150" t="s">
        <v>20</v>
      </c>
      <c r="C1983" s="81"/>
      <c r="D1983" s="24"/>
      <c r="E1983" s="24"/>
      <c r="F1983" s="24"/>
      <c r="G1983" s="93"/>
      <c r="H1983" s="24"/>
      <c r="I1983" s="77"/>
      <c r="J1983" s="77"/>
      <c r="K1983" s="24">
        <f t="shared" si="1099"/>
        <v>0</v>
      </c>
      <c r="L1983" s="24">
        <f t="shared" si="1100"/>
        <v>0</v>
      </c>
      <c r="M1983" s="115" t="e">
        <f t="shared" si="1092"/>
        <v>#DIV/0!</v>
      </c>
      <c r="N1983" s="862"/>
    </row>
    <row r="1984" spans="1:14" s="73" customFormat="1" ht="75" x14ac:dyDescent="0.25">
      <c r="A1984" s="803" t="s">
        <v>391</v>
      </c>
      <c r="B1984" s="186" t="s">
        <v>275</v>
      </c>
      <c r="C1984" s="81" t="s">
        <v>139</v>
      </c>
      <c r="D1984" s="50">
        <f>SUM(D1985:D1988)</f>
        <v>156.84</v>
      </c>
      <c r="E1984" s="50">
        <f>SUM(E1985:E1988)</f>
        <v>156.84</v>
      </c>
      <c r="F1984" s="50">
        <f>SUM(F1985:F1988)</f>
        <v>25.07</v>
      </c>
      <c r="G1984" s="101">
        <f t="shared" ref="G1984" si="1103">F1984/E1984</f>
        <v>0.16</v>
      </c>
      <c r="H1984" s="50">
        <f>SUM(H1985:H1988)</f>
        <v>25.07</v>
      </c>
      <c r="I1984" s="96">
        <f t="shared" si="1098"/>
        <v>0.16</v>
      </c>
      <c r="J1984" s="96">
        <f t="shared" ref="J1984:J2003" si="1104">H1984/F1984</f>
        <v>1</v>
      </c>
      <c r="K1984" s="50">
        <f t="shared" si="1099"/>
        <v>156.84</v>
      </c>
      <c r="L1984" s="24">
        <f t="shared" si="1100"/>
        <v>0</v>
      </c>
      <c r="M1984" s="134">
        <f t="shared" si="1092"/>
        <v>1</v>
      </c>
      <c r="N1984" s="914"/>
    </row>
    <row r="1985" spans="1:14" s="73" customFormat="1" ht="22.5" customHeight="1" x14ac:dyDescent="0.25">
      <c r="A1985" s="804"/>
      <c r="B1985" s="329" t="s">
        <v>19</v>
      </c>
      <c r="C1985" s="81"/>
      <c r="D1985" s="24"/>
      <c r="E1985" s="24"/>
      <c r="F1985" s="24"/>
      <c r="G1985" s="96"/>
      <c r="H1985" s="24"/>
      <c r="I1985" s="77"/>
      <c r="J1985" s="77"/>
      <c r="K1985" s="24">
        <f t="shared" si="1099"/>
        <v>0</v>
      </c>
      <c r="L1985" s="24">
        <f t="shared" si="1100"/>
        <v>0</v>
      </c>
      <c r="M1985" s="115" t="e">
        <f t="shared" si="1092"/>
        <v>#DIV/0!</v>
      </c>
      <c r="N1985" s="915"/>
    </row>
    <row r="1986" spans="1:14" s="73" customFormat="1" ht="22.5" customHeight="1" x14ac:dyDescent="0.25">
      <c r="A1986" s="804"/>
      <c r="B1986" s="329" t="s">
        <v>18</v>
      </c>
      <c r="C1986" s="81"/>
      <c r="D1986" s="24"/>
      <c r="E1986" s="24"/>
      <c r="F1986" s="24"/>
      <c r="G1986" s="96"/>
      <c r="H1986" s="24"/>
      <c r="I1986" s="77"/>
      <c r="J1986" s="77"/>
      <c r="K1986" s="24">
        <f t="shared" si="1099"/>
        <v>0</v>
      </c>
      <c r="L1986" s="24">
        <f t="shared" si="1100"/>
        <v>0</v>
      </c>
      <c r="M1986" s="115" t="e">
        <f t="shared" si="1092"/>
        <v>#DIV/0!</v>
      </c>
      <c r="N1986" s="915"/>
    </row>
    <row r="1987" spans="1:14" s="73" customFormat="1" ht="17.25" customHeight="1" x14ac:dyDescent="0.25">
      <c r="A1987" s="804"/>
      <c r="B1987" s="150" t="s">
        <v>99</v>
      </c>
      <c r="C1987" s="81"/>
      <c r="D1987" s="24">
        <f>SUM(D1992,D1997)</f>
        <v>156.84</v>
      </c>
      <c r="E1987" s="24">
        <f>SUM(E1992,E1997)</f>
        <v>156.84</v>
      </c>
      <c r="F1987" s="24">
        <f>F1989+F1994</f>
        <v>25.07</v>
      </c>
      <c r="G1987" s="96">
        <f t="shared" ref="G1987" si="1105">F1987/E1987</f>
        <v>0.16</v>
      </c>
      <c r="H1987" s="24">
        <f>H1989+H1994</f>
        <v>25.07</v>
      </c>
      <c r="I1987" s="96">
        <f t="shared" si="1098"/>
        <v>0.16</v>
      </c>
      <c r="J1987" s="96">
        <f t="shared" si="1104"/>
        <v>1</v>
      </c>
      <c r="K1987" s="24">
        <f>K1989+K1994</f>
        <v>156.84</v>
      </c>
      <c r="L1987" s="24">
        <f t="shared" si="1100"/>
        <v>0</v>
      </c>
      <c r="M1987" s="47">
        <f t="shared" si="1092"/>
        <v>1</v>
      </c>
      <c r="N1987" s="915"/>
    </row>
    <row r="1988" spans="1:14" s="73" customFormat="1" ht="21" customHeight="1" x14ac:dyDescent="0.25">
      <c r="A1988" s="805"/>
      <c r="B1988" s="150" t="s">
        <v>20</v>
      </c>
      <c r="C1988" s="81"/>
      <c r="D1988" s="24"/>
      <c r="E1988" s="24"/>
      <c r="F1988" s="24"/>
      <c r="G1988" s="96"/>
      <c r="H1988" s="24"/>
      <c r="I1988" s="77"/>
      <c r="J1988" s="77"/>
      <c r="K1988" s="24">
        <f t="shared" si="1099"/>
        <v>0</v>
      </c>
      <c r="L1988" s="24">
        <f t="shared" si="1100"/>
        <v>0</v>
      </c>
      <c r="M1988" s="115" t="e">
        <f t="shared" si="1092"/>
        <v>#DIV/0!</v>
      </c>
      <c r="N1988" s="916"/>
    </row>
    <row r="1989" spans="1:14" s="73" customFormat="1" ht="101.25" customHeight="1" x14ac:dyDescent="0.25">
      <c r="A1989" s="803" t="s">
        <v>392</v>
      </c>
      <c r="B1989" s="186" t="s">
        <v>778</v>
      </c>
      <c r="C1989" s="81" t="s">
        <v>139</v>
      </c>
      <c r="D1989" s="50">
        <f>SUM(D1990:D1993)</f>
        <v>147.96</v>
      </c>
      <c r="E1989" s="50">
        <f>SUM(E1990:E1993)</f>
        <v>147.96</v>
      </c>
      <c r="F1989" s="50">
        <f>SUM(F1990:F1993)</f>
        <v>23.65</v>
      </c>
      <c r="G1989" s="101">
        <f t="shared" ref="G1989" si="1106">F1989/E1989</f>
        <v>0.16</v>
      </c>
      <c r="H1989" s="50">
        <f>SUM(H1990:H1993)</f>
        <v>23.65</v>
      </c>
      <c r="I1989" s="96">
        <f t="shared" ref="I1989:I1993" si="1107">H1989/E1989</f>
        <v>0.16</v>
      </c>
      <c r="J1989" s="96">
        <f t="shared" ref="J1989:J1993" si="1108">H1989/F1989</f>
        <v>1</v>
      </c>
      <c r="K1989" s="50">
        <f t="shared" si="1099"/>
        <v>147.96</v>
      </c>
      <c r="L1989" s="24">
        <f t="shared" si="1100"/>
        <v>0</v>
      </c>
      <c r="M1989" s="134">
        <f t="shared" si="1092"/>
        <v>1</v>
      </c>
      <c r="N1989" s="860" t="s">
        <v>1253</v>
      </c>
    </row>
    <row r="1990" spans="1:14" s="73" customFormat="1" ht="21" customHeight="1" x14ac:dyDescent="0.25">
      <c r="A1990" s="804"/>
      <c r="B1990" s="329" t="s">
        <v>19</v>
      </c>
      <c r="C1990" s="81"/>
      <c r="D1990" s="156"/>
      <c r="E1990" s="156"/>
      <c r="F1990" s="156"/>
      <c r="G1990" s="235"/>
      <c r="H1990" s="156"/>
      <c r="I1990" s="77" t="e">
        <f t="shared" si="1107"/>
        <v>#DIV/0!</v>
      </c>
      <c r="J1990" s="77" t="e">
        <f t="shared" si="1108"/>
        <v>#DIV/0!</v>
      </c>
      <c r="K1990" s="24">
        <f t="shared" si="1099"/>
        <v>0</v>
      </c>
      <c r="L1990" s="24">
        <f t="shared" si="1100"/>
        <v>0</v>
      </c>
      <c r="M1990" s="115" t="e">
        <f t="shared" si="1092"/>
        <v>#DIV/0!</v>
      </c>
      <c r="N1990" s="861"/>
    </row>
    <row r="1991" spans="1:14" s="73" customFormat="1" ht="21" customHeight="1" x14ac:dyDescent="0.25">
      <c r="A1991" s="804"/>
      <c r="B1991" s="329" t="s">
        <v>18</v>
      </c>
      <c r="C1991" s="81"/>
      <c r="D1991" s="24"/>
      <c r="E1991" s="24"/>
      <c r="F1991" s="24"/>
      <c r="G1991" s="93"/>
      <c r="H1991" s="24"/>
      <c r="I1991" s="77" t="e">
        <f t="shared" si="1107"/>
        <v>#DIV/0!</v>
      </c>
      <c r="J1991" s="77" t="e">
        <f t="shared" si="1108"/>
        <v>#DIV/0!</v>
      </c>
      <c r="K1991" s="24">
        <f t="shared" si="1099"/>
        <v>0</v>
      </c>
      <c r="L1991" s="24">
        <f t="shared" si="1100"/>
        <v>0</v>
      </c>
      <c r="M1991" s="115" t="e">
        <f t="shared" si="1092"/>
        <v>#DIV/0!</v>
      </c>
      <c r="N1991" s="861"/>
    </row>
    <row r="1992" spans="1:14" s="73" customFormat="1" ht="21" customHeight="1" x14ac:dyDescent="0.25">
      <c r="A1992" s="804"/>
      <c r="B1992" s="150" t="s">
        <v>99</v>
      </c>
      <c r="C1992" s="81"/>
      <c r="D1992" s="24">
        <v>147.96</v>
      </c>
      <c r="E1992" s="24">
        <v>147.96</v>
      </c>
      <c r="F1992" s="24">
        <v>23.65</v>
      </c>
      <c r="G1992" s="96">
        <f t="shared" ref="G1992" si="1109">F1992/E1992</f>
        <v>0.16</v>
      </c>
      <c r="H1992" s="24">
        <f>F1992</f>
        <v>23.65</v>
      </c>
      <c r="I1992" s="96">
        <f t="shared" si="1107"/>
        <v>0.16</v>
      </c>
      <c r="J1992" s="96">
        <f t="shared" si="1108"/>
        <v>1</v>
      </c>
      <c r="K1992" s="24">
        <f t="shared" si="1099"/>
        <v>147.96</v>
      </c>
      <c r="L1992" s="24">
        <f t="shared" si="1100"/>
        <v>0</v>
      </c>
      <c r="M1992" s="47">
        <f t="shared" si="1092"/>
        <v>1</v>
      </c>
      <c r="N1992" s="861"/>
    </row>
    <row r="1993" spans="1:14" s="73" customFormat="1" ht="21" customHeight="1" x14ac:dyDescent="0.25">
      <c r="A1993" s="805"/>
      <c r="B1993" s="150" t="s">
        <v>20</v>
      </c>
      <c r="C1993" s="81"/>
      <c r="D1993" s="24"/>
      <c r="E1993" s="24"/>
      <c r="F1993" s="24"/>
      <c r="G1993" s="96"/>
      <c r="H1993" s="24"/>
      <c r="I1993" s="77" t="e">
        <f t="shared" si="1107"/>
        <v>#DIV/0!</v>
      </c>
      <c r="J1993" s="77" t="e">
        <f t="shared" si="1108"/>
        <v>#DIV/0!</v>
      </c>
      <c r="K1993" s="24">
        <f t="shared" si="1099"/>
        <v>0</v>
      </c>
      <c r="L1993" s="24">
        <f t="shared" si="1100"/>
        <v>0</v>
      </c>
      <c r="M1993" s="115" t="e">
        <f t="shared" si="1092"/>
        <v>#DIV/0!</v>
      </c>
      <c r="N1993" s="862"/>
    </row>
    <row r="1994" spans="1:14" s="73" customFormat="1" ht="75" x14ac:dyDescent="0.25">
      <c r="A1994" s="803" t="s">
        <v>393</v>
      </c>
      <c r="B1994" s="186" t="s">
        <v>350</v>
      </c>
      <c r="C1994" s="81" t="s">
        <v>139</v>
      </c>
      <c r="D1994" s="50">
        <f>SUM(D1995:D1998)</f>
        <v>8.8800000000000008</v>
      </c>
      <c r="E1994" s="50">
        <f>SUM(E1995:E1998)</f>
        <v>8.8800000000000008</v>
      </c>
      <c r="F1994" s="50">
        <f>SUM(F1995:F1998)</f>
        <v>1.42</v>
      </c>
      <c r="G1994" s="101">
        <f t="shared" ref="G1994" si="1110">F1994/E1994</f>
        <v>0.16</v>
      </c>
      <c r="H1994" s="50">
        <f>SUM(H1995:H1998)</f>
        <v>1.42</v>
      </c>
      <c r="I1994" s="96">
        <f t="shared" si="1098"/>
        <v>0.16</v>
      </c>
      <c r="J1994" s="96"/>
      <c r="K1994" s="50">
        <f t="shared" si="1099"/>
        <v>8.8800000000000008</v>
      </c>
      <c r="L1994" s="24">
        <f t="shared" si="1100"/>
        <v>0</v>
      </c>
      <c r="M1994" s="134">
        <f t="shared" si="1092"/>
        <v>1</v>
      </c>
      <c r="N1994" s="860" t="s">
        <v>779</v>
      </c>
    </row>
    <row r="1995" spans="1:14" s="73" customFormat="1" ht="21" customHeight="1" x14ac:dyDescent="0.25">
      <c r="A1995" s="804"/>
      <c r="B1995" s="329" t="s">
        <v>19</v>
      </c>
      <c r="C1995" s="81"/>
      <c r="D1995" s="24"/>
      <c r="E1995" s="24"/>
      <c r="F1995" s="24"/>
      <c r="G1995" s="96"/>
      <c r="H1995" s="24"/>
      <c r="I1995" s="77" t="e">
        <f t="shared" si="1098"/>
        <v>#DIV/0!</v>
      </c>
      <c r="J1995" s="77" t="e">
        <f t="shared" si="1104"/>
        <v>#DIV/0!</v>
      </c>
      <c r="K1995" s="24">
        <f t="shared" si="1099"/>
        <v>0</v>
      </c>
      <c r="L1995" s="24">
        <f t="shared" si="1100"/>
        <v>0</v>
      </c>
      <c r="M1995" s="115" t="e">
        <f t="shared" si="1092"/>
        <v>#DIV/0!</v>
      </c>
      <c r="N1995" s="861"/>
    </row>
    <row r="1996" spans="1:14" s="73" customFormat="1" ht="21" customHeight="1" x14ac:dyDescent="0.25">
      <c r="A1996" s="804"/>
      <c r="B1996" s="329" t="s">
        <v>18</v>
      </c>
      <c r="C1996" s="81"/>
      <c r="D1996" s="24"/>
      <c r="E1996" s="24"/>
      <c r="F1996" s="24"/>
      <c r="G1996" s="96"/>
      <c r="H1996" s="24"/>
      <c r="I1996" s="77" t="e">
        <f t="shared" si="1098"/>
        <v>#DIV/0!</v>
      </c>
      <c r="J1996" s="77" t="e">
        <f t="shared" si="1104"/>
        <v>#DIV/0!</v>
      </c>
      <c r="K1996" s="24">
        <f t="shared" si="1099"/>
        <v>0</v>
      </c>
      <c r="L1996" s="24">
        <f t="shared" si="1100"/>
        <v>0</v>
      </c>
      <c r="M1996" s="115" t="e">
        <f t="shared" si="1092"/>
        <v>#DIV/0!</v>
      </c>
      <c r="N1996" s="861"/>
    </row>
    <row r="1997" spans="1:14" s="73" customFormat="1" ht="21" customHeight="1" x14ac:dyDescent="0.25">
      <c r="A1997" s="804"/>
      <c r="B1997" s="150" t="s">
        <v>99</v>
      </c>
      <c r="C1997" s="81"/>
      <c r="D1997" s="24">
        <v>8.8800000000000008</v>
      </c>
      <c r="E1997" s="24">
        <v>8.8800000000000008</v>
      </c>
      <c r="F1997" s="24">
        <v>1.42</v>
      </c>
      <c r="G1997" s="96">
        <f t="shared" ref="G1997" si="1111">F1997/E1997</f>
        <v>0.16</v>
      </c>
      <c r="H1997" s="24">
        <f>F1997</f>
        <v>1.42</v>
      </c>
      <c r="I1997" s="96">
        <f t="shared" si="1098"/>
        <v>0.16</v>
      </c>
      <c r="J1997" s="96"/>
      <c r="K1997" s="24">
        <f t="shared" si="1099"/>
        <v>8.8800000000000008</v>
      </c>
      <c r="L1997" s="24">
        <f t="shared" si="1100"/>
        <v>0</v>
      </c>
      <c r="M1997" s="47">
        <f t="shared" si="1092"/>
        <v>1</v>
      </c>
      <c r="N1997" s="861"/>
    </row>
    <row r="1998" spans="1:14" s="73" customFormat="1" x14ac:dyDescent="0.25">
      <c r="A1998" s="805"/>
      <c r="B1998" s="150" t="s">
        <v>20</v>
      </c>
      <c r="C1998" s="81"/>
      <c r="D1998" s="156"/>
      <c r="E1998" s="156"/>
      <c r="F1998" s="156"/>
      <c r="G1998" s="235"/>
      <c r="H1998" s="156"/>
      <c r="I1998" s="77" t="e">
        <f t="shared" si="1098"/>
        <v>#DIV/0!</v>
      </c>
      <c r="J1998" s="77" t="e">
        <f t="shared" si="1104"/>
        <v>#DIV/0!</v>
      </c>
      <c r="K1998" s="24">
        <f t="shared" si="1099"/>
        <v>0</v>
      </c>
      <c r="L1998" s="24">
        <f t="shared" si="1100"/>
        <v>0</v>
      </c>
      <c r="M1998" s="115" t="e">
        <f t="shared" si="1092"/>
        <v>#DIV/0!</v>
      </c>
      <c r="N1998" s="862"/>
    </row>
    <row r="1999" spans="1:14" s="73" customFormat="1" ht="150" x14ac:dyDescent="0.25">
      <c r="A1999" s="788" t="s">
        <v>394</v>
      </c>
      <c r="B1999" s="287" t="s">
        <v>793</v>
      </c>
      <c r="C1999" s="61" t="s">
        <v>139</v>
      </c>
      <c r="D1999" s="19">
        <f>SUM(D2000:D2003)</f>
        <v>5999.79</v>
      </c>
      <c r="E1999" s="19">
        <f>SUM(E2000:E2003)</f>
        <v>5999.79</v>
      </c>
      <c r="F1999" s="19">
        <f>SUM(F2000:F2003)</f>
        <v>0</v>
      </c>
      <c r="G1999" s="90">
        <f t="shared" ref="G1999:G2003" si="1112">F1999/E1999</f>
        <v>0</v>
      </c>
      <c r="H1999" s="129">
        <f>SUM(H2000:H2003)</f>
        <v>0</v>
      </c>
      <c r="I1999" s="62">
        <f t="shared" si="1098"/>
        <v>0</v>
      </c>
      <c r="J1999" s="87"/>
      <c r="K1999" s="19">
        <f>SUM(K2000:K2003)</f>
        <v>5999.79</v>
      </c>
      <c r="L1999" s="19">
        <f>SUM(L2000:L2003)</f>
        <v>0</v>
      </c>
      <c r="M1999" s="51">
        <f t="shared" si="1092"/>
        <v>1</v>
      </c>
      <c r="N1999" s="812" t="s">
        <v>815</v>
      </c>
    </row>
    <row r="2000" spans="1:14" s="73" customFormat="1" ht="21" customHeight="1" x14ac:dyDescent="0.25">
      <c r="A2000" s="789"/>
      <c r="B2000" s="59" t="s">
        <v>19</v>
      </c>
      <c r="C2000" s="288"/>
      <c r="D2000" s="39"/>
      <c r="E2000" s="39"/>
      <c r="F2000" s="289"/>
      <c r="G2000" s="89" t="e">
        <f t="shared" si="1112"/>
        <v>#DIV/0!</v>
      </c>
      <c r="H2000" s="21"/>
      <c r="I2000" s="65" t="e">
        <f t="shared" si="1098"/>
        <v>#DIV/0!</v>
      </c>
      <c r="J2000" s="65" t="e">
        <f t="shared" si="1104"/>
        <v>#DIV/0!</v>
      </c>
      <c r="K2000" s="39">
        <f t="shared" si="1099"/>
        <v>0</v>
      </c>
      <c r="L2000" s="39">
        <f t="shared" si="1100"/>
        <v>0</v>
      </c>
      <c r="M2000" s="29" t="e">
        <f t="shared" si="1092"/>
        <v>#DIV/0!</v>
      </c>
      <c r="N2000" s="813"/>
    </row>
    <row r="2001" spans="1:14" s="73" customFormat="1" ht="21" customHeight="1" x14ac:dyDescent="0.25">
      <c r="A2001" s="789"/>
      <c r="B2001" s="59" t="s">
        <v>18</v>
      </c>
      <c r="C2001" s="288"/>
      <c r="D2001" s="39"/>
      <c r="E2001" s="39"/>
      <c r="F2001" s="289"/>
      <c r="G2001" s="89" t="e">
        <f t="shared" si="1112"/>
        <v>#DIV/0!</v>
      </c>
      <c r="H2001" s="21"/>
      <c r="I2001" s="65" t="e">
        <f t="shared" si="1098"/>
        <v>#DIV/0!</v>
      </c>
      <c r="J2001" s="65" t="e">
        <f t="shared" si="1104"/>
        <v>#DIV/0!</v>
      </c>
      <c r="K2001" s="39">
        <f t="shared" si="1099"/>
        <v>0</v>
      </c>
      <c r="L2001" s="39">
        <f t="shared" si="1100"/>
        <v>0</v>
      </c>
      <c r="M2001" s="29" t="e">
        <f t="shared" si="1092"/>
        <v>#DIV/0!</v>
      </c>
      <c r="N2001" s="813"/>
    </row>
    <row r="2002" spans="1:14" s="73" customFormat="1" ht="21" customHeight="1" x14ac:dyDescent="0.25">
      <c r="A2002" s="789"/>
      <c r="B2002" s="59" t="s">
        <v>38</v>
      </c>
      <c r="C2002" s="288"/>
      <c r="D2002" s="39">
        <v>5999.79</v>
      </c>
      <c r="E2002" s="39">
        <v>5999.79</v>
      </c>
      <c r="F2002" s="30"/>
      <c r="G2002" s="91">
        <f t="shared" si="1112"/>
        <v>0</v>
      </c>
      <c r="H2002" s="30">
        <f>F2002</f>
        <v>0</v>
      </c>
      <c r="I2002" s="62">
        <f t="shared" si="1098"/>
        <v>0</v>
      </c>
      <c r="J2002" s="62"/>
      <c r="K2002" s="39">
        <v>5999.79</v>
      </c>
      <c r="L2002" s="39"/>
      <c r="M2002" s="28">
        <f t="shared" si="1092"/>
        <v>1</v>
      </c>
      <c r="N2002" s="813"/>
    </row>
    <row r="2003" spans="1:14" s="73" customFormat="1" ht="21" customHeight="1" x14ac:dyDescent="0.25">
      <c r="A2003" s="790"/>
      <c r="B2003" s="290" t="s">
        <v>20</v>
      </c>
      <c r="C2003" s="288"/>
      <c r="D2003" s="289"/>
      <c r="E2003" s="289"/>
      <c r="F2003" s="289"/>
      <c r="G2003" s="89" t="e">
        <f t="shared" si="1112"/>
        <v>#DIV/0!</v>
      </c>
      <c r="H2003" s="21"/>
      <c r="I2003" s="65" t="e">
        <f t="shared" si="1098"/>
        <v>#DIV/0!</v>
      </c>
      <c r="J2003" s="65" t="e">
        <f t="shared" si="1104"/>
        <v>#DIV/0!</v>
      </c>
      <c r="K2003" s="39">
        <f t="shared" si="1099"/>
        <v>0</v>
      </c>
      <c r="L2003" s="39">
        <f t="shared" si="1100"/>
        <v>0</v>
      </c>
      <c r="M2003" s="29" t="e">
        <f t="shared" si="1092"/>
        <v>#DIV/0!</v>
      </c>
      <c r="N2003" s="814"/>
    </row>
    <row r="2004" spans="1:14" s="73" customFormat="1" ht="133.5" customHeight="1" x14ac:dyDescent="0.25">
      <c r="A2004" s="803" t="s">
        <v>395</v>
      </c>
      <c r="B2004" s="291" t="s">
        <v>816</v>
      </c>
      <c r="C2004" s="61" t="s">
        <v>139</v>
      </c>
      <c r="D2004" s="292">
        <f>SUM(D2005:D2008)</f>
        <v>70761.03</v>
      </c>
      <c r="E2004" s="292">
        <f>SUM(E2005:E2008)</f>
        <v>70761.03</v>
      </c>
      <c r="F2004" s="292">
        <f>SUM(F2005:F2008)</f>
        <v>4344.8999999999996</v>
      </c>
      <c r="G2004" s="188">
        <f>F2004/E2004</f>
        <v>6.0999999999999999E-2</v>
      </c>
      <c r="H2004" s="292">
        <f>SUM(H2005:H2008)</f>
        <v>4344.8999999999996</v>
      </c>
      <c r="I2004" s="62">
        <f t="shared" si="1098"/>
        <v>6.0999999999999999E-2</v>
      </c>
      <c r="J2004" s="101">
        <f>H2004/F2004</f>
        <v>1</v>
      </c>
      <c r="K2004" s="19">
        <f t="shared" si="1099"/>
        <v>70761.03</v>
      </c>
      <c r="L2004" s="39">
        <f t="shared" si="1100"/>
        <v>0</v>
      </c>
      <c r="M2004" s="28">
        <f>K2004/E2004</f>
        <v>1</v>
      </c>
      <c r="N2004" s="860" t="s">
        <v>817</v>
      </c>
    </row>
    <row r="2005" spans="1:14" s="73" customFormat="1" ht="21" customHeight="1" x14ac:dyDescent="0.25">
      <c r="A2005" s="804"/>
      <c r="B2005" s="246" t="s">
        <v>19</v>
      </c>
      <c r="C2005" s="189"/>
      <c r="D2005" s="138"/>
      <c r="E2005" s="138"/>
      <c r="F2005" s="138"/>
      <c r="G2005" s="94"/>
      <c r="H2005" s="36"/>
      <c r="I2005" s="77" t="e">
        <f t="shared" si="1098"/>
        <v>#DIV/0!</v>
      </c>
      <c r="J2005" s="77"/>
      <c r="K2005" s="24">
        <f t="shared" si="1099"/>
        <v>0</v>
      </c>
      <c r="L2005" s="24">
        <f t="shared" si="1100"/>
        <v>0</v>
      </c>
      <c r="M2005" s="115" t="e">
        <f t="shared" si="1092"/>
        <v>#DIV/0!</v>
      </c>
      <c r="N2005" s="861"/>
    </row>
    <row r="2006" spans="1:14" s="73" customFormat="1" ht="21" customHeight="1" x14ac:dyDescent="0.25">
      <c r="A2006" s="804"/>
      <c r="B2006" s="246" t="s">
        <v>18</v>
      </c>
      <c r="C2006" s="189"/>
      <c r="D2006" s="138"/>
      <c r="E2006" s="138"/>
      <c r="F2006" s="138"/>
      <c r="G2006" s="94"/>
      <c r="H2006" s="36"/>
      <c r="I2006" s="77" t="e">
        <f t="shared" si="1098"/>
        <v>#DIV/0!</v>
      </c>
      <c r="J2006" s="77"/>
      <c r="K2006" s="24">
        <f t="shared" si="1099"/>
        <v>0</v>
      </c>
      <c r="L2006" s="24">
        <f t="shared" si="1100"/>
        <v>0</v>
      </c>
      <c r="M2006" s="115" t="e">
        <f t="shared" si="1092"/>
        <v>#DIV/0!</v>
      </c>
      <c r="N2006" s="861"/>
    </row>
    <row r="2007" spans="1:14" s="73" customFormat="1" ht="21" customHeight="1" x14ac:dyDescent="0.25">
      <c r="A2007" s="804"/>
      <c r="B2007" s="246" t="s">
        <v>38</v>
      </c>
      <c r="C2007" s="189"/>
      <c r="D2007" s="138">
        <v>70761.03</v>
      </c>
      <c r="E2007" s="138">
        <v>70761.03</v>
      </c>
      <c r="F2007" s="138">
        <v>4344.8999999999996</v>
      </c>
      <c r="G2007" s="188">
        <f>F2007/E2007</f>
        <v>6.0999999999999999E-2</v>
      </c>
      <c r="H2007" s="24">
        <v>4344.8999999999996</v>
      </c>
      <c r="I2007" s="96">
        <f t="shared" si="1098"/>
        <v>6.0999999999999999E-2</v>
      </c>
      <c r="J2007" s="101">
        <f>H2007/F2007</f>
        <v>1</v>
      </c>
      <c r="K2007" s="24">
        <f t="shared" si="1099"/>
        <v>70761.03</v>
      </c>
      <c r="L2007" s="24">
        <f t="shared" si="1100"/>
        <v>0</v>
      </c>
      <c r="M2007" s="28">
        <f>K2007/E2007</f>
        <v>1</v>
      </c>
      <c r="N2007" s="861"/>
    </row>
    <row r="2008" spans="1:14" s="73" customFormat="1" x14ac:dyDescent="0.25">
      <c r="A2008" s="805"/>
      <c r="B2008" s="169" t="s">
        <v>20</v>
      </c>
      <c r="C2008" s="189"/>
      <c r="D2008" s="138"/>
      <c r="E2008" s="138"/>
      <c r="F2008" s="138"/>
      <c r="G2008" s="94"/>
      <c r="H2008" s="36"/>
      <c r="I2008" s="77" t="e">
        <f t="shared" si="1098"/>
        <v>#DIV/0!</v>
      </c>
      <c r="J2008" s="77"/>
      <c r="K2008" s="24">
        <f t="shared" si="1099"/>
        <v>0</v>
      </c>
      <c r="L2008" s="24">
        <f t="shared" si="1100"/>
        <v>0</v>
      </c>
      <c r="M2008" s="115" t="e">
        <f t="shared" si="1092"/>
        <v>#DIV/0!</v>
      </c>
      <c r="N2008" s="862"/>
    </row>
    <row r="2009" spans="1:14" s="73" customFormat="1" ht="78.75" customHeight="1" x14ac:dyDescent="0.25">
      <c r="A2009" s="803" t="s">
        <v>396</v>
      </c>
      <c r="B2009" s="247" t="s">
        <v>818</v>
      </c>
      <c r="C2009" s="247" t="s">
        <v>139</v>
      </c>
      <c r="D2009" s="231">
        <f>SUM(D2010:D2013)</f>
        <v>1178.8599999999999</v>
      </c>
      <c r="E2009" s="231">
        <f>SUM(E2010:E2013)</f>
        <v>1178.8599999999999</v>
      </c>
      <c r="F2009" s="231">
        <f>SUM(F2010:F2013)</f>
        <v>0</v>
      </c>
      <c r="G2009" s="101">
        <f t="shared" ref="G2009:G2013" si="1113">F2009/E2009</f>
        <v>0</v>
      </c>
      <c r="H2009" s="50">
        <f>SUM(H2010:H2013)</f>
        <v>0</v>
      </c>
      <c r="I2009" s="96">
        <f t="shared" si="1098"/>
        <v>0</v>
      </c>
      <c r="J2009" s="96"/>
      <c r="K2009" s="50">
        <f>SUM(K2010:K2013)</f>
        <v>1178.8599999999999</v>
      </c>
      <c r="L2009" s="50">
        <f>SUM(L2010:L2013)</f>
        <v>0</v>
      </c>
      <c r="M2009" s="134">
        <f t="shared" si="1092"/>
        <v>1</v>
      </c>
      <c r="N2009" s="808" t="s">
        <v>819</v>
      </c>
    </row>
    <row r="2010" spans="1:14" s="73" customFormat="1" ht="18.75" customHeight="1" x14ac:dyDescent="0.25">
      <c r="A2010" s="804"/>
      <c r="B2010" s="169" t="s">
        <v>19</v>
      </c>
      <c r="C2010" s="169"/>
      <c r="D2010" s="138"/>
      <c r="E2010" s="138"/>
      <c r="F2010" s="138"/>
      <c r="G2010" s="77" t="e">
        <f t="shared" si="1113"/>
        <v>#DIV/0!</v>
      </c>
      <c r="H2010" s="138"/>
      <c r="I2010" s="77" t="e">
        <f t="shared" si="1098"/>
        <v>#DIV/0!</v>
      </c>
      <c r="J2010" s="77" t="e">
        <f t="shared" ref="J2010:J2013" si="1114">H2010/F2010</f>
        <v>#DIV/0!</v>
      </c>
      <c r="K2010" s="24"/>
      <c r="L2010" s="24"/>
      <c r="M2010" s="115" t="e">
        <f t="shared" si="1092"/>
        <v>#DIV/0!</v>
      </c>
      <c r="N2010" s="809"/>
    </row>
    <row r="2011" spans="1:14" s="73" customFormat="1" x14ac:dyDescent="0.25">
      <c r="A2011" s="804"/>
      <c r="B2011" s="169" t="s">
        <v>18</v>
      </c>
      <c r="C2011" s="169"/>
      <c r="D2011" s="138"/>
      <c r="E2011" s="138"/>
      <c r="F2011" s="138"/>
      <c r="G2011" s="77" t="e">
        <f t="shared" si="1113"/>
        <v>#DIV/0!</v>
      </c>
      <c r="H2011" s="138"/>
      <c r="I2011" s="77" t="e">
        <f t="shared" si="1098"/>
        <v>#DIV/0!</v>
      </c>
      <c r="J2011" s="77" t="e">
        <f t="shared" si="1114"/>
        <v>#DIV/0!</v>
      </c>
      <c r="K2011" s="24"/>
      <c r="L2011" s="24"/>
      <c r="M2011" s="115" t="e">
        <f t="shared" si="1092"/>
        <v>#DIV/0!</v>
      </c>
      <c r="N2011" s="809"/>
    </row>
    <row r="2012" spans="1:14" s="73" customFormat="1" x14ac:dyDescent="0.25">
      <c r="A2012" s="804"/>
      <c r="B2012" s="169" t="s">
        <v>38</v>
      </c>
      <c r="C2012" s="169"/>
      <c r="D2012" s="138">
        <v>1178.8599999999999</v>
      </c>
      <c r="E2012" s="138">
        <v>1178.8599999999999</v>
      </c>
      <c r="F2012" s="138"/>
      <c r="G2012" s="96">
        <f t="shared" si="1113"/>
        <v>0</v>
      </c>
      <c r="H2012" s="138">
        <f>F2012</f>
        <v>0</v>
      </c>
      <c r="I2012" s="96">
        <f t="shared" si="1098"/>
        <v>0</v>
      </c>
      <c r="J2012" s="96"/>
      <c r="K2012" s="24">
        <f>E2012</f>
        <v>1178.8599999999999</v>
      </c>
      <c r="L2012" s="24">
        <v>0</v>
      </c>
      <c r="M2012" s="47">
        <f t="shared" ref="M2012:M2013" si="1115">K2012/E2012</f>
        <v>1</v>
      </c>
      <c r="N2012" s="809"/>
    </row>
    <row r="2013" spans="1:14" s="73" customFormat="1" x14ac:dyDescent="0.25">
      <c r="A2013" s="805"/>
      <c r="B2013" s="169" t="s">
        <v>20</v>
      </c>
      <c r="C2013" s="169"/>
      <c r="D2013" s="138"/>
      <c r="E2013" s="138"/>
      <c r="F2013" s="138"/>
      <c r="G2013" s="77" t="e">
        <f t="shared" si="1113"/>
        <v>#DIV/0!</v>
      </c>
      <c r="H2013" s="138"/>
      <c r="I2013" s="77" t="e">
        <f t="shared" si="1098"/>
        <v>#DIV/0!</v>
      </c>
      <c r="J2013" s="77" t="e">
        <f t="shared" si="1114"/>
        <v>#DIV/0!</v>
      </c>
      <c r="K2013" s="24"/>
      <c r="L2013" s="24"/>
      <c r="M2013" s="115" t="e">
        <f t="shared" si="1115"/>
        <v>#DIV/0!</v>
      </c>
      <c r="N2013" s="810"/>
    </row>
    <row r="2014" spans="1:14" s="46" customFormat="1" ht="72.75" customHeight="1" outlineLevel="1" x14ac:dyDescent="0.25">
      <c r="A2014" s="829" t="s">
        <v>144</v>
      </c>
      <c r="B2014" s="131" t="s">
        <v>574</v>
      </c>
      <c r="C2014" s="116" t="s">
        <v>95</v>
      </c>
      <c r="D2014" s="31">
        <f>SUM(D2015:D2018)</f>
        <v>216867.69</v>
      </c>
      <c r="E2014" s="31">
        <f>SUM(E2015:E2018)</f>
        <v>216867.69</v>
      </c>
      <c r="F2014" s="31">
        <f>SUM(F2015:F2018)</f>
        <v>54122.67</v>
      </c>
      <c r="G2014" s="97">
        <f>F2014/E2014</f>
        <v>0.25</v>
      </c>
      <c r="H2014" s="31">
        <f>SUM(H2015:H2018)</f>
        <v>31858.05</v>
      </c>
      <c r="I2014" s="97">
        <f t="shared" ref="I2014:I2083" si="1116">H2014/E2014</f>
        <v>0.14699999999999999</v>
      </c>
      <c r="J2014" s="97">
        <f>H2014/F2014</f>
        <v>0.58899999999999997</v>
      </c>
      <c r="K2014" s="31">
        <f>SUM(K2015:K2017)</f>
        <v>216867.69</v>
      </c>
      <c r="L2014" s="31">
        <f>SUM(L2015:L2016)</f>
        <v>0</v>
      </c>
      <c r="M2014" s="109">
        <f t="shared" ref="M2014:M2078" si="1117">K2014/E2014</f>
        <v>1</v>
      </c>
      <c r="N2014" s="687"/>
    </row>
    <row r="2015" spans="1:14" s="46" customFormat="1" outlineLevel="2" x14ac:dyDescent="0.25">
      <c r="A2015" s="829"/>
      <c r="B2015" s="178" t="s">
        <v>19</v>
      </c>
      <c r="C2015" s="35"/>
      <c r="D2015" s="438">
        <f t="shared" ref="D2015:F2015" si="1118">D2020+D2050</f>
        <v>0</v>
      </c>
      <c r="E2015" s="438">
        <f t="shared" si="1118"/>
        <v>0</v>
      </c>
      <c r="F2015" s="438">
        <f t="shared" si="1118"/>
        <v>0</v>
      </c>
      <c r="G2015" s="99" t="e">
        <f t="shared" ref="G2015:G2083" si="1119">F2015/E2015</f>
        <v>#DIV/0!</v>
      </c>
      <c r="H2015" s="108">
        <f>H2020+H2050</f>
        <v>0</v>
      </c>
      <c r="I2015" s="99" t="e">
        <f t="shared" si="1116"/>
        <v>#DIV/0!</v>
      </c>
      <c r="J2015" s="99" t="e">
        <f t="shared" ref="J2015:J2082" si="1120">H2015/F2015</f>
        <v>#DIV/0!</v>
      </c>
      <c r="K2015" s="108">
        <f t="shared" ref="K2015:L2015" si="1121">K2020+K2050</f>
        <v>0</v>
      </c>
      <c r="L2015" s="108">
        <f t="shared" si="1121"/>
        <v>0</v>
      </c>
      <c r="M2015" s="195" t="e">
        <f t="shared" si="1117"/>
        <v>#DIV/0!</v>
      </c>
      <c r="N2015" s="687"/>
    </row>
    <row r="2016" spans="1:14" s="46" customFormat="1" outlineLevel="2" x14ac:dyDescent="0.25">
      <c r="A2016" s="829"/>
      <c r="B2016" s="178" t="s">
        <v>96</v>
      </c>
      <c r="C2016" s="35"/>
      <c r="D2016" s="118">
        <f>D2021+D2051</f>
        <v>216621.6</v>
      </c>
      <c r="E2016" s="118">
        <f>E2021+E2051</f>
        <v>216621.6</v>
      </c>
      <c r="F2016" s="118">
        <f>F2021+F2051</f>
        <v>54085</v>
      </c>
      <c r="G2016" s="100">
        <f t="shared" si="1119"/>
        <v>0.25</v>
      </c>
      <c r="H2016" s="118">
        <f>H2021+H2051</f>
        <v>31820.38</v>
      </c>
      <c r="I2016" s="100">
        <f t="shared" si="1116"/>
        <v>0.14699999999999999</v>
      </c>
      <c r="J2016" s="100">
        <f t="shared" si="1120"/>
        <v>0.58799999999999997</v>
      </c>
      <c r="K2016" s="118">
        <f>K2021+K2051</f>
        <v>216621.6</v>
      </c>
      <c r="L2016" s="118">
        <f>L2021+L2051</f>
        <v>0</v>
      </c>
      <c r="M2016" s="126">
        <f>K2016/E2016</f>
        <v>1</v>
      </c>
      <c r="N2016" s="687"/>
    </row>
    <row r="2017" spans="1:14" s="46" customFormat="1" outlineLevel="2" x14ac:dyDescent="0.25">
      <c r="A2017" s="829"/>
      <c r="B2017" s="178" t="s">
        <v>38</v>
      </c>
      <c r="C2017" s="35"/>
      <c r="D2017" s="118">
        <f>D2022+D2052</f>
        <v>246.09</v>
      </c>
      <c r="E2017" s="118">
        <f t="shared" ref="E2017:F2017" si="1122">E2022+E2052</f>
        <v>246.09</v>
      </c>
      <c r="F2017" s="118">
        <f t="shared" si="1122"/>
        <v>37.67</v>
      </c>
      <c r="G2017" s="100">
        <f t="shared" si="1119"/>
        <v>0.153</v>
      </c>
      <c r="H2017" s="118">
        <f>H2022+H2052</f>
        <v>37.67</v>
      </c>
      <c r="I2017" s="100">
        <f t="shared" si="1116"/>
        <v>0.153</v>
      </c>
      <c r="J2017" s="100">
        <f t="shared" si="1120"/>
        <v>1</v>
      </c>
      <c r="K2017" s="118">
        <f t="shared" ref="K2017:L2017" si="1123">K2022+K2052</f>
        <v>246.09</v>
      </c>
      <c r="L2017" s="118">
        <f t="shared" si="1123"/>
        <v>0</v>
      </c>
      <c r="M2017" s="126">
        <f t="shared" si="1117"/>
        <v>1</v>
      </c>
      <c r="N2017" s="687"/>
    </row>
    <row r="2018" spans="1:14" s="46" customFormat="1" outlineLevel="2" x14ac:dyDescent="0.25">
      <c r="A2018" s="829"/>
      <c r="B2018" s="178" t="s">
        <v>13</v>
      </c>
      <c r="C2018" s="35"/>
      <c r="D2018" s="118">
        <f>D2023+D2053</f>
        <v>0</v>
      </c>
      <c r="E2018" s="118">
        <f>E2023+E2053</f>
        <v>0</v>
      </c>
      <c r="F2018" s="118">
        <f>F2023+F2053</f>
        <v>0</v>
      </c>
      <c r="G2018" s="119" t="e">
        <f t="shared" si="1119"/>
        <v>#DIV/0!</v>
      </c>
      <c r="H2018" s="118">
        <f t="shared" ref="H2018" si="1124">H2023+H2053</f>
        <v>0</v>
      </c>
      <c r="I2018" s="99" t="e">
        <f t="shared" si="1116"/>
        <v>#DIV/0!</v>
      </c>
      <c r="J2018" s="99" t="e">
        <f t="shared" si="1120"/>
        <v>#DIV/0!</v>
      </c>
      <c r="K2018" s="118">
        <f t="shared" ref="K2018:L2018" si="1125">K2023+K2053</f>
        <v>0</v>
      </c>
      <c r="L2018" s="118">
        <f t="shared" si="1125"/>
        <v>0</v>
      </c>
      <c r="M2018" s="195" t="e">
        <f t="shared" si="1117"/>
        <v>#DIV/0!</v>
      </c>
      <c r="N2018" s="687"/>
    </row>
    <row r="2019" spans="1:14" s="46" customFormat="1" ht="58.5" outlineLevel="2" x14ac:dyDescent="0.25">
      <c r="A2019" s="806" t="s">
        <v>276</v>
      </c>
      <c r="B2019" s="82" t="s">
        <v>575</v>
      </c>
      <c r="C2019" s="82" t="s">
        <v>97</v>
      </c>
      <c r="D2019" s="83">
        <f>SUM(D2020:D2023)</f>
        <v>73987.59</v>
      </c>
      <c r="E2019" s="83">
        <f>SUM(E2020:E2023)</f>
        <v>73987.59</v>
      </c>
      <c r="F2019" s="83">
        <f>SUM(F2020:F2023)</f>
        <v>21037.67</v>
      </c>
      <c r="G2019" s="88">
        <f t="shared" si="1119"/>
        <v>0.28399999999999997</v>
      </c>
      <c r="H2019" s="121">
        <f>SUM(H2020:H2023)</f>
        <v>17328</v>
      </c>
      <c r="I2019" s="92">
        <f t="shared" si="1116"/>
        <v>0.23400000000000001</v>
      </c>
      <c r="J2019" s="88">
        <f t="shared" si="1120"/>
        <v>0.82399999999999995</v>
      </c>
      <c r="K2019" s="121">
        <f>SUM(K2020:K2023)</f>
        <v>73987.59</v>
      </c>
      <c r="L2019" s="121">
        <f>SUM(L2020:L2023)</f>
        <v>0</v>
      </c>
      <c r="M2019" s="127">
        <f t="shared" si="1117"/>
        <v>1</v>
      </c>
      <c r="N2019" s="695"/>
    </row>
    <row r="2020" spans="1:14" s="46" customFormat="1" ht="18.75" customHeight="1" outlineLevel="2" x14ac:dyDescent="0.25">
      <c r="A2020" s="806"/>
      <c r="B2020" s="170" t="s">
        <v>19</v>
      </c>
      <c r="C2020" s="316"/>
      <c r="D2020" s="78"/>
      <c r="E2020" s="78"/>
      <c r="F2020" s="78">
        <f>F2025</f>
        <v>0</v>
      </c>
      <c r="G2020" s="103" t="e">
        <f t="shared" si="1119"/>
        <v>#DIV/0!</v>
      </c>
      <c r="H2020" s="76">
        <f>H2025</f>
        <v>0</v>
      </c>
      <c r="I2020" s="77" t="e">
        <f t="shared" si="1116"/>
        <v>#DIV/0!</v>
      </c>
      <c r="J2020" s="106" t="e">
        <f t="shared" si="1120"/>
        <v>#DIV/0!</v>
      </c>
      <c r="K2020" s="24">
        <f t="shared" ref="K2020:K2083" si="1126">E2020</f>
        <v>0</v>
      </c>
      <c r="L2020" s="24">
        <f t="shared" ref="L2020:L2083" si="1127">E2020-K2020</f>
        <v>0</v>
      </c>
      <c r="M2020" s="128" t="e">
        <f t="shared" si="1117"/>
        <v>#DIV/0!</v>
      </c>
      <c r="N2020" s="695"/>
    </row>
    <row r="2021" spans="1:14" s="46" customFormat="1" ht="18.75" customHeight="1" outlineLevel="2" x14ac:dyDescent="0.25">
      <c r="A2021" s="806"/>
      <c r="B2021" s="170" t="s">
        <v>96</v>
      </c>
      <c r="C2021" s="316"/>
      <c r="D2021" s="78">
        <f>D2026+D2046</f>
        <v>73741.5</v>
      </c>
      <c r="E2021" s="78">
        <f t="shared" ref="E2021:H2022" si="1128">E2026+E2046</f>
        <v>73741.5</v>
      </c>
      <c r="F2021" s="78">
        <f t="shared" si="1128"/>
        <v>21000</v>
      </c>
      <c r="G2021" s="62">
        <f t="shared" si="1119"/>
        <v>0.28499999999999998</v>
      </c>
      <c r="H2021" s="78">
        <f t="shared" si="1128"/>
        <v>17290.330000000002</v>
      </c>
      <c r="I2021" s="96">
        <f t="shared" si="1116"/>
        <v>0.23400000000000001</v>
      </c>
      <c r="J2021" s="62">
        <f t="shared" si="1120"/>
        <v>0.82299999999999995</v>
      </c>
      <c r="K2021" s="78">
        <f t="shared" ref="K2021:L2022" si="1129">K2026+K2046</f>
        <v>73741.5</v>
      </c>
      <c r="L2021" s="78">
        <f t="shared" si="1129"/>
        <v>0</v>
      </c>
      <c r="M2021" s="125">
        <f t="shared" si="1117"/>
        <v>1</v>
      </c>
      <c r="N2021" s="695"/>
    </row>
    <row r="2022" spans="1:14" s="46" customFormat="1" ht="18.75" customHeight="1" outlineLevel="2" x14ac:dyDescent="0.25">
      <c r="A2022" s="806"/>
      <c r="B2022" s="170" t="s">
        <v>99</v>
      </c>
      <c r="C2022" s="316"/>
      <c r="D2022" s="78">
        <f>D2027+D2047</f>
        <v>246.09</v>
      </c>
      <c r="E2022" s="78">
        <f t="shared" si="1128"/>
        <v>246.09</v>
      </c>
      <c r="F2022" s="78">
        <f t="shared" ref="F2022:F2023" si="1130">F2027</f>
        <v>37.67</v>
      </c>
      <c r="G2022" s="62">
        <f t="shared" si="1119"/>
        <v>0.153</v>
      </c>
      <c r="H2022" s="78">
        <f t="shared" si="1128"/>
        <v>37.67</v>
      </c>
      <c r="I2022" s="96">
        <f t="shared" si="1116"/>
        <v>0.153</v>
      </c>
      <c r="J2022" s="62">
        <f t="shared" si="1120"/>
        <v>1</v>
      </c>
      <c r="K2022" s="78">
        <f t="shared" si="1129"/>
        <v>246.09</v>
      </c>
      <c r="L2022" s="78">
        <f t="shared" si="1129"/>
        <v>0</v>
      </c>
      <c r="M2022" s="128">
        <f t="shared" si="1117"/>
        <v>1</v>
      </c>
      <c r="N2022" s="695"/>
    </row>
    <row r="2023" spans="1:14" s="46" customFormat="1" ht="18.75" customHeight="1" outlineLevel="2" x14ac:dyDescent="0.25">
      <c r="A2023" s="806"/>
      <c r="B2023" s="170" t="s">
        <v>13</v>
      </c>
      <c r="C2023" s="316"/>
      <c r="D2023" s="78"/>
      <c r="E2023" s="78"/>
      <c r="F2023" s="78">
        <f t="shared" si="1130"/>
        <v>0</v>
      </c>
      <c r="G2023" s="103" t="e">
        <f t="shared" si="1119"/>
        <v>#DIV/0!</v>
      </c>
      <c r="H2023" s="319">
        <f t="shared" ref="H2023" si="1131">H2028</f>
        <v>0</v>
      </c>
      <c r="I2023" s="77" t="e">
        <f t="shared" si="1116"/>
        <v>#DIV/0!</v>
      </c>
      <c r="J2023" s="106" t="e">
        <f t="shared" si="1120"/>
        <v>#DIV/0!</v>
      </c>
      <c r="K2023" s="24">
        <f t="shared" si="1126"/>
        <v>0</v>
      </c>
      <c r="L2023" s="24">
        <f t="shared" si="1127"/>
        <v>0</v>
      </c>
      <c r="M2023" s="128" t="e">
        <f t="shared" si="1117"/>
        <v>#DIV/0!</v>
      </c>
      <c r="N2023" s="695"/>
    </row>
    <row r="2024" spans="1:14" s="46" customFormat="1" ht="77.25" customHeight="1" outlineLevel="1" x14ac:dyDescent="0.25">
      <c r="A2024" s="781" t="s">
        <v>347</v>
      </c>
      <c r="B2024" s="74" t="s">
        <v>425</v>
      </c>
      <c r="C2024" s="81" t="s">
        <v>139</v>
      </c>
      <c r="D2024" s="84">
        <f>SUM(D2025:D2028)</f>
        <v>73916.59</v>
      </c>
      <c r="E2024" s="84">
        <f t="shared" ref="E2024:F2024" si="1132">SUM(E2025:E2028)</f>
        <v>73916.59</v>
      </c>
      <c r="F2024" s="84">
        <f t="shared" si="1132"/>
        <v>21037.67</v>
      </c>
      <c r="G2024" s="87">
        <f t="shared" si="1119"/>
        <v>0.28499999999999998</v>
      </c>
      <c r="H2024" s="76">
        <f>SUM(H2025:H2028)</f>
        <v>17328</v>
      </c>
      <c r="I2024" s="96">
        <f t="shared" si="1116"/>
        <v>0.23400000000000001</v>
      </c>
      <c r="J2024" s="87">
        <f t="shared" si="1120"/>
        <v>0.82399999999999995</v>
      </c>
      <c r="K2024" s="24">
        <f t="shared" si="1126"/>
        <v>73916.59</v>
      </c>
      <c r="L2024" s="24">
        <f t="shared" si="1127"/>
        <v>0</v>
      </c>
      <c r="M2024" s="194">
        <f t="shared" si="1117"/>
        <v>1</v>
      </c>
      <c r="N2024" s="696" t="s">
        <v>1404</v>
      </c>
    </row>
    <row r="2025" spans="1:14" s="46" customFormat="1" outlineLevel="2" x14ac:dyDescent="0.25">
      <c r="A2025" s="781"/>
      <c r="B2025" s="170" t="s">
        <v>19</v>
      </c>
      <c r="C2025" s="15"/>
      <c r="D2025" s="78"/>
      <c r="E2025" s="78"/>
      <c r="F2025" s="78"/>
      <c r="G2025" s="103" t="e">
        <f t="shared" si="1119"/>
        <v>#DIV/0!</v>
      </c>
      <c r="H2025" s="76"/>
      <c r="I2025" s="77" t="e">
        <f t="shared" si="1116"/>
        <v>#DIV/0!</v>
      </c>
      <c r="J2025" s="106" t="e">
        <f t="shared" si="1120"/>
        <v>#DIV/0!</v>
      </c>
      <c r="K2025" s="24">
        <f t="shared" si="1126"/>
        <v>0</v>
      </c>
      <c r="L2025" s="24">
        <f t="shared" si="1127"/>
        <v>0</v>
      </c>
      <c r="M2025" s="196" t="e">
        <f t="shared" si="1117"/>
        <v>#DIV/0!</v>
      </c>
      <c r="N2025" s="696"/>
    </row>
    <row r="2026" spans="1:14" s="46" customFormat="1" outlineLevel="2" x14ac:dyDescent="0.25">
      <c r="A2026" s="781"/>
      <c r="B2026" s="170" t="s">
        <v>96</v>
      </c>
      <c r="C2026" s="15"/>
      <c r="D2026" s="78">
        <f t="shared" ref="D2026:F2027" si="1133">D2031+D2036+D2041</f>
        <v>73670.5</v>
      </c>
      <c r="E2026" s="78">
        <f t="shared" si="1133"/>
        <v>73670.5</v>
      </c>
      <c r="F2026" s="78">
        <f t="shared" si="1133"/>
        <v>21000</v>
      </c>
      <c r="G2026" s="62">
        <f t="shared" si="1119"/>
        <v>0.28499999999999998</v>
      </c>
      <c r="H2026" s="78">
        <f>H2031+H2036+H2041</f>
        <v>17290.330000000002</v>
      </c>
      <c r="I2026" s="96">
        <f t="shared" si="1116"/>
        <v>0.23499999999999999</v>
      </c>
      <c r="J2026" s="62">
        <f t="shared" si="1120"/>
        <v>0.82299999999999995</v>
      </c>
      <c r="K2026" s="78">
        <f>K2031+K2036+K2041</f>
        <v>73670.5</v>
      </c>
      <c r="L2026" s="24">
        <f t="shared" si="1127"/>
        <v>0</v>
      </c>
      <c r="M2026" s="194">
        <f t="shared" si="1117"/>
        <v>1</v>
      </c>
      <c r="N2026" s="696"/>
    </row>
    <row r="2027" spans="1:14" s="46" customFormat="1" outlineLevel="2" x14ac:dyDescent="0.25">
      <c r="A2027" s="781"/>
      <c r="B2027" s="170" t="s">
        <v>99</v>
      </c>
      <c r="C2027" s="15"/>
      <c r="D2027" s="78">
        <f t="shared" si="1133"/>
        <v>246.09</v>
      </c>
      <c r="E2027" s="78">
        <f t="shared" si="1133"/>
        <v>246.09</v>
      </c>
      <c r="F2027" s="78">
        <f t="shared" si="1133"/>
        <v>37.67</v>
      </c>
      <c r="G2027" s="62">
        <f t="shared" si="1119"/>
        <v>0.153</v>
      </c>
      <c r="H2027" s="78">
        <f>H2032+H2037+H2042</f>
        <v>37.67</v>
      </c>
      <c r="I2027" s="96">
        <f t="shared" si="1116"/>
        <v>0.153</v>
      </c>
      <c r="J2027" s="62">
        <f t="shared" si="1120"/>
        <v>1</v>
      </c>
      <c r="K2027" s="78">
        <f>K2032+K2037+K2042</f>
        <v>246.09</v>
      </c>
      <c r="L2027" s="24">
        <f t="shared" si="1127"/>
        <v>0</v>
      </c>
      <c r="M2027" s="194">
        <f t="shared" si="1117"/>
        <v>1</v>
      </c>
      <c r="N2027" s="696"/>
    </row>
    <row r="2028" spans="1:14" s="46" customFormat="1" ht="18" customHeight="1" outlineLevel="2" x14ac:dyDescent="0.25">
      <c r="A2028" s="781"/>
      <c r="B2028" s="170" t="s">
        <v>13</v>
      </c>
      <c r="C2028" s="15"/>
      <c r="D2028" s="78"/>
      <c r="E2028" s="78"/>
      <c r="F2028" s="78"/>
      <c r="G2028" s="103" t="e">
        <f t="shared" si="1119"/>
        <v>#DIV/0!</v>
      </c>
      <c r="H2028" s="76"/>
      <c r="I2028" s="77" t="e">
        <f t="shared" si="1116"/>
        <v>#DIV/0!</v>
      </c>
      <c r="J2028" s="106" t="e">
        <f t="shared" si="1120"/>
        <v>#DIV/0!</v>
      </c>
      <c r="K2028" s="24">
        <f t="shared" si="1126"/>
        <v>0</v>
      </c>
      <c r="L2028" s="24">
        <f t="shared" si="1127"/>
        <v>0</v>
      </c>
      <c r="M2028" s="128" t="e">
        <f t="shared" si="1117"/>
        <v>#DIV/0!</v>
      </c>
      <c r="N2028" s="696"/>
    </row>
    <row r="2029" spans="1:14" s="4" customFormat="1" ht="37.5" outlineLevel="1" collapsed="1" x14ac:dyDescent="0.25">
      <c r="A2029" s="781" t="s">
        <v>447</v>
      </c>
      <c r="B2029" s="345" t="s">
        <v>576</v>
      </c>
      <c r="C2029" s="81" t="s">
        <v>139</v>
      </c>
      <c r="D2029" s="84">
        <f>SUM(D2030:D2033)</f>
        <v>67685.19</v>
      </c>
      <c r="E2029" s="84">
        <f t="shared" ref="E2029:F2029" si="1134">SUM(E2030:E2033)</f>
        <v>67685.19</v>
      </c>
      <c r="F2029" s="84">
        <f t="shared" si="1134"/>
        <v>20485.04</v>
      </c>
      <c r="G2029" s="87">
        <f t="shared" si="1119"/>
        <v>0.30299999999999999</v>
      </c>
      <c r="H2029" s="76">
        <f>SUM(H2030:H2033)</f>
        <v>16775.37</v>
      </c>
      <c r="I2029" s="96">
        <f t="shared" si="1116"/>
        <v>0.248</v>
      </c>
      <c r="J2029" s="87">
        <f t="shared" si="1120"/>
        <v>0.81899999999999995</v>
      </c>
      <c r="K2029" s="24">
        <f t="shared" si="1126"/>
        <v>67685.19</v>
      </c>
      <c r="L2029" s="24">
        <f t="shared" si="1127"/>
        <v>0</v>
      </c>
      <c r="M2029" s="194">
        <f t="shared" si="1117"/>
        <v>1</v>
      </c>
      <c r="N2029" s="696" t="s">
        <v>577</v>
      </c>
    </row>
    <row r="2030" spans="1:14" s="4" customFormat="1" ht="18.75" customHeight="1" outlineLevel="1" x14ac:dyDescent="0.25">
      <c r="A2030" s="781"/>
      <c r="B2030" s="170" t="s">
        <v>19</v>
      </c>
      <c r="C2030" s="15"/>
      <c r="D2030" s="78"/>
      <c r="E2030" s="78"/>
      <c r="F2030" s="78"/>
      <c r="G2030" s="103" t="e">
        <f t="shared" si="1119"/>
        <v>#DIV/0!</v>
      </c>
      <c r="H2030" s="79"/>
      <c r="I2030" s="77" t="e">
        <f t="shared" si="1116"/>
        <v>#DIV/0!</v>
      </c>
      <c r="J2030" s="106" t="e">
        <f t="shared" si="1120"/>
        <v>#DIV/0!</v>
      </c>
      <c r="K2030" s="24">
        <f t="shared" si="1126"/>
        <v>0</v>
      </c>
      <c r="L2030" s="24">
        <f t="shared" si="1127"/>
        <v>0</v>
      </c>
      <c r="M2030" s="196" t="e">
        <f t="shared" si="1117"/>
        <v>#DIV/0!</v>
      </c>
      <c r="N2030" s="696"/>
    </row>
    <row r="2031" spans="1:14" s="4" customFormat="1" ht="18.75" customHeight="1" outlineLevel="1" x14ac:dyDescent="0.25">
      <c r="A2031" s="781"/>
      <c r="B2031" s="170" t="s">
        <v>96</v>
      </c>
      <c r="C2031" s="15"/>
      <c r="D2031" s="76">
        <v>67439.100000000006</v>
      </c>
      <c r="E2031" s="78">
        <f>D2031</f>
        <v>67439.100000000006</v>
      </c>
      <c r="F2031" s="76">
        <v>20447.37</v>
      </c>
      <c r="G2031" s="62">
        <f t="shared" si="1119"/>
        <v>0.30299999999999999</v>
      </c>
      <c r="H2031" s="76">
        <v>16737.7</v>
      </c>
      <c r="I2031" s="96">
        <f t="shared" si="1116"/>
        <v>0.248</v>
      </c>
      <c r="J2031" s="62">
        <f t="shared" si="1120"/>
        <v>0.81899999999999995</v>
      </c>
      <c r="K2031" s="24">
        <f>E2031</f>
        <v>67439.100000000006</v>
      </c>
      <c r="L2031" s="24"/>
      <c r="M2031" s="194">
        <f t="shared" si="1117"/>
        <v>1</v>
      </c>
      <c r="N2031" s="696"/>
    </row>
    <row r="2032" spans="1:14" s="4" customFormat="1" ht="18.75" customHeight="1" outlineLevel="1" x14ac:dyDescent="0.25">
      <c r="A2032" s="781"/>
      <c r="B2032" s="170" t="s">
        <v>99</v>
      </c>
      <c r="C2032" s="15"/>
      <c r="D2032" s="78">
        <v>246.09</v>
      </c>
      <c r="E2032" s="78">
        <f>D2032</f>
        <v>246.09</v>
      </c>
      <c r="F2032" s="78">
        <v>37.67</v>
      </c>
      <c r="G2032" s="62">
        <f t="shared" si="1119"/>
        <v>0.153</v>
      </c>
      <c r="H2032" s="79">
        <v>37.67</v>
      </c>
      <c r="I2032" s="96">
        <f t="shared" si="1116"/>
        <v>0.153</v>
      </c>
      <c r="J2032" s="62">
        <f t="shared" si="1120"/>
        <v>1</v>
      </c>
      <c r="K2032" s="24">
        <f t="shared" si="1126"/>
        <v>246.09</v>
      </c>
      <c r="L2032" s="24">
        <f t="shared" si="1127"/>
        <v>0</v>
      </c>
      <c r="M2032" s="196">
        <f t="shared" si="1117"/>
        <v>1</v>
      </c>
      <c r="N2032" s="696"/>
    </row>
    <row r="2033" spans="1:14" s="4" customFormat="1" ht="18.75" customHeight="1" outlineLevel="1" x14ac:dyDescent="0.25">
      <c r="A2033" s="781"/>
      <c r="B2033" s="170" t="s">
        <v>13</v>
      </c>
      <c r="C2033" s="15"/>
      <c r="D2033" s="78"/>
      <c r="E2033" s="78"/>
      <c r="F2033" s="78"/>
      <c r="G2033" s="103" t="e">
        <f t="shared" si="1119"/>
        <v>#DIV/0!</v>
      </c>
      <c r="H2033" s="79"/>
      <c r="I2033" s="77" t="e">
        <f t="shared" si="1116"/>
        <v>#DIV/0!</v>
      </c>
      <c r="J2033" s="106" t="e">
        <f t="shared" si="1120"/>
        <v>#DIV/0!</v>
      </c>
      <c r="K2033" s="24">
        <f t="shared" si="1126"/>
        <v>0</v>
      </c>
      <c r="L2033" s="24">
        <f t="shared" si="1127"/>
        <v>0</v>
      </c>
      <c r="M2033" s="128" t="e">
        <f t="shared" si="1117"/>
        <v>#DIV/0!</v>
      </c>
      <c r="N2033" s="696"/>
    </row>
    <row r="2034" spans="1:14" s="334" customFormat="1" ht="56.25" outlineLevel="1" collapsed="1" x14ac:dyDescent="0.25">
      <c r="A2034" s="781" t="s">
        <v>579</v>
      </c>
      <c r="B2034" s="345" t="s">
        <v>578</v>
      </c>
      <c r="C2034" s="81" t="s">
        <v>139</v>
      </c>
      <c r="D2034" s="84">
        <f>SUM(D2035:D2038)</f>
        <v>3699.6</v>
      </c>
      <c r="E2034" s="84">
        <f t="shared" ref="E2034:F2034" si="1135">SUM(E2035:E2038)</f>
        <v>3699.6</v>
      </c>
      <c r="F2034" s="84">
        <f t="shared" si="1135"/>
        <v>444.13</v>
      </c>
      <c r="G2034" s="87">
        <f t="shared" ref="G2034:G2038" si="1136">F2034/E2034</f>
        <v>0.12</v>
      </c>
      <c r="H2034" s="76">
        <f>SUM(H2035:H2038)</f>
        <v>444.13</v>
      </c>
      <c r="I2034" s="96">
        <f t="shared" ref="I2034:I2038" si="1137">H2034/E2034</f>
        <v>0.12</v>
      </c>
      <c r="J2034" s="87">
        <f t="shared" ref="J2034:J2038" si="1138">H2034/F2034</f>
        <v>1</v>
      </c>
      <c r="K2034" s="24">
        <f t="shared" ref="K2034:K2035" si="1139">E2034</f>
        <v>3699.6</v>
      </c>
      <c r="L2034" s="24">
        <f t="shared" ref="L2034:L2035" si="1140">E2034-K2034</f>
        <v>0</v>
      </c>
      <c r="M2034" s="194">
        <f t="shared" ref="M2034:M2038" si="1141">K2034/E2034</f>
        <v>1</v>
      </c>
      <c r="N2034" s="696" t="s">
        <v>580</v>
      </c>
    </row>
    <row r="2035" spans="1:14" s="334" customFormat="1" ht="18.75" customHeight="1" outlineLevel="1" x14ac:dyDescent="0.25">
      <c r="A2035" s="781"/>
      <c r="B2035" s="170" t="s">
        <v>19</v>
      </c>
      <c r="C2035" s="15"/>
      <c r="D2035" s="78"/>
      <c r="E2035" s="78"/>
      <c r="F2035" s="78"/>
      <c r="G2035" s="103" t="e">
        <f t="shared" si="1136"/>
        <v>#DIV/0!</v>
      </c>
      <c r="H2035" s="79"/>
      <c r="I2035" s="77" t="e">
        <f t="shared" si="1137"/>
        <v>#DIV/0!</v>
      </c>
      <c r="J2035" s="106" t="e">
        <f t="shared" si="1138"/>
        <v>#DIV/0!</v>
      </c>
      <c r="K2035" s="24">
        <f t="shared" si="1139"/>
        <v>0</v>
      </c>
      <c r="L2035" s="24">
        <f t="shared" si="1140"/>
        <v>0</v>
      </c>
      <c r="M2035" s="196" t="e">
        <f t="shared" si="1141"/>
        <v>#DIV/0!</v>
      </c>
      <c r="N2035" s="696"/>
    </row>
    <row r="2036" spans="1:14" s="334" customFormat="1" ht="18.75" customHeight="1" outlineLevel="1" x14ac:dyDescent="0.25">
      <c r="A2036" s="781"/>
      <c r="B2036" s="170" t="s">
        <v>96</v>
      </c>
      <c r="C2036" s="15"/>
      <c r="D2036" s="76">
        <v>3699.6</v>
      </c>
      <c r="E2036" s="78">
        <v>3699.6</v>
      </c>
      <c r="F2036" s="76">
        <v>444.13</v>
      </c>
      <c r="G2036" s="62">
        <f t="shared" si="1136"/>
        <v>0.12</v>
      </c>
      <c r="H2036" s="76">
        <v>444.13</v>
      </c>
      <c r="I2036" s="96">
        <f t="shared" si="1137"/>
        <v>0.12</v>
      </c>
      <c r="J2036" s="62">
        <f t="shared" si="1138"/>
        <v>1</v>
      </c>
      <c r="K2036" s="24">
        <f>E2036</f>
        <v>3699.6</v>
      </c>
      <c r="L2036" s="24"/>
      <c r="M2036" s="194">
        <f t="shared" si="1141"/>
        <v>1</v>
      </c>
      <c r="N2036" s="696"/>
    </row>
    <row r="2037" spans="1:14" s="334" customFormat="1" ht="18.75" customHeight="1" outlineLevel="1" x14ac:dyDescent="0.25">
      <c r="A2037" s="781"/>
      <c r="B2037" s="170" t="s">
        <v>99</v>
      </c>
      <c r="C2037" s="15"/>
      <c r="D2037" s="78"/>
      <c r="E2037" s="78">
        <f>D2037</f>
        <v>0</v>
      </c>
      <c r="F2037" s="78"/>
      <c r="G2037" s="65" t="e">
        <f t="shared" si="1136"/>
        <v>#DIV/0!</v>
      </c>
      <c r="H2037" s="343"/>
      <c r="I2037" s="77" t="e">
        <f t="shared" si="1137"/>
        <v>#DIV/0!</v>
      </c>
      <c r="J2037" s="65" t="e">
        <f t="shared" si="1138"/>
        <v>#DIV/0!</v>
      </c>
      <c r="K2037" s="24">
        <f t="shared" ref="K2037:K2040" si="1142">E2037</f>
        <v>0</v>
      </c>
      <c r="L2037" s="24">
        <f t="shared" ref="L2037:L2040" si="1143">E2037-K2037</f>
        <v>0</v>
      </c>
      <c r="M2037" s="196" t="e">
        <f t="shared" si="1141"/>
        <v>#DIV/0!</v>
      </c>
      <c r="N2037" s="696"/>
    </row>
    <row r="2038" spans="1:14" s="334" customFormat="1" ht="18.75" customHeight="1" outlineLevel="1" x14ac:dyDescent="0.25">
      <c r="A2038" s="781"/>
      <c r="B2038" s="170" t="s">
        <v>13</v>
      </c>
      <c r="C2038" s="15"/>
      <c r="D2038" s="78"/>
      <c r="E2038" s="78"/>
      <c r="F2038" s="78"/>
      <c r="G2038" s="103" t="e">
        <f t="shared" si="1136"/>
        <v>#DIV/0!</v>
      </c>
      <c r="H2038" s="79"/>
      <c r="I2038" s="77" t="e">
        <f t="shared" si="1137"/>
        <v>#DIV/0!</v>
      </c>
      <c r="J2038" s="106" t="e">
        <f t="shared" si="1138"/>
        <v>#DIV/0!</v>
      </c>
      <c r="K2038" s="24">
        <f t="shared" si="1142"/>
        <v>0</v>
      </c>
      <c r="L2038" s="24">
        <f t="shared" si="1143"/>
        <v>0</v>
      </c>
      <c r="M2038" s="128" t="e">
        <f t="shared" si="1141"/>
        <v>#DIV/0!</v>
      </c>
      <c r="N2038" s="696"/>
    </row>
    <row r="2039" spans="1:14" s="334" customFormat="1" ht="136.5" customHeight="1" outlineLevel="1" collapsed="1" x14ac:dyDescent="0.25">
      <c r="A2039" s="781" t="s">
        <v>581</v>
      </c>
      <c r="B2039" s="345" t="s">
        <v>582</v>
      </c>
      <c r="C2039" s="81" t="s">
        <v>139</v>
      </c>
      <c r="D2039" s="84">
        <f>SUM(D2040:D2043)</f>
        <v>2531.8000000000002</v>
      </c>
      <c r="E2039" s="84">
        <f t="shared" ref="E2039:F2039" si="1144">SUM(E2040:E2043)</f>
        <v>2531.8000000000002</v>
      </c>
      <c r="F2039" s="84">
        <f t="shared" si="1144"/>
        <v>108.5</v>
      </c>
      <c r="G2039" s="87">
        <f t="shared" ref="G2039:G2048" si="1145">F2039/E2039</f>
        <v>4.2999999999999997E-2</v>
      </c>
      <c r="H2039" s="76">
        <f>SUM(H2040:H2043)</f>
        <v>108.5</v>
      </c>
      <c r="I2039" s="96">
        <f t="shared" ref="I2039:I2048" si="1146">H2039/E2039</f>
        <v>4.2999999999999997E-2</v>
      </c>
      <c r="J2039" s="87">
        <f t="shared" ref="J2039:J2048" si="1147">H2039/F2039</f>
        <v>1</v>
      </c>
      <c r="K2039" s="24">
        <f t="shared" si="1142"/>
        <v>2531.8000000000002</v>
      </c>
      <c r="L2039" s="24">
        <f t="shared" si="1143"/>
        <v>0</v>
      </c>
      <c r="M2039" s="194">
        <f t="shared" ref="M2039:M2048" si="1148">K2039/E2039</f>
        <v>1</v>
      </c>
      <c r="N2039" s="696" t="s">
        <v>1252</v>
      </c>
    </row>
    <row r="2040" spans="1:14" s="334" customFormat="1" ht="18.75" customHeight="1" outlineLevel="1" x14ac:dyDescent="0.25">
      <c r="A2040" s="781"/>
      <c r="B2040" s="170" t="s">
        <v>19</v>
      </c>
      <c r="C2040" s="15"/>
      <c r="D2040" s="78"/>
      <c r="E2040" s="78"/>
      <c r="F2040" s="78"/>
      <c r="G2040" s="103" t="e">
        <f t="shared" si="1145"/>
        <v>#DIV/0!</v>
      </c>
      <c r="H2040" s="79"/>
      <c r="I2040" s="77" t="e">
        <f t="shared" si="1146"/>
        <v>#DIV/0!</v>
      </c>
      <c r="J2040" s="106" t="e">
        <f t="shared" si="1147"/>
        <v>#DIV/0!</v>
      </c>
      <c r="K2040" s="24">
        <f t="shared" si="1142"/>
        <v>0</v>
      </c>
      <c r="L2040" s="24">
        <f t="shared" si="1143"/>
        <v>0</v>
      </c>
      <c r="M2040" s="196" t="e">
        <f t="shared" si="1148"/>
        <v>#DIV/0!</v>
      </c>
      <c r="N2040" s="696"/>
    </row>
    <row r="2041" spans="1:14" s="334" customFormat="1" ht="18.75" customHeight="1" outlineLevel="1" x14ac:dyDescent="0.25">
      <c r="A2041" s="781"/>
      <c r="B2041" s="170" t="s">
        <v>96</v>
      </c>
      <c r="C2041" s="15"/>
      <c r="D2041" s="76">
        <v>2531.8000000000002</v>
      </c>
      <c r="E2041" s="78">
        <f>D2041</f>
        <v>2531.8000000000002</v>
      </c>
      <c r="F2041" s="76">
        <v>108.5</v>
      </c>
      <c r="G2041" s="62">
        <f t="shared" si="1145"/>
        <v>4.2999999999999997E-2</v>
      </c>
      <c r="H2041" s="76">
        <f>F2041</f>
        <v>108.5</v>
      </c>
      <c r="I2041" s="96">
        <f t="shared" si="1146"/>
        <v>4.2999999999999997E-2</v>
      </c>
      <c r="J2041" s="62">
        <f t="shared" si="1147"/>
        <v>1</v>
      </c>
      <c r="K2041" s="24">
        <f>E2041</f>
        <v>2531.8000000000002</v>
      </c>
      <c r="L2041" s="24"/>
      <c r="M2041" s="194">
        <f t="shared" si="1148"/>
        <v>1</v>
      </c>
      <c r="N2041" s="696"/>
    </row>
    <row r="2042" spans="1:14" s="334" customFormat="1" ht="18.75" customHeight="1" outlineLevel="1" x14ac:dyDescent="0.25">
      <c r="A2042" s="781"/>
      <c r="B2042" s="170" t="s">
        <v>99</v>
      </c>
      <c r="C2042" s="15"/>
      <c r="D2042" s="78"/>
      <c r="E2042" s="78">
        <f>D2042</f>
        <v>0</v>
      </c>
      <c r="F2042" s="78"/>
      <c r="G2042" s="65" t="e">
        <f t="shared" si="1145"/>
        <v>#DIV/0!</v>
      </c>
      <c r="H2042" s="343"/>
      <c r="I2042" s="77" t="e">
        <f t="shared" si="1146"/>
        <v>#DIV/0!</v>
      </c>
      <c r="J2042" s="65" t="e">
        <f t="shared" si="1147"/>
        <v>#DIV/0!</v>
      </c>
      <c r="K2042" s="24">
        <f t="shared" ref="K2042:K2048" si="1149">E2042</f>
        <v>0</v>
      </c>
      <c r="L2042" s="24">
        <f t="shared" ref="L2042:L2048" si="1150">E2042-K2042</f>
        <v>0</v>
      </c>
      <c r="M2042" s="196" t="e">
        <f t="shared" si="1148"/>
        <v>#DIV/0!</v>
      </c>
      <c r="N2042" s="696"/>
    </row>
    <row r="2043" spans="1:14" s="334" customFormat="1" ht="18.75" customHeight="1" outlineLevel="1" x14ac:dyDescent="0.25">
      <c r="A2043" s="781"/>
      <c r="B2043" s="170" t="s">
        <v>13</v>
      </c>
      <c r="C2043" s="15"/>
      <c r="D2043" s="78"/>
      <c r="E2043" s="78"/>
      <c r="F2043" s="78"/>
      <c r="G2043" s="103" t="e">
        <f t="shared" si="1145"/>
        <v>#DIV/0!</v>
      </c>
      <c r="H2043" s="79"/>
      <c r="I2043" s="77" t="e">
        <f t="shared" si="1146"/>
        <v>#DIV/0!</v>
      </c>
      <c r="J2043" s="106" t="e">
        <f t="shared" si="1147"/>
        <v>#DIV/0!</v>
      </c>
      <c r="K2043" s="24">
        <f t="shared" si="1149"/>
        <v>0</v>
      </c>
      <c r="L2043" s="24">
        <f t="shared" si="1150"/>
        <v>0</v>
      </c>
      <c r="M2043" s="128" t="e">
        <f t="shared" si="1148"/>
        <v>#DIV/0!</v>
      </c>
      <c r="N2043" s="696"/>
    </row>
    <row r="2044" spans="1:14" s="46" customFormat="1" ht="93.75" outlineLevel="1" x14ac:dyDescent="0.25">
      <c r="A2044" s="781" t="s">
        <v>583</v>
      </c>
      <c r="B2044" s="74" t="s">
        <v>584</v>
      </c>
      <c r="C2044" s="81" t="s">
        <v>139</v>
      </c>
      <c r="D2044" s="84">
        <f>SUM(D2045:D2048)</f>
        <v>71</v>
      </c>
      <c r="E2044" s="84">
        <f t="shared" ref="E2044:F2044" si="1151">SUM(E2045:E2048)</f>
        <v>71</v>
      </c>
      <c r="F2044" s="84">
        <f t="shared" si="1151"/>
        <v>0</v>
      </c>
      <c r="G2044" s="87">
        <f t="shared" si="1145"/>
        <v>0</v>
      </c>
      <c r="H2044" s="76">
        <f>SUM(H2045:H2048)</f>
        <v>0</v>
      </c>
      <c r="I2044" s="96">
        <f t="shared" si="1146"/>
        <v>0</v>
      </c>
      <c r="J2044" s="204" t="e">
        <f t="shared" si="1147"/>
        <v>#DIV/0!</v>
      </c>
      <c r="K2044" s="24">
        <f t="shared" si="1149"/>
        <v>71</v>
      </c>
      <c r="L2044" s="24">
        <f t="shared" si="1150"/>
        <v>0</v>
      </c>
      <c r="M2044" s="194">
        <f t="shared" si="1148"/>
        <v>1</v>
      </c>
      <c r="N2044" s="696" t="s">
        <v>585</v>
      </c>
    </row>
    <row r="2045" spans="1:14" s="46" customFormat="1" outlineLevel="2" x14ac:dyDescent="0.25">
      <c r="A2045" s="781"/>
      <c r="B2045" s="170" t="s">
        <v>19</v>
      </c>
      <c r="C2045" s="15"/>
      <c r="D2045" s="78"/>
      <c r="E2045" s="78"/>
      <c r="F2045" s="78"/>
      <c r="G2045" s="103" t="e">
        <f t="shared" si="1145"/>
        <v>#DIV/0!</v>
      </c>
      <c r="H2045" s="76"/>
      <c r="I2045" s="77" t="e">
        <f t="shared" si="1146"/>
        <v>#DIV/0!</v>
      </c>
      <c r="J2045" s="106" t="e">
        <f t="shared" si="1147"/>
        <v>#DIV/0!</v>
      </c>
      <c r="K2045" s="24">
        <f t="shared" si="1149"/>
        <v>0</v>
      </c>
      <c r="L2045" s="24">
        <f t="shared" si="1150"/>
        <v>0</v>
      </c>
      <c r="M2045" s="196" t="e">
        <f t="shared" si="1148"/>
        <v>#DIV/0!</v>
      </c>
      <c r="N2045" s="696"/>
    </row>
    <row r="2046" spans="1:14" s="46" customFormat="1" outlineLevel="2" x14ac:dyDescent="0.25">
      <c r="A2046" s="781"/>
      <c r="B2046" s="170" t="s">
        <v>96</v>
      </c>
      <c r="C2046" s="15"/>
      <c r="D2046" s="78">
        <v>71</v>
      </c>
      <c r="E2046" s="78">
        <v>71</v>
      </c>
      <c r="F2046" s="78">
        <v>0</v>
      </c>
      <c r="G2046" s="62">
        <f t="shared" si="1145"/>
        <v>0</v>
      </c>
      <c r="H2046" s="76">
        <v>0</v>
      </c>
      <c r="I2046" s="96">
        <f t="shared" si="1146"/>
        <v>0</v>
      </c>
      <c r="J2046" s="65" t="e">
        <f t="shared" si="1147"/>
        <v>#DIV/0!</v>
      </c>
      <c r="K2046" s="24">
        <f t="shared" si="1149"/>
        <v>71</v>
      </c>
      <c r="L2046" s="24">
        <f t="shared" si="1150"/>
        <v>0</v>
      </c>
      <c r="M2046" s="194">
        <f t="shared" si="1148"/>
        <v>1</v>
      </c>
      <c r="N2046" s="696"/>
    </row>
    <row r="2047" spans="1:14" s="46" customFormat="1" outlineLevel="2" x14ac:dyDescent="0.25">
      <c r="A2047" s="781"/>
      <c r="B2047" s="170" t="s">
        <v>99</v>
      </c>
      <c r="C2047" s="15"/>
      <c r="D2047" s="78"/>
      <c r="E2047" s="78"/>
      <c r="F2047" s="78"/>
      <c r="G2047" s="62"/>
      <c r="H2047" s="76"/>
      <c r="I2047" s="96"/>
      <c r="J2047" s="65"/>
      <c r="K2047" s="24"/>
      <c r="L2047" s="24"/>
      <c r="M2047" s="194"/>
      <c r="N2047" s="696"/>
    </row>
    <row r="2048" spans="1:14" s="46" customFormat="1" ht="18" customHeight="1" outlineLevel="2" x14ac:dyDescent="0.25">
      <c r="A2048" s="781"/>
      <c r="B2048" s="170" t="s">
        <v>13</v>
      </c>
      <c r="C2048" s="15"/>
      <c r="D2048" s="78"/>
      <c r="E2048" s="78"/>
      <c r="F2048" s="78"/>
      <c r="G2048" s="103" t="e">
        <f t="shared" si="1145"/>
        <v>#DIV/0!</v>
      </c>
      <c r="H2048" s="76"/>
      <c r="I2048" s="77" t="e">
        <f t="shared" si="1146"/>
        <v>#DIV/0!</v>
      </c>
      <c r="J2048" s="106" t="e">
        <f t="shared" si="1147"/>
        <v>#DIV/0!</v>
      </c>
      <c r="K2048" s="24">
        <f t="shared" si="1149"/>
        <v>0</v>
      </c>
      <c r="L2048" s="24">
        <f t="shared" si="1150"/>
        <v>0</v>
      </c>
      <c r="M2048" s="128" t="e">
        <f t="shared" si="1148"/>
        <v>#DIV/0!</v>
      </c>
      <c r="N2048" s="696"/>
    </row>
    <row r="2049" spans="1:14" s="7" customFormat="1" ht="175.5" customHeight="1" x14ac:dyDescent="0.25">
      <c r="A2049" s="806" t="s">
        <v>277</v>
      </c>
      <c r="B2049" s="82" t="s">
        <v>586</v>
      </c>
      <c r="C2049" s="82" t="s">
        <v>97</v>
      </c>
      <c r="D2049" s="83">
        <f>SUM(D2050:D2053)</f>
        <v>142880.1</v>
      </c>
      <c r="E2049" s="83">
        <f>SUM(E2050:E2053)</f>
        <v>142880.1</v>
      </c>
      <c r="F2049" s="83">
        <f>SUM(F2050:F2053)</f>
        <v>33085</v>
      </c>
      <c r="G2049" s="88">
        <f t="shared" si="1119"/>
        <v>0.23200000000000001</v>
      </c>
      <c r="H2049" s="83">
        <f>SUM(H2050:H2053)</f>
        <v>14530.05</v>
      </c>
      <c r="I2049" s="92">
        <f t="shared" si="1116"/>
        <v>0.10199999999999999</v>
      </c>
      <c r="J2049" s="88">
        <f t="shared" si="1120"/>
        <v>0.439</v>
      </c>
      <c r="K2049" s="58">
        <f>SUM(K2050:K2053)</f>
        <v>142880.1</v>
      </c>
      <c r="L2049" s="439">
        <f>SUM(L2050:L2053)</f>
        <v>0</v>
      </c>
      <c r="M2049" s="88">
        <f>K2049/E2049</f>
        <v>1</v>
      </c>
      <c r="N2049" s="695"/>
    </row>
    <row r="2050" spans="1:14" s="7" customFormat="1" ht="18.75" customHeight="1" x14ac:dyDescent="0.25">
      <c r="A2050" s="806"/>
      <c r="B2050" s="170" t="s">
        <v>19</v>
      </c>
      <c r="C2050" s="316"/>
      <c r="D2050" s="78">
        <f>D2055+D2075+D2080</f>
        <v>0</v>
      </c>
      <c r="E2050" s="78">
        <f t="shared" ref="E2050:L2050" si="1152">E2055+E2075+E2080</f>
        <v>0</v>
      </c>
      <c r="F2050" s="78">
        <f t="shared" si="1152"/>
        <v>0</v>
      </c>
      <c r="G2050" s="65" t="e">
        <f t="shared" si="1119"/>
        <v>#DIV/0!</v>
      </c>
      <c r="H2050" s="437">
        <f t="shared" si="1152"/>
        <v>0</v>
      </c>
      <c r="I2050" s="77" t="e">
        <f t="shared" si="1116"/>
        <v>#DIV/0!</v>
      </c>
      <c r="J2050" s="65" t="e">
        <f t="shared" si="1120"/>
        <v>#DIV/0!</v>
      </c>
      <c r="K2050" s="437">
        <f t="shared" si="1152"/>
        <v>0</v>
      </c>
      <c r="L2050" s="437">
        <f t="shared" si="1152"/>
        <v>0</v>
      </c>
      <c r="M2050" s="128" t="e">
        <f>K2050/E2050</f>
        <v>#DIV/0!</v>
      </c>
      <c r="N2050" s="695"/>
    </row>
    <row r="2051" spans="1:14" s="7" customFormat="1" x14ac:dyDescent="0.25">
      <c r="A2051" s="806"/>
      <c r="B2051" s="170" t="s">
        <v>96</v>
      </c>
      <c r="C2051" s="316"/>
      <c r="D2051" s="78">
        <f t="shared" ref="D2051:F2053" si="1153">D2056+D2076+D2081</f>
        <v>142880.1</v>
      </c>
      <c r="E2051" s="78">
        <f t="shared" si="1153"/>
        <v>142880.1</v>
      </c>
      <c r="F2051" s="78">
        <f t="shared" si="1153"/>
        <v>33085</v>
      </c>
      <c r="G2051" s="62">
        <f t="shared" si="1119"/>
        <v>0.23200000000000001</v>
      </c>
      <c r="H2051" s="78">
        <f t="shared" ref="H2051" si="1154">H2056+H2076+H2081</f>
        <v>14530.05</v>
      </c>
      <c r="I2051" s="96">
        <f t="shared" si="1116"/>
        <v>0.10199999999999999</v>
      </c>
      <c r="J2051" s="62">
        <f t="shared" si="1120"/>
        <v>0.439</v>
      </c>
      <c r="K2051" s="78">
        <f>K2056+K2076+K2081</f>
        <v>142880.1</v>
      </c>
      <c r="L2051" s="437">
        <f>L2056+L2076+L2081</f>
        <v>0</v>
      </c>
      <c r="M2051" s="125">
        <f>K2051/E2051</f>
        <v>1</v>
      </c>
      <c r="N2051" s="695"/>
    </row>
    <row r="2052" spans="1:14" s="7" customFormat="1" x14ac:dyDescent="0.25">
      <c r="A2052" s="806"/>
      <c r="B2052" s="170" t="s">
        <v>99</v>
      </c>
      <c r="C2052" s="316"/>
      <c r="D2052" s="78">
        <f t="shared" si="1153"/>
        <v>0</v>
      </c>
      <c r="E2052" s="78">
        <f t="shared" si="1153"/>
        <v>0</v>
      </c>
      <c r="F2052" s="78">
        <f t="shared" si="1153"/>
        <v>0</v>
      </c>
      <c r="G2052" s="65" t="e">
        <f t="shared" si="1119"/>
        <v>#DIV/0!</v>
      </c>
      <c r="H2052" s="437">
        <f t="shared" ref="H2052" si="1155">H2057+H2077+H2082</f>
        <v>0</v>
      </c>
      <c r="I2052" s="77" t="e">
        <f t="shared" si="1116"/>
        <v>#DIV/0!</v>
      </c>
      <c r="J2052" s="65" t="e">
        <f t="shared" si="1120"/>
        <v>#DIV/0!</v>
      </c>
      <c r="K2052" s="437">
        <f t="shared" ref="K2052:L2052" si="1156">K2057+K2077+K2082</f>
        <v>0</v>
      </c>
      <c r="L2052" s="437">
        <f t="shared" si="1156"/>
        <v>0</v>
      </c>
      <c r="M2052" s="29" t="e">
        <f t="shared" si="1117"/>
        <v>#DIV/0!</v>
      </c>
      <c r="N2052" s="695"/>
    </row>
    <row r="2053" spans="1:14" s="7" customFormat="1" x14ac:dyDescent="0.25">
      <c r="A2053" s="806"/>
      <c r="B2053" s="170" t="s">
        <v>13</v>
      </c>
      <c r="C2053" s="316"/>
      <c r="D2053" s="78">
        <f t="shared" si="1153"/>
        <v>0</v>
      </c>
      <c r="E2053" s="78">
        <f t="shared" si="1153"/>
        <v>0</v>
      </c>
      <c r="F2053" s="78">
        <f t="shared" si="1153"/>
        <v>0</v>
      </c>
      <c r="G2053" s="103" t="e">
        <f t="shared" si="1119"/>
        <v>#DIV/0!</v>
      </c>
      <c r="H2053" s="78">
        <f t="shared" ref="H2053" si="1157">H2058+H2078+H2083</f>
        <v>0</v>
      </c>
      <c r="I2053" s="77" t="e">
        <f t="shared" si="1116"/>
        <v>#DIV/0!</v>
      </c>
      <c r="J2053" s="106" t="e">
        <f t="shared" si="1120"/>
        <v>#DIV/0!</v>
      </c>
      <c r="K2053" s="78">
        <f t="shared" ref="K2053:L2053" si="1158">K2058+K2078+K2083</f>
        <v>0</v>
      </c>
      <c r="L2053" s="78">
        <f t="shared" si="1158"/>
        <v>0</v>
      </c>
      <c r="M2053" s="29" t="e">
        <f t="shared" si="1117"/>
        <v>#DIV/0!</v>
      </c>
      <c r="N2053" s="695"/>
    </row>
    <row r="2054" spans="1:14" s="4" customFormat="1" ht="112.5" x14ac:dyDescent="0.25">
      <c r="A2054" s="781" t="s">
        <v>397</v>
      </c>
      <c r="B2054" s="74" t="s">
        <v>587</v>
      </c>
      <c r="C2054" s="81" t="s">
        <v>139</v>
      </c>
      <c r="D2054" s="84">
        <f>D2055+D2056+D2057+D2058</f>
        <v>100399.2</v>
      </c>
      <c r="E2054" s="84">
        <f t="shared" ref="E2054:F2054" si="1159">E2055+E2056+E2057+E2058</f>
        <v>100399.2</v>
      </c>
      <c r="F2054" s="84">
        <f t="shared" si="1159"/>
        <v>20927.7</v>
      </c>
      <c r="G2054" s="87">
        <f t="shared" si="1119"/>
        <v>0.20799999999999999</v>
      </c>
      <c r="H2054" s="84">
        <f>H2055+H2056+H2057+H2058</f>
        <v>14530.05</v>
      </c>
      <c r="I2054" s="96">
        <f>H2054/E2054</f>
        <v>0.14499999999999999</v>
      </c>
      <c r="J2054" s="87">
        <f t="shared" si="1120"/>
        <v>0.69399999999999995</v>
      </c>
      <c r="K2054" s="50">
        <f>SUM(K2055:K2058)</f>
        <v>100399.2</v>
      </c>
      <c r="L2054" s="222">
        <f>SUM(L2055:L2058)</f>
        <v>0</v>
      </c>
      <c r="M2054" s="51">
        <f t="shared" si="1117"/>
        <v>1</v>
      </c>
      <c r="N2054" s="898" t="s">
        <v>1251</v>
      </c>
    </row>
    <row r="2055" spans="1:14" s="4" customFormat="1" x14ac:dyDescent="0.25">
      <c r="A2055" s="781"/>
      <c r="B2055" s="170" t="s">
        <v>19</v>
      </c>
      <c r="C2055" s="316"/>
      <c r="D2055" s="78">
        <f>D2060+D2065+D2070</f>
        <v>0</v>
      </c>
      <c r="E2055" s="78">
        <f t="shared" ref="E2055:F2055" si="1160">E2060+E2065+E2070</f>
        <v>0</v>
      </c>
      <c r="F2055" s="78">
        <f t="shared" si="1160"/>
        <v>0</v>
      </c>
      <c r="G2055" s="204" t="e">
        <f t="shared" si="1119"/>
        <v>#DIV/0!</v>
      </c>
      <c r="H2055" s="437">
        <f t="shared" ref="D2055:H2058" si="1161">H2060+H2065+H2070</f>
        <v>0</v>
      </c>
      <c r="I2055" s="77" t="e">
        <f t="shared" ref="I2055:I2073" si="1162">H2055/E2055</f>
        <v>#DIV/0!</v>
      </c>
      <c r="J2055" s="204" t="e">
        <f t="shared" si="1120"/>
        <v>#DIV/0!</v>
      </c>
      <c r="K2055" s="437">
        <f t="shared" ref="K2055:L2055" si="1163">K2060+K2065+K2070</f>
        <v>0</v>
      </c>
      <c r="L2055" s="437">
        <f t="shared" si="1163"/>
        <v>0</v>
      </c>
      <c r="M2055" s="29" t="e">
        <f t="shared" si="1117"/>
        <v>#DIV/0!</v>
      </c>
      <c r="N2055" s="898"/>
    </row>
    <row r="2056" spans="1:14" s="4" customFormat="1" x14ac:dyDescent="0.25">
      <c r="A2056" s="781"/>
      <c r="B2056" s="170" t="s">
        <v>96</v>
      </c>
      <c r="C2056" s="316"/>
      <c r="D2056" s="78">
        <f t="shared" si="1161"/>
        <v>100399.2</v>
      </c>
      <c r="E2056" s="78">
        <f t="shared" si="1161"/>
        <v>100399.2</v>
      </c>
      <c r="F2056" s="78">
        <f t="shared" si="1161"/>
        <v>20927.7</v>
      </c>
      <c r="G2056" s="87">
        <f t="shared" si="1119"/>
        <v>0.20799999999999999</v>
      </c>
      <c r="H2056" s="78">
        <f t="shared" si="1161"/>
        <v>14530.05</v>
      </c>
      <c r="I2056" s="96">
        <f t="shared" si="1162"/>
        <v>0.14499999999999999</v>
      </c>
      <c r="J2056" s="87">
        <f t="shared" si="1120"/>
        <v>0.69399999999999995</v>
      </c>
      <c r="K2056" s="78">
        <f t="shared" ref="K2056:L2056" si="1164">K2061+K2066+K2071</f>
        <v>100399.2</v>
      </c>
      <c r="L2056" s="437">
        <f t="shared" si="1164"/>
        <v>0</v>
      </c>
      <c r="M2056" s="28">
        <f t="shared" si="1117"/>
        <v>1</v>
      </c>
      <c r="N2056" s="898"/>
    </row>
    <row r="2057" spans="1:14" s="4" customFormat="1" x14ac:dyDescent="0.25">
      <c r="A2057" s="781"/>
      <c r="B2057" s="170" t="s">
        <v>99</v>
      </c>
      <c r="C2057" s="316"/>
      <c r="D2057" s="78">
        <f t="shared" si="1161"/>
        <v>0</v>
      </c>
      <c r="E2057" s="78">
        <f t="shared" si="1161"/>
        <v>0</v>
      </c>
      <c r="F2057" s="78">
        <f t="shared" si="1161"/>
        <v>0</v>
      </c>
      <c r="G2057" s="103" t="e">
        <f t="shared" si="1119"/>
        <v>#DIV/0!</v>
      </c>
      <c r="H2057" s="78">
        <f t="shared" ref="H2057:L2057" si="1165">H2062+H2067+H2072</f>
        <v>0</v>
      </c>
      <c r="I2057" s="77" t="e">
        <f t="shared" si="1162"/>
        <v>#DIV/0!</v>
      </c>
      <c r="J2057" s="204" t="e">
        <f t="shared" si="1120"/>
        <v>#DIV/0!</v>
      </c>
      <c r="K2057" s="78">
        <f t="shared" si="1165"/>
        <v>0</v>
      </c>
      <c r="L2057" s="437">
        <f t="shared" si="1165"/>
        <v>0</v>
      </c>
      <c r="M2057" s="29" t="e">
        <f t="shared" si="1117"/>
        <v>#DIV/0!</v>
      </c>
      <c r="N2057" s="898"/>
    </row>
    <row r="2058" spans="1:14" s="4" customFormat="1" x14ac:dyDescent="0.25">
      <c r="A2058" s="781"/>
      <c r="B2058" s="170" t="s">
        <v>13</v>
      </c>
      <c r="C2058" s="316"/>
      <c r="D2058" s="78">
        <f t="shared" si="1161"/>
        <v>0</v>
      </c>
      <c r="E2058" s="78">
        <f t="shared" si="1161"/>
        <v>0</v>
      </c>
      <c r="F2058" s="78">
        <f t="shared" si="1161"/>
        <v>0</v>
      </c>
      <c r="G2058" s="103" t="e">
        <f t="shared" si="1119"/>
        <v>#DIV/0!</v>
      </c>
      <c r="H2058" s="78">
        <f t="shared" ref="H2058" si="1166">H2063+H2068+H2073</f>
        <v>0</v>
      </c>
      <c r="I2058" s="103" t="e">
        <f t="shared" si="1162"/>
        <v>#DIV/0!</v>
      </c>
      <c r="J2058" s="103" t="e">
        <f t="shared" si="1120"/>
        <v>#DIV/0!</v>
      </c>
      <c r="K2058" s="78">
        <f t="shared" ref="K2058:L2058" si="1167">K2063+K2068+K2073</f>
        <v>0</v>
      </c>
      <c r="L2058" s="437">
        <f t="shared" si="1167"/>
        <v>0</v>
      </c>
      <c r="M2058" s="29" t="e">
        <f t="shared" si="1117"/>
        <v>#DIV/0!</v>
      </c>
      <c r="N2058" s="898"/>
    </row>
    <row r="2059" spans="1:14" s="4" customFormat="1" ht="194.25" customHeight="1" x14ac:dyDescent="0.25">
      <c r="A2059" s="781" t="s">
        <v>448</v>
      </c>
      <c r="B2059" s="345" t="s">
        <v>588</v>
      </c>
      <c r="C2059" s="81" t="s">
        <v>139</v>
      </c>
      <c r="D2059" s="84">
        <f>D2060+D2061+D2062+D2063</f>
        <v>83710.7</v>
      </c>
      <c r="E2059" s="84">
        <f t="shared" ref="E2059:F2059" si="1168">E2060+E2061+E2062+E2063</f>
        <v>83710.7</v>
      </c>
      <c r="F2059" s="84">
        <f t="shared" si="1168"/>
        <v>20927.7</v>
      </c>
      <c r="G2059" s="87">
        <f>F2059/E2059</f>
        <v>0.25</v>
      </c>
      <c r="H2059" s="84">
        <f t="shared" ref="H2059" si="1169">H2060+H2061+H2062+H2063</f>
        <v>14530.05</v>
      </c>
      <c r="I2059" s="96">
        <f t="shared" si="1162"/>
        <v>0.17399999999999999</v>
      </c>
      <c r="J2059" s="87">
        <f t="shared" si="1120"/>
        <v>0.69399999999999995</v>
      </c>
      <c r="K2059" s="50">
        <f>E2059</f>
        <v>83710.7</v>
      </c>
      <c r="L2059" s="50">
        <f t="shared" si="1127"/>
        <v>0</v>
      </c>
      <c r="M2059" s="28">
        <f t="shared" si="1117"/>
        <v>1</v>
      </c>
      <c r="N2059" s="898" t="s">
        <v>589</v>
      </c>
    </row>
    <row r="2060" spans="1:14" s="4" customFormat="1" ht="30.75" customHeight="1" x14ac:dyDescent="0.25">
      <c r="A2060" s="781"/>
      <c r="B2060" s="170" t="s">
        <v>19</v>
      </c>
      <c r="C2060" s="316"/>
      <c r="D2060" s="281">
        <v>0</v>
      </c>
      <c r="E2060" s="281">
        <v>0</v>
      </c>
      <c r="F2060" s="79">
        <v>0</v>
      </c>
      <c r="G2060" s="62">
        <v>0</v>
      </c>
      <c r="H2060" s="79">
        <v>0</v>
      </c>
      <c r="I2060" s="77" t="e">
        <f t="shared" si="1162"/>
        <v>#DIV/0!</v>
      </c>
      <c r="J2060" s="204" t="e">
        <f t="shared" si="1120"/>
        <v>#DIV/0!</v>
      </c>
      <c r="K2060" s="36">
        <f t="shared" ref="K2060:K2073" si="1170">E2060</f>
        <v>0</v>
      </c>
      <c r="L2060" s="36">
        <f t="shared" si="1127"/>
        <v>0</v>
      </c>
      <c r="M2060" s="29" t="e">
        <f t="shared" si="1117"/>
        <v>#DIV/0!</v>
      </c>
      <c r="N2060" s="898"/>
    </row>
    <row r="2061" spans="1:14" s="4" customFormat="1" ht="30.75" customHeight="1" x14ac:dyDescent="0.25">
      <c r="A2061" s="781"/>
      <c r="B2061" s="170" t="s">
        <v>96</v>
      </c>
      <c r="C2061" s="316"/>
      <c r="D2061" s="78">
        <v>83710.7</v>
      </c>
      <c r="E2061" s="78">
        <f>D2061</f>
        <v>83710.7</v>
      </c>
      <c r="F2061" s="76">
        <v>20927.7</v>
      </c>
      <c r="G2061" s="87">
        <f>F2061/E2061</f>
        <v>0.25</v>
      </c>
      <c r="H2061" s="255">
        <v>14530.05</v>
      </c>
      <c r="I2061" s="96">
        <f t="shared" si="1162"/>
        <v>0.17399999999999999</v>
      </c>
      <c r="J2061" s="87">
        <f t="shared" si="1120"/>
        <v>0.69399999999999995</v>
      </c>
      <c r="K2061" s="24">
        <f t="shared" si="1170"/>
        <v>83710.7</v>
      </c>
      <c r="L2061" s="24">
        <f t="shared" si="1127"/>
        <v>0</v>
      </c>
      <c r="M2061" s="28">
        <f t="shared" si="1117"/>
        <v>1</v>
      </c>
      <c r="N2061" s="898"/>
    </row>
    <row r="2062" spans="1:14" s="4" customFormat="1" ht="30.75" customHeight="1" x14ac:dyDescent="0.25">
      <c r="A2062" s="781"/>
      <c r="B2062" s="170" t="s">
        <v>99</v>
      </c>
      <c r="C2062" s="316"/>
      <c r="D2062" s="78"/>
      <c r="E2062" s="78"/>
      <c r="F2062" s="78"/>
      <c r="G2062" s="103" t="e">
        <f t="shared" ref="G2062:G2073" si="1171">F2062/E2062</f>
        <v>#DIV/0!</v>
      </c>
      <c r="H2062" s="79"/>
      <c r="I2062" s="77" t="e">
        <f t="shared" si="1162"/>
        <v>#DIV/0!</v>
      </c>
      <c r="J2062" s="106" t="e">
        <f t="shared" si="1120"/>
        <v>#DIV/0!</v>
      </c>
      <c r="K2062" s="24">
        <f t="shared" si="1170"/>
        <v>0</v>
      </c>
      <c r="L2062" s="24">
        <f t="shared" si="1127"/>
        <v>0</v>
      </c>
      <c r="M2062" s="29" t="e">
        <f t="shared" si="1117"/>
        <v>#DIV/0!</v>
      </c>
      <c r="N2062" s="898"/>
    </row>
    <row r="2063" spans="1:14" s="4" customFormat="1" ht="30.75" customHeight="1" x14ac:dyDescent="0.25">
      <c r="A2063" s="781"/>
      <c r="B2063" s="170" t="s">
        <v>13</v>
      </c>
      <c r="C2063" s="316"/>
      <c r="D2063" s="78"/>
      <c r="E2063" s="78"/>
      <c r="F2063" s="78"/>
      <c r="G2063" s="103" t="e">
        <f t="shared" si="1171"/>
        <v>#DIV/0!</v>
      </c>
      <c r="H2063" s="79"/>
      <c r="I2063" s="77" t="e">
        <f t="shared" si="1162"/>
        <v>#DIV/0!</v>
      </c>
      <c r="J2063" s="106" t="e">
        <f t="shared" si="1120"/>
        <v>#DIV/0!</v>
      </c>
      <c r="K2063" s="24">
        <f t="shared" si="1170"/>
        <v>0</v>
      </c>
      <c r="L2063" s="24">
        <f t="shared" si="1127"/>
        <v>0</v>
      </c>
      <c r="M2063" s="29" t="e">
        <f t="shared" si="1117"/>
        <v>#DIV/0!</v>
      </c>
      <c r="N2063" s="898"/>
    </row>
    <row r="2064" spans="1:14" s="4" customFormat="1" ht="300.75" customHeight="1" x14ac:dyDescent="0.25">
      <c r="A2064" s="781" t="s">
        <v>449</v>
      </c>
      <c r="B2064" s="345" t="s">
        <v>590</v>
      </c>
      <c r="C2064" s="81" t="s">
        <v>139</v>
      </c>
      <c r="D2064" s="84">
        <f>D2065+D2066+D2067+D2068</f>
        <v>13720</v>
      </c>
      <c r="E2064" s="84">
        <f t="shared" ref="E2064:F2064" si="1172">E2065+E2066+E2067+E2068</f>
        <v>13720</v>
      </c>
      <c r="F2064" s="84">
        <f t="shared" si="1172"/>
        <v>0</v>
      </c>
      <c r="G2064" s="87">
        <f t="shared" si="1171"/>
        <v>0</v>
      </c>
      <c r="H2064" s="84">
        <v>11679.51</v>
      </c>
      <c r="I2064" s="96">
        <f t="shared" si="1162"/>
        <v>0.85099999999999998</v>
      </c>
      <c r="J2064" s="65" t="e">
        <f t="shared" si="1120"/>
        <v>#DIV/0!</v>
      </c>
      <c r="K2064" s="50">
        <f t="shared" si="1170"/>
        <v>13720</v>
      </c>
      <c r="L2064" s="50">
        <f t="shared" si="1127"/>
        <v>0</v>
      </c>
      <c r="M2064" s="51">
        <f t="shared" si="1117"/>
        <v>1</v>
      </c>
      <c r="N2064" s="892" t="s">
        <v>591</v>
      </c>
    </row>
    <row r="2065" spans="1:14" s="4" customFormat="1" ht="18.75" customHeight="1" x14ac:dyDescent="0.25">
      <c r="A2065" s="781"/>
      <c r="B2065" s="170" t="s">
        <v>19</v>
      </c>
      <c r="C2065" s="316"/>
      <c r="D2065" s="78"/>
      <c r="E2065" s="78"/>
      <c r="F2065" s="78"/>
      <c r="G2065" s="62"/>
      <c r="H2065" s="79"/>
      <c r="I2065" s="96"/>
      <c r="J2065" s="62"/>
      <c r="K2065" s="24"/>
      <c r="L2065" s="24"/>
      <c r="M2065" s="28"/>
      <c r="N2065" s="893"/>
    </row>
    <row r="2066" spans="1:14" s="4" customFormat="1" x14ac:dyDescent="0.25">
      <c r="A2066" s="781"/>
      <c r="B2066" s="170" t="s">
        <v>96</v>
      </c>
      <c r="C2066" s="316"/>
      <c r="D2066" s="78">
        <v>13720</v>
      </c>
      <c r="E2066" s="78">
        <v>13720</v>
      </c>
      <c r="F2066" s="78">
        <v>0</v>
      </c>
      <c r="G2066" s="62">
        <f t="shared" si="1171"/>
        <v>0</v>
      </c>
      <c r="H2066" s="79">
        <v>0</v>
      </c>
      <c r="I2066" s="96">
        <f t="shared" si="1162"/>
        <v>0</v>
      </c>
      <c r="J2066" s="204" t="e">
        <f t="shared" si="1120"/>
        <v>#DIV/0!</v>
      </c>
      <c r="K2066" s="24">
        <f t="shared" si="1170"/>
        <v>13720</v>
      </c>
      <c r="L2066" s="24">
        <f>E2066-K2066</f>
        <v>0</v>
      </c>
      <c r="M2066" s="51">
        <f t="shared" si="1117"/>
        <v>1</v>
      </c>
      <c r="N2066" s="893"/>
    </row>
    <row r="2067" spans="1:14" s="4" customFormat="1" x14ac:dyDescent="0.25">
      <c r="A2067" s="781"/>
      <c r="B2067" s="170" t="s">
        <v>99</v>
      </c>
      <c r="C2067" s="316"/>
      <c r="D2067" s="78"/>
      <c r="E2067" s="78"/>
      <c r="F2067" s="78"/>
      <c r="G2067" s="103" t="e">
        <f t="shared" si="1171"/>
        <v>#DIV/0!</v>
      </c>
      <c r="H2067" s="79"/>
      <c r="I2067" s="96"/>
      <c r="J2067" s="106" t="e">
        <f t="shared" si="1120"/>
        <v>#DIV/0!</v>
      </c>
      <c r="K2067" s="24">
        <f t="shared" si="1170"/>
        <v>0</v>
      </c>
      <c r="L2067" s="24">
        <f t="shared" si="1127"/>
        <v>0</v>
      </c>
      <c r="M2067" s="29" t="e">
        <f t="shared" si="1117"/>
        <v>#DIV/0!</v>
      </c>
      <c r="N2067" s="893"/>
    </row>
    <row r="2068" spans="1:14" s="4" customFormat="1" x14ac:dyDescent="0.25">
      <c r="A2068" s="781"/>
      <c r="B2068" s="170" t="s">
        <v>13</v>
      </c>
      <c r="C2068" s="316"/>
      <c r="D2068" s="78"/>
      <c r="E2068" s="78"/>
      <c r="F2068" s="78"/>
      <c r="G2068" s="103" t="e">
        <f t="shared" si="1171"/>
        <v>#DIV/0!</v>
      </c>
      <c r="H2068" s="79"/>
      <c r="I2068" s="96"/>
      <c r="J2068" s="106" t="e">
        <f t="shared" si="1120"/>
        <v>#DIV/0!</v>
      </c>
      <c r="K2068" s="24">
        <f t="shared" si="1170"/>
        <v>0</v>
      </c>
      <c r="L2068" s="24">
        <f t="shared" si="1127"/>
        <v>0</v>
      </c>
      <c r="M2068" s="29" t="e">
        <f t="shared" si="1117"/>
        <v>#DIV/0!</v>
      </c>
      <c r="N2068" s="894"/>
    </row>
    <row r="2069" spans="1:14" s="4" customFormat="1" ht="170.25" customHeight="1" x14ac:dyDescent="0.25">
      <c r="A2069" s="781" t="s">
        <v>450</v>
      </c>
      <c r="B2069" s="345" t="s">
        <v>592</v>
      </c>
      <c r="C2069" s="81" t="s">
        <v>139</v>
      </c>
      <c r="D2069" s="84">
        <f>D2070+D2071+D2072+D2073</f>
        <v>2968.5</v>
      </c>
      <c r="E2069" s="84">
        <f t="shared" ref="E2069:F2069" si="1173">E2070+E2071+E2072+E2073</f>
        <v>2968.5</v>
      </c>
      <c r="F2069" s="84">
        <f t="shared" si="1173"/>
        <v>0</v>
      </c>
      <c r="G2069" s="87">
        <f t="shared" si="1171"/>
        <v>0</v>
      </c>
      <c r="H2069" s="84">
        <f t="shared" ref="H2069" si="1174">H2070+H2071+H2072+H2073</f>
        <v>0</v>
      </c>
      <c r="I2069" s="96">
        <f t="shared" si="1162"/>
        <v>0</v>
      </c>
      <c r="J2069" s="204" t="e">
        <f t="shared" si="1120"/>
        <v>#DIV/0!</v>
      </c>
      <c r="K2069" s="50">
        <f>SUM(K2070:K2073)</f>
        <v>2968.5</v>
      </c>
      <c r="L2069" s="50">
        <f>SUM(L2070:L2073)</f>
        <v>0</v>
      </c>
      <c r="M2069" s="51">
        <f t="shared" si="1117"/>
        <v>1</v>
      </c>
      <c r="N2069" s="892" t="s">
        <v>593</v>
      </c>
    </row>
    <row r="2070" spans="1:14" s="4" customFormat="1" ht="30.75" customHeight="1" x14ac:dyDescent="0.25">
      <c r="A2070" s="781"/>
      <c r="B2070" s="170" t="s">
        <v>19</v>
      </c>
      <c r="C2070" s="316"/>
      <c r="D2070" s="78"/>
      <c r="E2070" s="78"/>
      <c r="F2070" s="78"/>
      <c r="G2070" s="62"/>
      <c r="H2070" s="79"/>
      <c r="I2070" s="96"/>
      <c r="J2070" s="62"/>
      <c r="K2070" s="24"/>
      <c r="L2070" s="24"/>
      <c r="M2070" s="28"/>
      <c r="N2070" s="893"/>
    </row>
    <row r="2071" spans="1:14" s="4" customFormat="1" ht="30.75" customHeight="1" x14ac:dyDescent="0.25">
      <c r="A2071" s="781"/>
      <c r="B2071" s="170" t="s">
        <v>96</v>
      </c>
      <c r="C2071" s="316"/>
      <c r="D2071" s="78">
        <v>2968.5</v>
      </c>
      <c r="E2071" s="78">
        <f>D2071</f>
        <v>2968.5</v>
      </c>
      <c r="F2071" s="78">
        <v>0</v>
      </c>
      <c r="G2071" s="87">
        <f t="shared" si="1171"/>
        <v>0</v>
      </c>
      <c r="H2071" s="79">
        <v>0</v>
      </c>
      <c r="I2071" s="96">
        <f t="shared" si="1162"/>
        <v>0</v>
      </c>
      <c r="J2071" s="204" t="e">
        <f t="shared" si="1120"/>
        <v>#DIV/0!</v>
      </c>
      <c r="K2071" s="24">
        <f>E2071</f>
        <v>2968.5</v>
      </c>
      <c r="L2071" s="24">
        <f>E2071-K2071</f>
        <v>0</v>
      </c>
      <c r="M2071" s="51">
        <f t="shared" si="1117"/>
        <v>1</v>
      </c>
      <c r="N2071" s="893"/>
    </row>
    <row r="2072" spans="1:14" s="4" customFormat="1" ht="30.75" customHeight="1" x14ac:dyDescent="0.25">
      <c r="A2072" s="781"/>
      <c r="B2072" s="170" t="s">
        <v>99</v>
      </c>
      <c r="C2072" s="316"/>
      <c r="D2072" s="78"/>
      <c r="E2072" s="78"/>
      <c r="F2072" s="78"/>
      <c r="G2072" s="103" t="e">
        <f t="shared" si="1171"/>
        <v>#DIV/0!</v>
      </c>
      <c r="H2072" s="79"/>
      <c r="I2072" s="77" t="e">
        <f t="shared" si="1162"/>
        <v>#DIV/0!</v>
      </c>
      <c r="J2072" s="106" t="e">
        <f t="shared" si="1120"/>
        <v>#DIV/0!</v>
      </c>
      <c r="K2072" s="24">
        <f t="shared" si="1170"/>
        <v>0</v>
      </c>
      <c r="L2072" s="24">
        <f t="shared" si="1127"/>
        <v>0</v>
      </c>
      <c r="M2072" s="29" t="e">
        <f t="shared" si="1117"/>
        <v>#DIV/0!</v>
      </c>
      <c r="N2072" s="893"/>
    </row>
    <row r="2073" spans="1:14" s="4" customFormat="1" ht="30.75" customHeight="1" x14ac:dyDescent="0.25">
      <c r="A2073" s="781"/>
      <c r="B2073" s="170" t="s">
        <v>13</v>
      </c>
      <c r="C2073" s="316"/>
      <c r="D2073" s="78"/>
      <c r="E2073" s="78"/>
      <c r="F2073" s="78"/>
      <c r="G2073" s="103" t="e">
        <f t="shared" si="1171"/>
        <v>#DIV/0!</v>
      </c>
      <c r="H2073" s="79"/>
      <c r="I2073" s="77" t="e">
        <f t="shared" si="1162"/>
        <v>#DIV/0!</v>
      </c>
      <c r="J2073" s="106" t="e">
        <f t="shared" si="1120"/>
        <v>#DIV/0!</v>
      </c>
      <c r="K2073" s="24">
        <f t="shared" si="1170"/>
        <v>0</v>
      </c>
      <c r="L2073" s="24">
        <f t="shared" si="1127"/>
        <v>0</v>
      </c>
      <c r="M2073" s="29" t="e">
        <f t="shared" si="1117"/>
        <v>#DIV/0!</v>
      </c>
      <c r="N2073" s="894"/>
    </row>
    <row r="2074" spans="1:14" s="4" customFormat="1" ht="125.25" customHeight="1" x14ac:dyDescent="0.25">
      <c r="A2074" s="781" t="s">
        <v>398</v>
      </c>
      <c r="B2074" s="345" t="s">
        <v>594</v>
      </c>
      <c r="C2074" s="81" t="s">
        <v>139</v>
      </c>
      <c r="D2074" s="84">
        <f>SUM(D2075:D2078)</f>
        <v>41682</v>
      </c>
      <c r="E2074" s="84">
        <f>SUM(E2075:E2078)</f>
        <v>41682</v>
      </c>
      <c r="F2074" s="84">
        <f>SUM(F2075:F2078)</f>
        <v>12157.3</v>
      </c>
      <c r="G2074" s="87">
        <f t="shared" si="1119"/>
        <v>0.29199999999999998</v>
      </c>
      <c r="H2074" s="84">
        <f>SUM(H2075:H2078)</f>
        <v>0</v>
      </c>
      <c r="I2074" s="96">
        <f t="shared" si="1116"/>
        <v>0</v>
      </c>
      <c r="J2074" s="62">
        <f t="shared" si="1120"/>
        <v>0</v>
      </c>
      <c r="K2074" s="24">
        <f>SUM(K2075:K2078)</f>
        <v>41682</v>
      </c>
      <c r="L2074" s="24">
        <f>SUM(L2075:L2078)</f>
        <v>0</v>
      </c>
      <c r="M2074" s="28">
        <f t="shared" si="1117"/>
        <v>1</v>
      </c>
      <c r="N2074" s="696" t="s">
        <v>595</v>
      </c>
    </row>
    <row r="2075" spans="1:14" s="4" customFormat="1" ht="27" customHeight="1" x14ac:dyDescent="0.25">
      <c r="A2075" s="781"/>
      <c r="B2075" s="170" t="s">
        <v>19</v>
      </c>
      <c r="C2075" s="316"/>
      <c r="D2075" s="281">
        <v>0</v>
      </c>
      <c r="E2075" s="281"/>
      <c r="F2075" s="78"/>
      <c r="G2075" s="65" t="e">
        <f t="shared" si="1119"/>
        <v>#DIV/0!</v>
      </c>
      <c r="H2075" s="79">
        <v>0</v>
      </c>
      <c r="I2075" s="77" t="e">
        <f t="shared" si="1116"/>
        <v>#DIV/0!</v>
      </c>
      <c r="J2075" s="320" t="e">
        <f>H2075/F2075</f>
        <v>#DIV/0!</v>
      </c>
      <c r="K2075" s="24">
        <v>0</v>
      </c>
      <c r="L2075" s="24">
        <f t="shared" si="1127"/>
        <v>0</v>
      </c>
      <c r="M2075" s="29" t="e">
        <f t="shared" si="1117"/>
        <v>#DIV/0!</v>
      </c>
      <c r="N2075" s="696"/>
    </row>
    <row r="2076" spans="1:14" s="4" customFormat="1" ht="27" customHeight="1" x14ac:dyDescent="0.25">
      <c r="A2076" s="781"/>
      <c r="B2076" s="170" t="s">
        <v>96</v>
      </c>
      <c r="C2076" s="316"/>
      <c r="D2076" s="78">
        <v>41682</v>
      </c>
      <c r="E2076" s="78">
        <f>D2076</f>
        <v>41682</v>
      </c>
      <c r="F2076" s="78">
        <v>12157.3</v>
      </c>
      <c r="G2076" s="62">
        <f t="shared" si="1119"/>
        <v>0.29199999999999998</v>
      </c>
      <c r="H2076" s="79">
        <v>0</v>
      </c>
      <c r="I2076" s="96">
        <f t="shared" si="1116"/>
        <v>0</v>
      </c>
      <c r="J2076" s="62">
        <f t="shared" si="1120"/>
        <v>0</v>
      </c>
      <c r="K2076" s="24">
        <f>E2076</f>
        <v>41682</v>
      </c>
      <c r="L2076" s="24">
        <f t="shared" si="1127"/>
        <v>0</v>
      </c>
      <c r="M2076" s="28">
        <f t="shared" si="1117"/>
        <v>1</v>
      </c>
      <c r="N2076" s="696"/>
    </row>
    <row r="2077" spans="1:14" s="4" customFormat="1" ht="27" customHeight="1" x14ac:dyDescent="0.25">
      <c r="A2077" s="781"/>
      <c r="B2077" s="170" t="s">
        <v>99</v>
      </c>
      <c r="C2077" s="316"/>
      <c r="D2077" s="78">
        <v>0</v>
      </c>
      <c r="E2077" s="78">
        <v>0</v>
      </c>
      <c r="F2077" s="437">
        <v>0</v>
      </c>
      <c r="G2077" s="65" t="e">
        <f t="shared" si="1119"/>
        <v>#DIV/0!</v>
      </c>
      <c r="H2077" s="343">
        <f>F2077</f>
        <v>0</v>
      </c>
      <c r="I2077" s="77" t="e">
        <f t="shared" si="1116"/>
        <v>#DIV/0!</v>
      </c>
      <c r="J2077" s="65" t="e">
        <f t="shared" si="1120"/>
        <v>#DIV/0!</v>
      </c>
      <c r="K2077" s="36">
        <f t="shared" si="1126"/>
        <v>0</v>
      </c>
      <c r="L2077" s="36">
        <f t="shared" si="1127"/>
        <v>0</v>
      </c>
      <c r="M2077" s="29" t="e">
        <f t="shared" si="1117"/>
        <v>#DIV/0!</v>
      </c>
      <c r="N2077" s="696"/>
    </row>
    <row r="2078" spans="1:14" s="4" customFormat="1" ht="27" customHeight="1" x14ac:dyDescent="0.25">
      <c r="A2078" s="781"/>
      <c r="B2078" s="170" t="s">
        <v>13</v>
      </c>
      <c r="C2078" s="316"/>
      <c r="D2078" s="78"/>
      <c r="E2078" s="78"/>
      <c r="F2078" s="78"/>
      <c r="G2078" s="103" t="e">
        <f t="shared" si="1119"/>
        <v>#DIV/0!</v>
      </c>
      <c r="H2078" s="79"/>
      <c r="I2078" s="77" t="e">
        <f t="shared" si="1116"/>
        <v>#DIV/0!</v>
      </c>
      <c r="J2078" s="106" t="e">
        <f t="shared" si="1120"/>
        <v>#DIV/0!</v>
      </c>
      <c r="K2078" s="24">
        <f t="shared" si="1126"/>
        <v>0</v>
      </c>
      <c r="L2078" s="24">
        <f t="shared" si="1127"/>
        <v>0</v>
      </c>
      <c r="M2078" s="29" t="e">
        <f t="shared" si="1117"/>
        <v>#DIV/0!</v>
      </c>
      <c r="N2078" s="696"/>
    </row>
    <row r="2079" spans="1:14" s="4" customFormat="1" ht="108.75" customHeight="1" x14ac:dyDescent="0.25">
      <c r="A2079" s="807" t="s">
        <v>399</v>
      </c>
      <c r="B2079" s="345" t="s">
        <v>596</v>
      </c>
      <c r="C2079" s="81" t="s">
        <v>139</v>
      </c>
      <c r="D2079" s="84">
        <f>SUM(D2080:D2083)</f>
        <v>798.9</v>
      </c>
      <c r="E2079" s="84">
        <f>SUM(E2080:E2083)</f>
        <v>798.9</v>
      </c>
      <c r="F2079" s="84">
        <f>SUM(F2080:F2083)</f>
        <v>0</v>
      </c>
      <c r="G2079" s="62">
        <f t="shared" si="1119"/>
        <v>0</v>
      </c>
      <c r="H2079" s="79">
        <f>SUM(H2080:H2083)</f>
        <v>0</v>
      </c>
      <c r="I2079" s="96">
        <f t="shared" si="1116"/>
        <v>0</v>
      </c>
      <c r="J2079" s="65" t="e">
        <f>H2079/F2079</f>
        <v>#DIV/0!</v>
      </c>
      <c r="K2079" s="50">
        <f>SUM(K2080:K2083)</f>
        <v>798.9</v>
      </c>
      <c r="L2079" s="50">
        <f>SUM(L2080:L2083)</f>
        <v>0</v>
      </c>
      <c r="M2079" s="51">
        <f>M2081</f>
        <v>1</v>
      </c>
      <c r="N2079" s="796" t="s">
        <v>597</v>
      </c>
    </row>
    <row r="2080" spans="1:14" s="4" customFormat="1" ht="22.5" customHeight="1" x14ac:dyDescent="0.25">
      <c r="A2080" s="807"/>
      <c r="B2080" s="170" t="s">
        <v>19</v>
      </c>
      <c r="C2080" s="316"/>
      <c r="D2080" s="342"/>
      <c r="E2080" s="342"/>
      <c r="F2080" s="78"/>
      <c r="G2080" s="65" t="e">
        <f t="shared" si="1119"/>
        <v>#DIV/0!</v>
      </c>
      <c r="H2080" s="343"/>
      <c r="I2080" s="77" t="e">
        <f t="shared" si="1116"/>
        <v>#DIV/0!</v>
      </c>
      <c r="J2080" s="344" t="e">
        <f t="shared" si="1120"/>
        <v>#DIV/0!</v>
      </c>
      <c r="K2080" s="24">
        <f t="shared" si="1126"/>
        <v>0</v>
      </c>
      <c r="L2080" s="24">
        <f t="shared" si="1127"/>
        <v>0</v>
      </c>
      <c r="M2080" s="28"/>
      <c r="N2080" s="796"/>
    </row>
    <row r="2081" spans="1:14" s="4" customFormat="1" ht="22.5" customHeight="1" x14ac:dyDescent="0.25">
      <c r="A2081" s="807"/>
      <c r="B2081" s="170" t="s">
        <v>96</v>
      </c>
      <c r="C2081" s="316"/>
      <c r="D2081" s="78">
        <v>798.9</v>
      </c>
      <c r="E2081" s="78">
        <f>D2081</f>
        <v>798.9</v>
      </c>
      <c r="F2081" s="78">
        <v>0</v>
      </c>
      <c r="G2081" s="62">
        <f t="shared" si="1119"/>
        <v>0</v>
      </c>
      <c r="H2081" s="255">
        <v>0</v>
      </c>
      <c r="I2081" s="96">
        <f>H2081/E2081</f>
        <v>0</v>
      </c>
      <c r="J2081" s="65" t="e">
        <f>H2081/F2081</f>
        <v>#DIV/0!</v>
      </c>
      <c r="K2081" s="24">
        <f>E2081</f>
        <v>798.9</v>
      </c>
      <c r="L2081" s="24">
        <f>E2081-K2081</f>
        <v>0</v>
      </c>
      <c r="M2081" s="28">
        <f>K2081/E2081</f>
        <v>1</v>
      </c>
      <c r="N2081" s="796"/>
    </row>
    <row r="2082" spans="1:14" s="4" customFormat="1" ht="22.5" customHeight="1" x14ac:dyDescent="0.25">
      <c r="A2082" s="807"/>
      <c r="B2082" s="170" t="s">
        <v>99</v>
      </c>
      <c r="C2082" s="316"/>
      <c r="D2082" s="78"/>
      <c r="E2082" s="78"/>
      <c r="F2082" s="78"/>
      <c r="G2082" s="193" t="e">
        <f t="shared" si="1119"/>
        <v>#DIV/0!</v>
      </c>
      <c r="H2082" s="79"/>
      <c r="I2082" s="77" t="e">
        <f t="shared" si="1116"/>
        <v>#DIV/0!</v>
      </c>
      <c r="J2082" s="106" t="e">
        <f t="shared" si="1120"/>
        <v>#DIV/0!</v>
      </c>
      <c r="K2082" s="24">
        <f t="shared" si="1126"/>
        <v>0</v>
      </c>
      <c r="L2082" s="24">
        <f t="shared" si="1127"/>
        <v>0</v>
      </c>
      <c r="M2082" s="29" t="e">
        <f t="shared" ref="M2082:M2190" si="1175">K2082/E2082</f>
        <v>#DIV/0!</v>
      </c>
      <c r="N2082" s="796"/>
    </row>
    <row r="2083" spans="1:14" s="4" customFormat="1" ht="22.5" customHeight="1" x14ac:dyDescent="0.25">
      <c r="A2083" s="807"/>
      <c r="B2083" s="170" t="s">
        <v>13</v>
      </c>
      <c r="C2083" s="316"/>
      <c r="D2083" s="78"/>
      <c r="E2083" s="78"/>
      <c r="F2083" s="78"/>
      <c r="G2083" s="193" t="e">
        <f t="shared" si="1119"/>
        <v>#DIV/0!</v>
      </c>
      <c r="H2083" s="79"/>
      <c r="I2083" s="77" t="e">
        <f t="shared" si="1116"/>
        <v>#DIV/0!</v>
      </c>
      <c r="J2083" s="106" t="e">
        <f t="shared" ref="J2083:J2120" si="1176">H2083/F2083</f>
        <v>#DIV/0!</v>
      </c>
      <c r="K2083" s="24">
        <f t="shared" si="1126"/>
        <v>0</v>
      </c>
      <c r="L2083" s="24">
        <f t="shared" si="1127"/>
        <v>0</v>
      </c>
      <c r="M2083" s="29" t="e">
        <f t="shared" si="1175"/>
        <v>#DIV/0!</v>
      </c>
      <c r="N2083" s="796"/>
    </row>
    <row r="2084" spans="1:14" s="334" customFormat="1" ht="58.5" x14ac:dyDescent="0.25">
      <c r="A2084" s="1053" t="s">
        <v>1186</v>
      </c>
      <c r="B2084" s="467" t="s">
        <v>689</v>
      </c>
      <c r="C2084" s="467" t="s">
        <v>97</v>
      </c>
      <c r="D2084" s="468">
        <f>SUM(D2085:D2088)</f>
        <v>5774.1</v>
      </c>
      <c r="E2084" s="469">
        <f>SUM(E2085:E2088)</f>
        <v>17543.7</v>
      </c>
      <c r="F2084" s="469">
        <f>SUM(F2085:F2088)</f>
        <v>0</v>
      </c>
      <c r="G2084" s="470">
        <f t="shared" ref="G2084:G2120" si="1177">F2084/E2084</f>
        <v>0</v>
      </c>
      <c r="H2084" s="469">
        <f>SUM(H2085:H2088)</f>
        <v>0</v>
      </c>
      <c r="I2084" s="470">
        <f t="shared" ref="I2084:I2120" si="1178">H2084/E2084</f>
        <v>0</v>
      </c>
      <c r="J2084" s="609" t="e">
        <f t="shared" si="1176"/>
        <v>#DIV/0!</v>
      </c>
      <c r="K2084" s="469">
        <f>SUM(K2085:K2088)</f>
        <v>17543.7</v>
      </c>
      <c r="L2084" s="469">
        <f>SUM(L2085:L2088)</f>
        <v>0</v>
      </c>
      <c r="M2084" s="471">
        <f t="shared" ref="M2084:M2115" si="1179">K2084/E2084</f>
        <v>1</v>
      </c>
      <c r="N2084" s="895"/>
    </row>
    <row r="2085" spans="1:14" s="334" customFormat="1" ht="22.5" customHeight="1" x14ac:dyDescent="0.25">
      <c r="A2085" s="1054"/>
      <c r="B2085" s="35" t="s">
        <v>19</v>
      </c>
      <c r="C2085" s="317"/>
      <c r="D2085" s="33">
        <f t="shared" ref="D2085:F2088" si="1180">D2090+D2095+D2100+D2105</f>
        <v>0</v>
      </c>
      <c r="E2085" s="33">
        <f t="shared" si="1180"/>
        <v>0</v>
      </c>
      <c r="F2085" s="33">
        <f t="shared" si="1180"/>
        <v>0</v>
      </c>
      <c r="G2085" s="99" t="e">
        <f t="shared" si="1177"/>
        <v>#DIV/0!</v>
      </c>
      <c r="H2085" s="108">
        <f>H2090+H2095+H2100+H2105</f>
        <v>0</v>
      </c>
      <c r="I2085" s="99" t="e">
        <f t="shared" si="1178"/>
        <v>#DIV/0!</v>
      </c>
      <c r="J2085" s="99" t="e">
        <f t="shared" si="1176"/>
        <v>#DIV/0!</v>
      </c>
      <c r="K2085" s="108">
        <f t="shared" ref="K2085:L2088" si="1181">K2090+K2095+K2100+K2105</f>
        <v>0</v>
      </c>
      <c r="L2085" s="108">
        <f t="shared" si="1181"/>
        <v>0</v>
      </c>
      <c r="M2085" s="112" t="e">
        <f t="shared" si="1179"/>
        <v>#DIV/0!</v>
      </c>
      <c r="N2085" s="730"/>
    </row>
    <row r="2086" spans="1:14" s="334" customFormat="1" ht="22.5" customHeight="1" x14ac:dyDescent="0.25">
      <c r="A2086" s="1054"/>
      <c r="B2086" s="35" t="s">
        <v>18</v>
      </c>
      <c r="C2086" s="317"/>
      <c r="D2086" s="33">
        <f t="shared" si="1180"/>
        <v>0</v>
      </c>
      <c r="E2086" s="33">
        <f t="shared" si="1180"/>
        <v>11769.6</v>
      </c>
      <c r="F2086" s="33">
        <f t="shared" si="1180"/>
        <v>0</v>
      </c>
      <c r="G2086" s="100">
        <f t="shared" si="1177"/>
        <v>0</v>
      </c>
      <c r="H2086" s="33">
        <f>H2091+H2096+H2101+H2106</f>
        <v>0</v>
      </c>
      <c r="I2086" s="100">
        <f t="shared" si="1178"/>
        <v>0</v>
      </c>
      <c r="J2086" s="99" t="e">
        <f t="shared" si="1176"/>
        <v>#DIV/0!</v>
      </c>
      <c r="K2086" s="33">
        <f t="shared" si="1181"/>
        <v>11769.6</v>
      </c>
      <c r="L2086" s="33">
        <f t="shared" si="1181"/>
        <v>0</v>
      </c>
      <c r="M2086" s="111">
        <f t="shared" si="1179"/>
        <v>1</v>
      </c>
      <c r="N2086" s="730"/>
    </row>
    <row r="2087" spans="1:14" s="334" customFormat="1" ht="22.5" customHeight="1" x14ac:dyDescent="0.25">
      <c r="A2087" s="1054"/>
      <c r="B2087" s="35" t="s">
        <v>38</v>
      </c>
      <c r="C2087" s="317"/>
      <c r="D2087" s="33">
        <f t="shared" si="1180"/>
        <v>5774.1</v>
      </c>
      <c r="E2087" s="33">
        <f t="shared" si="1180"/>
        <v>5774.1</v>
      </c>
      <c r="F2087" s="33">
        <f t="shared" si="1180"/>
        <v>0</v>
      </c>
      <c r="G2087" s="100">
        <f t="shared" si="1177"/>
        <v>0</v>
      </c>
      <c r="H2087" s="33">
        <f>H2092+H2097+H2102+H2107</f>
        <v>0</v>
      </c>
      <c r="I2087" s="100">
        <f t="shared" si="1178"/>
        <v>0</v>
      </c>
      <c r="J2087" s="99" t="e">
        <f t="shared" si="1176"/>
        <v>#DIV/0!</v>
      </c>
      <c r="K2087" s="33">
        <f t="shared" si="1181"/>
        <v>5774.1</v>
      </c>
      <c r="L2087" s="33">
        <f t="shared" si="1181"/>
        <v>0</v>
      </c>
      <c r="M2087" s="111">
        <f t="shared" si="1179"/>
        <v>1</v>
      </c>
      <c r="N2087" s="730"/>
    </row>
    <row r="2088" spans="1:14" s="334" customFormat="1" ht="22.5" customHeight="1" x14ac:dyDescent="0.25">
      <c r="A2088" s="1055"/>
      <c r="B2088" s="35" t="s">
        <v>20</v>
      </c>
      <c r="C2088" s="317"/>
      <c r="D2088" s="33">
        <f t="shared" si="1180"/>
        <v>0</v>
      </c>
      <c r="E2088" s="33">
        <f t="shared" si="1180"/>
        <v>0</v>
      </c>
      <c r="F2088" s="33">
        <f t="shared" si="1180"/>
        <v>0</v>
      </c>
      <c r="G2088" s="99" t="e">
        <f t="shared" si="1177"/>
        <v>#DIV/0!</v>
      </c>
      <c r="H2088" s="108">
        <f>H2093+H2098+H2103+H2108</f>
        <v>0</v>
      </c>
      <c r="I2088" s="99" t="e">
        <f t="shared" si="1178"/>
        <v>#DIV/0!</v>
      </c>
      <c r="J2088" s="99" t="e">
        <f t="shared" si="1176"/>
        <v>#DIV/0!</v>
      </c>
      <c r="K2088" s="108">
        <f t="shared" si="1181"/>
        <v>0</v>
      </c>
      <c r="L2088" s="108">
        <f t="shared" si="1181"/>
        <v>0</v>
      </c>
      <c r="M2088" s="112" t="e">
        <f t="shared" si="1179"/>
        <v>#DIV/0!</v>
      </c>
      <c r="N2088" s="731"/>
    </row>
    <row r="2089" spans="1:14" s="334" customFormat="1" ht="112.5" x14ac:dyDescent="0.25">
      <c r="A2089" s="491" t="s">
        <v>1187</v>
      </c>
      <c r="B2089" s="37" t="s">
        <v>282</v>
      </c>
      <c r="C2089" s="37" t="s">
        <v>139</v>
      </c>
      <c r="D2089" s="50">
        <f>SUM(D2090:D2093)</f>
        <v>1615</v>
      </c>
      <c r="E2089" s="50">
        <f>SUM(E2090:E2093)</f>
        <v>1995.2</v>
      </c>
      <c r="F2089" s="50">
        <f>SUM(F2090:F2093)</f>
        <v>0</v>
      </c>
      <c r="G2089" s="101">
        <f t="shared" si="1177"/>
        <v>0</v>
      </c>
      <c r="H2089" s="50">
        <f>SUM(H2090:H2093)</f>
        <v>0</v>
      </c>
      <c r="I2089" s="101">
        <f t="shared" si="1178"/>
        <v>0</v>
      </c>
      <c r="J2089" s="95" t="e">
        <f t="shared" si="1176"/>
        <v>#DIV/0!</v>
      </c>
      <c r="K2089" s="50">
        <f>SUM(K2090:K2093)</f>
        <v>1995.2</v>
      </c>
      <c r="L2089" s="50">
        <f>SUM(L2090:L2093)</f>
        <v>0</v>
      </c>
      <c r="M2089" s="134">
        <f t="shared" si="1179"/>
        <v>1</v>
      </c>
      <c r="N2089" s="486" t="s">
        <v>733</v>
      </c>
    </row>
    <row r="2090" spans="1:14" s="334" customFormat="1" ht="22.5" customHeight="1" x14ac:dyDescent="0.25">
      <c r="A2090" s="492"/>
      <c r="B2090" s="478" t="s">
        <v>19</v>
      </c>
      <c r="C2090" s="27"/>
      <c r="D2090" s="24"/>
      <c r="E2090" s="24"/>
      <c r="F2090" s="24"/>
      <c r="G2090" s="77" t="e">
        <f t="shared" si="1177"/>
        <v>#DIV/0!</v>
      </c>
      <c r="H2090" s="24"/>
      <c r="I2090" s="77" t="e">
        <f t="shared" si="1178"/>
        <v>#DIV/0!</v>
      </c>
      <c r="J2090" s="77" t="e">
        <f t="shared" si="1176"/>
        <v>#DIV/0!</v>
      </c>
      <c r="K2090" s="24">
        <f>E2090</f>
        <v>0</v>
      </c>
      <c r="L2090" s="24">
        <f>E2090-K2090</f>
        <v>0</v>
      </c>
      <c r="M2090" s="115" t="e">
        <f t="shared" si="1179"/>
        <v>#DIV/0!</v>
      </c>
      <c r="N2090" s="476"/>
    </row>
    <row r="2091" spans="1:14" s="334" customFormat="1" ht="22.5" customHeight="1" x14ac:dyDescent="0.25">
      <c r="A2091" s="492"/>
      <c r="B2091" s="478" t="s">
        <v>18</v>
      </c>
      <c r="C2091" s="27"/>
      <c r="D2091" s="24"/>
      <c r="E2091" s="24">
        <v>380.2</v>
      </c>
      <c r="F2091" s="24"/>
      <c r="G2091" s="96">
        <f t="shared" si="1177"/>
        <v>0</v>
      </c>
      <c r="H2091" s="24">
        <f>F2091</f>
        <v>0</v>
      </c>
      <c r="I2091" s="96">
        <f t="shared" si="1178"/>
        <v>0</v>
      </c>
      <c r="J2091" s="77" t="e">
        <f t="shared" si="1176"/>
        <v>#DIV/0!</v>
      </c>
      <c r="K2091" s="24">
        <v>380.2</v>
      </c>
      <c r="L2091" s="24">
        <f>E2091-K2091</f>
        <v>0</v>
      </c>
      <c r="M2091" s="47">
        <f t="shared" si="1179"/>
        <v>1</v>
      </c>
      <c r="N2091" s="476"/>
    </row>
    <row r="2092" spans="1:14" s="334" customFormat="1" ht="22.5" customHeight="1" x14ac:dyDescent="0.25">
      <c r="A2092" s="492"/>
      <c r="B2092" s="478" t="s">
        <v>38</v>
      </c>
      <c r="C2092" s="27"/>
      <c r="D2092" s="24">
        <v>1615</v>
      </c>
      <c r="E2092" s="24">
        <v>1615</v>
      </c>
      <c r="F2092" s="24"/>
      <c r="G2092" s="96">
        <f t="shared" si="1177"/>
        <v>0</v>
      </c>
      <c r="H2092" s="24">
        <f>F2092</f>
        <v>0</v>
      </c>
      <c r="I2092" s="96">
        <f t="shared" si="1178"/>
        <v>0</v>
      </c>
      <c r="J2092" s="77" t="e">
        <f t="shared" si="1176"/>
        <v>#DIV/0!</v>
      </c>
      <c r="K2092" s="24">
        <v>1615</v>
      </c>
      <c r="L2092" s="24">
        <f>E2092-K2092</f>
        <v>0</v>
      </c>
      <c r="M2092" s="47">
        <f t="shared" si="1179"/>
        <v>1</v>
      </c>
      <c r="N2092" s="476"/>
    </row>
    <row r="2093" spans="1:14" s="334" customFormat="1" ht="22.5" customHeight="1" x14ac:dyDescent="0.25">
      <c r="A2093" s="493"/>
      <c r="B2093" s="478" t="s">
        <v>20</v>
      </c>
      <c r="C2093" s="27"/>
      <c r="D2093" s="25"/>
      <c r="E2093" s="25"/>
      <c r="F2093" s="25"/>
      <c r="G2093" s="77" t="e">
        <f t="shared" si="1177"/>
        <v>#DIV/0!</v>
      </c>
      <c r="H2093" s="25"/>
      <c r="I2093" s="77" t="e">
        <f t="shared" si="1178"/>
        <v>#DIV/0!</v>
      </c>
      <c r="J2093" s="77" t="e">
        <f t="shared" si="1176"/>
        <v>#DIV/0!</v>
      </c>
      <c r="K2093" s="24">
        <f>E2093</f>
        <v>0</v>
      </c>
      <c r="L2093" s="24">
        <f>E2093-K2093</f>
        <v>0</v>
      </c>
      <c r="M2093" s="115" t="e">
        <f t="shared" si="1179"/>
        <v>#DIV/0!</v>
      </c>
      <c r="N2093" s="477"/>
    </row>
    <row r="2094" spans="1:14" s="334" customFormat="1" ht="93.75" customHeight="1" x14ac:dyDescent="0.25">
      <c r="A2094" s="1034" t="s">
        <v>1188</v>
      </c>
      <c r="B2094" s="37" t="s">
        <v>692</v>
      </c>
      <c r="C2094" s="37" t="s">
        <v>139</v>
      </c>
      <c r="D2094" s="50">
        <f>SUM(D2095:D2098)</f>
        <v>570</v>
      </c>
      <c r="E2094" s="50">
        <f>SUM(E2095:E2098)</f>
        <v>756.1</v>
      </c>
      <c r="F2094" s="50">
        <f>SUM(F2095:F2098)</f>
        <v>0</v>
      </c>
      <c r="G2094" s="96">
        <f t="shared" si="1177"/>
        <v>0</v>
      </c>
      <c r="H2094" s="24">
        <f>SUM(H2095:H2098)</f>
        <v>0</v>
      </c>
      <c r="I2094" s="96">
        <f t="shared" si="1178"/>
        <v>0</v>
      </c>
      <c r="J2094" s="77" t="e">
        <f t="shared" si="1176"/>
        <v>#DIV/0!</v>
      </c>
      <c r="K2094" s="50">
        <f>SUM(K2095:K2098)</f>
        <v>756.1</v>
      </c>
      <c r="L2094" s="50">
        <f>SUM(L2095:L2098)</f>
        <v>0</v>
      </c>
      <c r="M2094" s="134">
        <f t="shared" si="1179"/>
        <v>1</v>
      </c>
      <c r="N2094" s="1050" t="s">
        <v>734</v>
      </c>
    </row>
    <row r="2095" spans="1:14" s="334" customFormat="1" ht="22.5" customHeight="1" x14ac:dyDescent="0.25">
      <c r="A2095" s="1035"/>
      <c r="B2095" s="478" t="s">
        <v>19</v>
      </c>
      <c r="C2095" s="27"/>
      <c r="D2095" s="24"/>
      <c r="E2095" s="24"/>
      <c r="F2095" s="25"/>
      <c r="G2095" s="77" t="e">
        <f t="shared" si="1177"/>
        <v>#DIV/0!</v>
      </c>
      <c r="H2095" s="24"/>
      <c r="I2095" s="77" t="e">
        <f t="shared" si="1178"/>
        <v>#DIV/0!</v>
      </c>
      <c r="J2095" s="77" t="e">
        <f t="shared" si="1176"/>
        <v>#DIV/0!</v>
      </c>
      <c r="K2095" s="24">
        <f>E2095</f>
        <v>0</v>
      </c>
      <c r="L2095" s="24">
        <f>E2095-K2095</f>
        <v>0</v>
      </c>
      <c r="M2095" s="115" t="e">
        <f t="shared" si="1179"/>
        <v>#DIV/0!</v>
      </c>
      <c r="N2095" s="1051"/>
    </row>
    <row r="2096" spans="1:14" s="334" customFormat="1" ht="22.5" customHeight="1" x14ac:dyDescent="0.25">
      <c r="A2096" s="1035"/>
      <c r="B2096" s="478" t="s">
        <v>18</v>
      </c>
      <c r="C2096" s="27"/>
      <c r="D2096" s="24"/>
      <c r="E2096" s="24">
        <v>186.1</v>
      </c>
      <c r="F2096" s="24"/>
      <c r="G2096" s="77">
        <f t="shared" si="1177"/>
        <v>0</v>
      </c>
      <c r="H2096" s="24"/>
      <c r="I2096" s="77">
        <f t="shared" si="1178"/>
        <v>0</v>
      </c>
      <c r="J2096" s="77" t="e">
        <f t="shared" si="1176"/>
        <v>#DIV/0!</v>
      </c>
      <c r="K2096" s="24">
        <v>186.1</v>
      </c>
      <c r="L2096" s="24">
        <f>E2096-K2096</f>
        <v>0</v>
      </c>
      <c r="M2096" s="115">
        <f t="shared" si="1179"/>
        <v>1</v>
      </c>
      <c r="N2096" s="1051"/>
    </row>
    <row r="2097" spans="1:14" s="334" customFormat="1" ht="22.5" customHeight="1" x14ac:dyDescent="0.25">
      <c r="A2097" s="1035"/>
      <c r="B2097" s="478" t="s">
        <v>38</v>
      </c>
      <c r="C2097" s="27"/>
      <c r="D2097" s="24">
        <v>570</v>
      </c>
      <c r="E2097" s="24">
        <v>570</v>
      </c>
      <c r="F2097" s="24"/>
      <c r="G2097" s="77">
        <f t="shared" si="1177"/>
        <v>0</v>
      </c>
      <c r="H2097" s="24"/>
      <c r="I2097" s="96">
        <f t="shared" si="1178"/>
        <v>0</v>
      </c>
      <c r="J2097" s="77" t="e">
        <f t="shared" si="1176"/>
        <v>#DIV/0!</v>
      </c>
      <c r="K2097" s="24">
        <v>570</v>
      </c>
      <c r="L2097" s="24">
        <f>E2097-K2097</f>
        <v>0</v>
      </c>
      <c r="M2097" s="47">
        <f t="shared" si="1179"/>
        <v>1</v>
      </c>
      <c r="N2097" s="1051"/>
    </row>
    <row r="2098" spans="1:14" s="334" customFormat="1" ht="22.5" customHeight="1" x14ac:dyDescent="0.25">
      <c r="A2098" s="1036"/>
      <c r="B2098" s="478" t="s">
        <v>20</v>
      </c>
      <c r="C2098" s="27"/>
      <c r="D2098" s="24"/>
      <c r="E2098" s="24"/>
      <c r="F2098" s="25"/>
      <c r="G2098" s="77" t="e">
        <f t="shared" si="1177"/>
        <v>#DIV/0!</v>
      </c>
      <c r="H2098" s="24"/>
      <c r="I2098" s="77" t="e">
        <f t="shared" si="1178"/>
        <v>#DIV/0!</v>
      </c>
      <c r="J2098" s="77" t="e">
        <f t="shared" si="1176"/>
        <v>#DIV/0!</v>
      </c>
      <c r="K2098" s="24">
        <f>E2098</f>
        <v>0</v>
      </c>
      <c r="L2098" s="24">
        <f>E2098-K2098</f>
        <v>0</v>
      </c>
      <c r="M2098" s="115" t="e">
        <f t="shared" si="1179"/>
        <v>#DIV/0!</v>
      </c>
      <c r="N2098" s="1052"/>
    </row>
    <row r="2099" spans="1:14" s="334" customFormat="1" ht="93.75" customHeight="1" x14ac:dyDescent="0.25">
      <c r="A2099" s="815" t="s">
        <v>1189</v>
      </c>
      <c r="B2099" s="37" t="s">
        <v>693</v>
      </c>
      <c r="C2099" s="37" t="s">
        <v>139</v>
      </c>
      <c r="D2099" s="50">
        <f>SUM(D2100:D2103)</f>
        <v>475</v>
      </c>
      <c r="E2099" s="50">
        <f>SUM(E2100:E2103)</f>
        <v>801.9</v>
      </c>
      <c r="F2099" s="50">
        <f>SUM(F2100:F2103)</f>
        <v>0</v>
      </c>
      <c r="G2099" s="101">
        <f t="shared" si="1177"/>
        <v>0</v>
      </c>
      <c r="H2099" s="24">
        <f>SUM(H2100:H2103)</f>
        <v>0</v>
      </c>
      <c r="I2099" s="96">
        <f t="shared" si="1178"/>
        <v>0</v>
      </c>
      <c r="J2099" s="77" t="e">
        <f t="shared" si="1176"/>
        <v>#DIV/0!</v>
      </c>
      <c r="K2099" s="50">
        <f>SUM(K2100:K2103)</f>
        <v>801.9</v>
      </c>
      <c r="L2099" s="50">
        <f>SUM(L2100:L2103)</f>
        <v>0</v>
      </c>
      <c r="M2099" s="134">
        <f t="shared" si="1179"/>
        <v>1</v>
      </c>
      <c r="N2099" s="1047" t="s">
        <v>734</v>
      </c>
    </row>
    <row r="2100" spans="1:14" s="334" customFormat="1" ht="22.5" customHeight="1" x14ac:dyDescent="0.25">
      <c r="A2100" s="816"/>
      <c r="B2100" s="478" t="s">
        <v>19</v>
      </c>
      <c r="C2100" s="27"/>
      <c r="D2100" s="24"/>
      <c r="E2100" s="24"/>
      <c r="F2100" s="25"/>
      <c r="G2100" s="77" t="e">
        <f t="shared" si="1177"/>
        <v>#DIV/0!</v>
      </c>
      <c r="H2100" s="25"/>
      <c r="I2100" s="77" t="e">
        <f t="shared" si="1178"/>
        <v>#DIV/0!</v>
      </c>
      <c r="J2100" s="77" t="e">
        <f t="shared" si="1176"/>
        <v>#DIV/0!</v>
      </c>
      <c r="K2100" s="24">
        <f>E2100</f>
        <v>0</v>
      </c>
      <c r="L2100" s="24">
        <f>E2100-K2100</f>
        <v>0</v>
      </c>
      <c r="M2100" s="115" t="e">
        <f t="shared" si="1179"/>
        <v>#DIV/0!</v>
      </c>
      <c r="N2100" s="1048"/>
    </row>
    <row r="2101" spans="1:14" s="334" customFormat="1" ht="22.5" customHeight="1" x14ac:dyDescent="0.25">
      <c r="A2101" s="816"/>
      <c r="B2101" s="478" t="s">
        <v>18</v>
      </c>
      <c r="C2101" s="27"/>
      <c r="D2101" s="24"/>
      <c r="E2101" s="24">
        <v>326.89999999999998</v>
      </c>
      <c r="F2101" s="24"/>
      <c r="G2101" s="96">
        <f t="shared" si="1177"/>
        <v>0</v>
      </c>
      <c r="H2101" s="24">
        <f>F2101</f>
        <v>0</v>
      </c>
      <c r="I2101" s="96">
        <f t="shared" si="1178"/>
        <v>0</v>
      </c>
      <c r="J2101" s="77" t="e">
        <f t="shared" si="1176"/>
        <v>#DIV/0!</v>
      </c>
      <c r="K2101" s="24">
        <v>326.89999999999998</v>
      </c>
      <c r="L2101" s="24">
        <f>E2101-K2101</f>
        <v>0</v>
      </c>
      <c r="M2101" s="47">
        <f t="shared" si="1179"/>
        <v>1</v>
      </c>
      <c r="N2101" s="1048"/>
    </row>
    <row r="2102" spans="1:14" s="334" customFormat="1" ht="22.5" customHeight="1" x14ac:dyDescent="0.25">
      <c r="A2102" s="816"/>
      <c r="B2102" s="478" t="s">
        <v>38</v>
      </c>
      <c r="C2102" s="27"/>
      <c r="D2102" s="24">
        <v>475</v>
      </c>
      <c r="E2102" s="24">
        <v>475</v>
      </c>
      <c r="F2102" s="24"/>
      <c r="G2102" s="96">
        <f t="shared" si="1177"/>
        <v>0</v>
      </c>
      <c r="H2102" s="24"/>
      <c r="I2102" s="96">
        <f t="shared" si="1178"/>
        <v>0</v>
      </c>
      <c r="J2102" s="77" t="e">
        <f t="shared" si="1176"/>
        <v>#DIV/0!</v>
      </c>
      <c r="K2102" s="24">
        <v>475</v>
      </c>
      <c r="L2102" s="24">
        <f>E2102-K2102</f>
        <v>0</v>
      </c>
      <c r="M2102" s="47">
        <f t="shared" si="1179"/>
        <v>1</v>
      </c>
      <c r="N2102" s="1048"/>
    </row>
    <row r="2103" spans="1:14" s="334" customFormat="1" ht="22.5" customHeight="1" x14ac:dyDescent="0.25">
      <c r="A2103" s="817"/>
      <c r="B2103" s="478" t="s">
        <v>20</v>
      </c>
      <c r="C2103" s="27"/>
      <c r="D2103" s="24"/>
      <c r="E2103" s="24"/>
      <c r="F2103" s="25"/>
      <c r="G2103" s="77" t="e">
        <f t="shared" si="1177"/>
        <v>#DIV/0!</v>
      </c>
      <c r="H2103" s="25"/>
      <c r="I2103" s="77" t="e">
        <f t="shared" si="1178"/>
        <v>#DIV/0!</v>
      </c>
      <c r="J2103" s="77" t="e">
        <f t="shared" si="1176"/>
        <v>#DIV/0!</v>
      </c>
      <c r="K2103" s="24">
        <f>E2103</f>
        <v>0</v>
      </c>
      <c r="L2103" s="24">
        <f>E2103-K2103</f>
        <v>0</v>
      </c>
      <c r="M2103" s="115" t="e">
        <f t="shared" si="1179"/>
        <v>#DIV/0!</v>
      </c>
      <c r="N2103" s="1049"/>
    </row>
    <row r="2104" spans="1:14" s="334" customFormat="1" ht="37.5" x14ac:dyDescent="0.25">
      <c r="A2104" s="815" t="s">
        <v>1190</v>
      </c>
      <c r="B2104" s="37" t="s">
        <v>468</v>
      </c>
      <c r="C2104" s="37" t="s">
        <v>139</v>
      </c>
      <c r="D2104" s="50">
        <f>SUM(D2105:D2108)</f>
        <v>3114.1</v>
      </c>
      <c r="E2104" s="50">
        <f>SUM(E2105:E2108)</f>
        <v>13990.5</v>
      </c>
      <c r="F2104" s="50">
        <f>SUM(F2105:F2108)</f>
        <v>0</v>
      </c>
      <c r="G2104" s="101">
        <f t="shared" si="1177"/>
        <v>0</v>
      </c>
      <c r="H2104" s="50">
        <f>SUM(H2105:H2108)</f>
        <v>0</v>
      </c>
      <c r="I2104" s="101">
        <f t="shared" si="1178"/>
        <v>0</v>
      </c>
      <c r="J2104" s="77" t="e">
        <f t="shared" si="1176"/>
        <v>#DIV/0!</v>
      </c>
      <c r="K2104" s="50">
        <f>SUM(K2105:K2108)</f>
        <v>13990.5</v>
      </c>
      <c r="L2104" s="50">
        <f>SUM(L2105:L2108)</f>
        <v>0</v>
      </c>
      <c r="M2104" s="134">
        <f t="shared" si="1179"/>
        <v>1</v>
      </c>
      <c r="N2104" s="895"/>
    </row>
    <row r="2105" spans="1:14" s="334" customFormat="1" ht="22.5" customHeight="1" x14ac:dyDescent="0.25">
      <c r="A2105" s="816"/>
      <c r="B2105" s="478" t="s">
        <v>19</v>
      </c>
      <c r="C2105" s="27"/>
      <c r="D2105" s="76">
        <f t="shared" ref="D2105:F2108" si="1182">D2110+D2115+D2120+D2125+D2130+D2135+D2140+D2145+D2150</f>
        <v>0</v>
      </c>
      <c r="E2105" s="76">
        <f t="shared" si="1182"/>
        <v>0</v>
      </c>
      <c r="F2105" s="76">
        <f t="shared" si="1182"/>
        <v>0</v>
      </c>
      <c r="G2105" s="77" t="e">
        <f t="shared" si="1177"/>
        <v>#DIV/0!</v>
      </c>
      <c r="H2105" s="76">
        <f>H2110+H2115+H2120+H2125+H2130+H2135+H2140+H2145+H2150</f>
        <v>0</v>
      </c>
      <c r="I2105" s="77" t="e">
        <f t="shared" si="1178"/>
        <v>#DIV/0!</v>
      </c>
      <c r="J2105" s="77" t="e">
        <f t="shared" si="1176"/>
        <v>#DIV/0!</v>
      </c>
      <c r="K2105" s="24">
        <f>K2110+K2115+K2120+K2125+K2130+K2135+K2140+K2145+K2150</f>
        <v>0</v>
      </c>
      <c r="L2105" s="24">
        <f t="shared" ref="L2105:L2115" si="1183">E2105-K2105</f>
        <v>0</v>
      </c>
      <c r="M2105" s="115" t="e">
        <f t="shared" si="1179"/>
        <v>#DIV/0!</v>
      </c>
      <c r="N2105" s="730"/>
    </row>
    <row r="2106" spans="1:14" s="334" customFormat="1" ht="22.5" customHeight="1" x14ac:dyDescent="0.25">
      <c r="A2106" s="816"/>
      <c r="B2106" s="478" t="s">
        <v>18</v>
      </c>
      <c r="C2106" s="27"/>
      <c r="D2106" s="76">
        <f t="shared" si="1182"/>
        <v>0</v>
      </c>
      <c r="E2106" s="76">
        <f t="shared" si="1182"/>
        <v>10876.4</v>
      </c>
      <c r="F2106" s="76">
        <f t="shared" si="1182"/>
        <v>0</v>
      </c>
      <c r="G2106" s="96">
        <f t="shared" si="1177"/>
        <v>0</v>
      </c>
      <c r="H2106" s="76">
        <f>H2111+H2116+H2121+H2126+H2131+H2136+H2141+H2146+H2151</f>
        <v>0</v>
      </c>
      <c r="I2106" s="96">
        <f t="shared" si="1178"/>
        <v>0</v>
      </c>
      <c r="J2106" s="77" t="e">
        <f t="shared" si="1176"/>
        <v>#DIV/0!</v>
      </c>
      <c r="K2106" s="24">
        <f>K2111+K2116+K2121+K2126+K2131+K2136+K2141+K2146+K2151</f>
        <v>10876.4</v>
      </c>
      <c r="L2106" s="24">
        <f t="shared" si="1183"/>
        <v>0</v>
      </c>
      <c r="M2106" s="47">
        <f t="shared" si="1179"/>
        <v>1</v>
      </c>
      <c r="N2106" s="730"/>
    </row>
    <row r="2107" spans="1:14" s="334" customFormat="1" ht="22.5" customHeight="1" x14ac:dyDescent="0.25">
      <c r="A2107" s="816"/>
      <c r="B2107" s="478" t="s">
        <v>38</v>
      </c>
      <c r="C2107" s="27"/>
      <c r="D2107" s="76">
        <f t="shared" si="1182"/>
        <v>3114.1</v>
      </c>
      <c r="E2107" s="76">
        <f t="shared" si="1182"/>
        <v>3114.1</v>
      </c>
      <c r="F2107" s="76">
        <f t="shared" si="1182"/>
        <v>0</v>
      </c>
      <c r="G2107" s="96">
        <f t="shared" si="1177"/>
        <v>0</v>
      </c>
      <c r="H2107" s="76">
        <f>H2112+H2117+H2122+H2127+H2132+H2137+H2142+H2147+H2152</f>
        <v>0</v>
      </c>
      <c r="I2107" s="96">
        <f t="shared" si="1178"/>
        <v>0</v>
      </c>
      <c r="J2107" s="77" t="e">
        <f t="shared" si="1176"/>
        <v>#DIV/0!</v>
      </c>
      <c r="K2107" s="24">
        <f>K2112+K2117+K2122+K2127+K2132+K2137+K2142+K2147+K2152</f>
        <v>3114.1</v>
      </c>
      <c r="L2107" s="24">
        <f t="shared" si="1183"/>
        <v>0</v>
      </c>
      <c r="M2107" s="47">
        <f t="shared" si="1179"/>
        <v>1</v>
      </c>
      <c r="N2107" s="730"/>
    </row>
    <row r="2108" spans="1:14" s="334" customFormat="1" ht="22.5" customHeight="1" x14ac:dyDescent="0.25">
      <c r="A2108" s="817"/>
      <c r="B2108" s="478" t="s">
        <v>20</v>
      </c>
      <c r="C2108" s="27"/>
      <c r="D2108" s="76">
        <f t="shared" si="1182"/>
        <v>0</v>
      </c>
      <c r="E2108" s="76">
        <f t="shared" si="1182"/>
        <v>0</v>
      </c>
      <c r="F2108" s="76">
        <f t="shared" si="1182"/>
        <v>0</v>
      </c>
      <c r="G2108" s="77" t="e">
        <f t="shared" si="1177"/>
        <v>#DIV/0!</v>
      </c>
      <c r="H2108" s="76">
        <f>H2113+H2118+H2123+H2128+H2133+H2138+H2143+H2148+H2153</f>
        <v>0</v>
      </c>
      <c r="I2108" s="77" t="e">
        <f t="shared" si="1178"/>
        <v>#DIV/0!</v>
      </c>
      <c r="J2108" s="77" t="e">
        <f t="shared" si="1176"/>
        <v>#DIV/0!</v>
      </c>
      <c r="K2108" s="24">
        <f>K2113+K2118+K2123+K2128+K2133+K2138+K2143+K2148+K2153</f>
        <v>0</v>
      </c>
      <c r="L2108" s="24">
        <f t="shared" si="1183"/>
        <v>0</v>
      </c>
      <c r="M2108" s="115" t="e">
        <f t="shared" si="1179"/>
        <v>#DIV/0!</v>
      </c>
      <c r="N2108" s="731"/>
    </row>
    <row r="2109" spans="1:14" s="334" customFormat="1" ht="150" x14ac:dyDescent="0.25">
      <c r="A2109" s="1034" t="s">
        <v>1191</v>
      </c>
      <c r="B2109" s="37" t="s">
        <v>469</v>
      </c>
      <c r="C2109" s="37" t="s">
        <v>139</v>
      </c>
      <c r="D2109" s="50">
        <f>SUM(D2110:D2113)</f>
        <v>95</v>
      </c>
      <c r="E2109" s="50">
        <f>SUM(E2110:E2113)</f>
        <v>296.5</v>
      </c>
      <c r="F2109" s="50">
        <f>SUM(F2110:F2113)</f>
        <v>0</v>
      </c>
      <c r="G2109" s="77">
        <f t="shared" si="1177"/>
        <v>0</v>
      </c>
      <c r="H2109" s="222">
        <f>SUM(H2110:H2113)</f>
        <v>0</v>
      </c>
      <c r="I2109" s="77">
        <f t="shared" si="1178"/>
        <v>0</v>
      </c>
      <c r="J2109" s="77" t="e">
        <f t="shared" si="1176"/>
        <v>#DIV/0!</v>
      </c>
      <c r="K2109" s="50">
        <f t="shared" ref="K2109:K2133" si="1184">E2109</f>
        <v>296.5</v>
      </c>
      <c r="L2109" s="24">
        <f t="shared" si="1183"/>
        <v>0</v>
      </c>
      <c r="M2109" s="134">
        <f t="shared" si="1179"/>
        <v>1</v>
      </c>
      <c r="N2109" s="623" t="s">
        <v>735</v>
      </c>
    </row>
    <row r="2110" spans="1:14" s="334" customFormat="1" ht="22.5" customHeight="1" x14ac:dyDescent="0.25">
      <c r="A2110" s="1035"/>
      <c r="B2110" s="478" t="s">
        <v>19</v>
      </c>
      <c r="C2110" s="27"/>
      <c r="D2110" s="24"/>
      <c r="E2110" s="24"/>
      <c r="F2110" s="25"/>
      <c r="G2110" s="77" t="e">
        <f t="shared" si="1177"/>
        <v>#DIV/0!</v>
      </c>
      <c r="H2110" s="350"/>
      <c r="I2110" s="77" t="e">
        <f t="shared" si="1178"/>
        <v>#DIV/0!</v>
      </c>
      <c r="J2110" s="77" t="e">
        <f t="shared" si="1176"/>
        <v>#DIV/0!</v>
      </c>
      <c r="K2110" s="50">
        <f t="shared" si="1184"/>
        <v>0</v>
      </c>
      <c r="L2110" s="24">
        <f t="shared" si="1183"/>
        <v>0</v>
      </c>
      <c r="M2110" s="136" t="e">
        <f t="shared" si="1179"/>
        <v>#DIV/0!</v>
      </c>
      <c r="N2110" s="624"/>
    </row>
    <row r="2111" spans="1:14" s="334" customFormat="1" ht="22.5" customHeight="1" x14ac:dyDescent="0.25">
      <c r="A2111" s="1035"/>
      <c r="B2111" s="478" t="s">
        <v>18</v>
      </c>
      <c r="C2111" s="27"/>
      <c r="D2111" s="24"/>
      <c r="E2111" s="24">
        <v>201.5</v>
      </c>
      <c r="F2111" s="24"/>
      <c r="G2111" s="77">
        <f t="shared" si="1177"/>
        <v>0</v>
      </c>
      <c r="H2111" s="350"/>
      <c r="I2111" s="77">
        <f t="shared" si="1178"/>
        <v>0</v>
      </c>
      <c r="J2111" s="77" t="e">
        <f t="shared" si="1176"/>
        <v>#DIV/0!</v>
      </c>
      <c r="K2111" s="24">
        <f t="shared" si="1184"/>
        <v>201.5</v>
      </c>
      <c r="L2111" s="24">
        <f t="shared" si="1183"/>
        <v>0</v>
      </c>
      <c r="M2111" s="47">
        <f t="shared" si="1179"/>
        <v>1</v>
      </c>
      <c r="N2111" s="624"/>
    </row>
    <row r="2112" spans="1:14" s="334" customFormat="1" ht="22.5" customHeight="1" x14ac:dyDescent="0.25">
      <c r="A2112" s="1035"/>
      <c r="B2112" s="478" t="s">
        <v>38</v>
      </c>
      <c r="C2112" s="27"/>
      <c r="D2112" s="24">
        <v>95</v>
      </c>
      <c r="E2112" s="24">
        <v>95</v>
      </c>
      <c r="F2112" s="24"/>
      <c r="G2112" s="77">
        <f t="shared" si="1177"/>
        <v>0</v>
      </c>
      <c r="H2112" s="350"/>
      <c r="I2112" s="77">
        <f t="shared" si="1178"/>
        <v>0</v>
      </c>
      <c r="J2112" s="77" t="e">
        <f t="shared" si="1176"/>
        <v>#DIV/0!</v>
      </c>
      <c r="K2112" s="24">
        <f t="shared" si="1184"/>
        <v>95</v>
      </c>
      <c r="L2112" s="24">
        <f t="shared" si="1183"/>
        <v>0</v>
      </c>
      <c r="M2112" s="47">
        <f t="shared" si="1179"/>
        <v>1</v>
      </c>
      <c r="N2112" s="624"/>
    </row>
    <row r="2113" spans="1:14" s="334" customFormat="1" ht="22.5" customHeight="1" x14ac:dyDescent="0.25">
      <c r="A2113" s="1036"/>
      <c r="B2113" s="478" t="s">
        <v>20</v>
      </c>
      <c r="C2113" s="27"/>
      <c r="D2113" s="25"/>
      <c r="E2113" s="25"/>
      <c r="F2113" s="25"/>
      <c r="G2113" s="77" t="e">
        <f t="shared" si="1177"/>
        <v>#DIV/0!</v>
      </c>
      <c r="H2113" s="350"/>
      <c r="I2113" s="77" t="e">
        <f t="shared" si="1178"/>
        <v>#DIV/0!</v>
      </c>
      <c r="J2113" s="77" t="e">
        <f t="shared" si="1176"/>
        <v>#DIV/0!</v>
      </c>
      <c r="K2113" s="24">
        <f t="shared" si="1184"/>
        <v>0</v>
      </c>
      <c r="L2113" s="24">
        <f t="shared" si="1183"/>
        <v>0</v>
      </c>
      <c r="M2113" s="115" t="e">
        <f t="shared" si="1179"/>
        <v>#DIV/0!</v>
      </c>
      <c r="N2113" s="625"/>
    </row>
    <row r="2114" spans="1:14" s="334" customFormat="1" ht="112.5" x14ac:dyDescent="0.25">
      <c r="A2114" s="1034" t="s">
        <v>1192</v>
      </c>
      <c r="B2114" s="37" t="s">
        <v>737</v>
      </c>
      <c r="C2114" s="37" t="s">
        <v>139</v>
      </c>
      <c r="D2114" s="50">
        <f>SUM(D2115:D2118)</f>
        <v>285</v>
      </c>
      <c r="E2114" s="50">
        <f>SUM(E2115:E2118)</f>
        <v>980.5</v>
      </c>
      <c r="F2114" s="50">
        <f>SUM(F2115:F2118)</f>
        <v>0</v>
      </c>
      <c r="G2114" s="96">
        <f t="shared" si="1177"/>
        <v>0</v>
      </c>
      <c r="H2114" s="50">
        <f>SUM(H2115:H2118)</f>
        <v>0</v>
      </c>
      <c r="I2114" s="96">
        <f t="shared" si="1178"/>
        <v>0</v>
      </c>
      <c r="J2114" s="77" t="e">
        <f t="shared" si="1176"/>
        <v>#DIV/0!</v>
      </c>
      <c r="K2114" s="50">
        <f t="shared" si="1184"/>
        <v>980.5</v>
      </c>
      <c r="L2114" s="24">
        <f t="shared" si="1183"/>
        <v>0</v>
      </c>
      <c r="M2114" s="134">
        <f t="shared" si="1179"/>
        <v>1</v>
      </c>
      <c r="N2114" s="629" t="s">
        <v>736</v>
      </c>
    </row>
    <row r="2115" spans="1:14" s="334" customFormat="1" ht="22.5" customHeight="1" x14ac:dyDescent="0.25">
      <c r="A2115" s="1035"/>
      <c r="B2115" s="478" t="s">
        <v>19</v>
      </c>
      <c r="C2115" s="27"/>
      <c r="D2115" s="25"/>
      <c r="E2115" s="25"/>
      <c r="F2115" s="25"/>
      <c r="G2115" s="77" t="e">
        <f t="shared" si="1177"/>
        <v>#DIV/0!</v>
      </c>
      <c r="H2115" s="25"/>
      <c r="I2115" s="77" t="e">
        <f t="shared" si="1178"/>
        <v>#DIV/0!</v>
      </c>
      <c r="J2115" s="77" t="e">
        <f t="shared" si="1176"/>
        <v>#DIV/0!</v>
      </c>
      <c r="K2115" s="24">
        <f t="shared" si="1184"/>
        <v>0</v>
      </c>
      <c r="L2115" s="24">
        <f t="shared" si="1183"/>
        <v>0</v>
      </c>
      <c r="M2115" s="115" t="e">
        <f t="shared" si="1179"/>
        <v>#DIV/0!</v>
      </c>
      <c r="N2115" s="630"/>
    </row>
    <row r="2116" spans="1:14" s="334" customFormat="1" ht="22.5" customHeight="1" x14ac:dyDescent="0.25">
      <c r="A2116" s="1035"/>
      <c r="B2116" s="478" t="s">
        <v>18</v>
      </c>
      <c r="C2116" s="27"/>
      <c r="D2116" s="24"/>
      <c r="E2116" s="24">
        <v>695.5</v>
      </c>
      <c r="F2116" s="24"/>
      <c r="G2116" s="96">
        <f t="shared" si="1177"/>
        <v>0</v>
      </c>
      <c r="H2116" s="24"/>
      <c r="I2116" s="96">
        <f t="shared" si="1178"/>
        <v>0</v>
      </c>
      <c r="J2116" s="77" t="e">
        <f t="shared" si="1176"/>
        <v>#DIV/0!</v>
      </c>
      <c r="K2116" s="24">
        <f t="shared" si="1184"/>
        <v>695.5</v>
      </c>
      <c r="L2116" s="24"/>
      <c r="M2116" s="47">
        <f t="shared" ref="M2116:M2147" si="1185">K2116/E2116</f>
        <v>1</v>
      </c>
      <c r="N2116" s="630"/>
    </row>
    <row r="2117" spans="1:14" s="334" customFormat="1" ht="22.5" customHeight="1" x14ac:dyDescent="0.25">
      <c r="A2117" s="1035"/>
      <c r="B2117" s="478" t="s">
        <v>38</v>
      </c>
      <c r="C2117" s="27"/>
      <c r="D2117" s="24">
        <v>285</v>
      </c>
      <c r="E2117" s="24">
        <v>285</v>
      </c>
      <c r="F2117" s="24"/>
      <c r="G2117" s="96">
        <f t="shared" si="1177"/>
        <v>0</v>
      </c>
      <c r="H2117" s="24"/>
      <c r="I2117" s="96">
        <f t="shared" si="1178"/>
        <v>0</v>
      </c>
      <c r="J2117" s="77" t="e">
        <f t="shared" si="1176"/>
        <v>#DIV/0!</v>
      </c>
      <c r="K2117" s="24">
        <f t="shared" si="1184"/>
        <v>285</v>
      </c>
      <c r="L2117" s="24">
        <f>E2117-K2117</f>
        <v>0</v>
      </c>
      <c r="M2117" s="47">
        <f t="shared" si="1185"/>
        <v>1</v>
      </c>
      <c r="N2117" s="630"/>
    </row>
    <row r="2118" spans="1:14" s="334" customFormat="1" ht="22.5" customHeight="1" x14ac:dyDescent="0.25">
      <c r="A2118" s="1036"/>
      <c r="B2118" s="478" t="s">
        <v>20</v>
      </c>
      <c r="C2118" s="27"/>
      <c r="D2118" s="25"/>
      <c r="E2118" s="25"/>
      <c r="F2118" s="25"/>
      <c r="G2118" s="77" t="e">
        <f t="shared" si="1177"/>
        <v>#DIV/0!</v>
      </c>
      <c r="H2118" s="25"/>
      <c r="I2118" s="77" t="e">
        <f t="shared" si="1178"/>
        <v>#DIV/0!</v>
      </c>
      <c r="J2118" s="77" t="e">
        <f t="shared" si="1176"/>
        <v>#DIV/0!</v>
      </c>
      <c r="K2118" s="24">
        <f t="shared" si="1184"/>
        <v>0</v>
      </c>
      <c r="L2118" s="24">
        <f>E2118-K2118</f>
        <v>0</v>
      </c>
      <c r="M2118" s="115" t="e">
        <f t="shared" si="1185"/>
        <v>#DIV/0!</v>
      </c>
      <c r="N2118" s="631"/>
    </row>
    <row r="2119" spans="1:14" s="334" customFormat="1" ht="75" x14ac:dyDescent="0.25">
      <c r="A2119" s="491" t="s">
        <v>1193</v>
      </c>
      <c r="B2119" s="37" t="s">
        <v>738</v>
      </c>
      <c r="C2119" s="37" t="s">
        <v>139</v>
      </c>
      <c r="D2119" s="50">
        <f>SUM(D2120:D2123)</f>
        <v>9.5</v>
      </c>
      <c r="E2119" s="50">
        <f>SUM(E2120:E2123)</f>
        <v>86.1</v>
      </c>
      <c r="F2119" s="50">
        <f>SUM(F2120:F2123)</f>
        <v>0</v>
      </c>
      <c r="G2119" s="101">
        <f t="shared" si="1177"/>
        <v>0</v>
      </c>
      <c r="H2119" s="50">
        <f>SUM(H2120:H2123)</f>
        <v>0</v>
      </c>
      <c r="I2119" s="101">
        <f t="shared" si="1178"/>
        <v>0</v>
      </c>
      <c r="J2119" s="95" t="e">
        <f t="shared" si="1176"/>
        <v>#DIV/0!</v>
      </c>
      <c r="K2119" s="50">
        <f t="shared" si="1184"/>
        <v>86.1</v>
      </c>
      <c r="L2119" s="24">
        <f>E2119-K2119</f>
        <v>0</v>
      </c>
      <c r="M2119" s="134">
        <f t="shared" si="1185"/>
        <v>1</v>
      </c>
      <c r="N2119" s="475" t="s">
        <v>739</v>
      </c>
    </row>
    <row r="2120" spans="1:14" s="334" customFormat="1" ht="22.5" customHeight="1" x14ac:dyDescent="0.25">
      <c r="A2120" s="492"/>
      <c r="B2120" s="478" t="s">
        <v>19</v>
      </c>
      <c r="C2120" s="27"/>
      <c r="D2120" s="25"/>
      <c r="E2120" s="25"/>
      <c r="F2120" s="25"/>
      <c r="G2120" s="77" t="e">
        <f t="shared" si="1177"/>
        <v>#DIV/0!</v>
      </c>
      <c r="H2120" s="25"/>
      <c r="I2120" s="77" t="e">
        <f t="shared" si="1178"/>
        <v>#DIV/0!</v>
      </c>
      <c r="J2120" s="77" t="e">
        <f t="shared" si="1176"/>
        <v>#DIV/0!</v>
      </c>
      <c r="K2120" s="24">
        <f t="shared" si="1184"/>
        <v>0</v>
      </c>
      <c r="L2120" s="24">
        <f>E2120-K2120</f>
        <v>0</v>
      </c>
      <c r="M2120" s="115" t="e">
        <f t="shared" si="1185"/>
        <v>#DIV/0!</v>
      </c>
      <c r="N2120" s="476"/>
    </row>
    <row r="2121" spans="1:14" s="334" customFormat="1" ht="22.5" customHeight="1" x14ac:dyDescent="0.25">
      <c r="A2121" s="492"/>
      <c r="B2121" s="478" t="s">
        <v>18</v>
      </c>
      <c r="C2121" s="27"/>
      <c r="D2121" s="24"/>
      <c r="E2121" s="24">
        <v>76.599999999999994</v>
      </c>
      <c r="F2121" s="24"/>
      <c r="G2121" s="96"/>
      <c r="H2121" s="24"/>
      <c r="I2121" s="96"/>
      <c r="J2121" s="77"/>
      <c r="K2121" s="24">
        <f t="shared" si="1184"/>
        <v>76.599999999999994</v>
      </c>
      <c r="L2121" s="24"/>
      <c r="M2121" s="47">
        <f t="shared" si="1185"/>
        <v>1</v>
      </c>
      <c r="N2121" s="476"/>
    </row>
    <row r="2122" spans="1:14" s="334" customFormat="1" ht="22.5" customHeight="1" x14ac:dyDescent="0.25">
      <c r="A2122" s="492"/>
      <c r="B2122" s="478" t="s">
        <v>38</v>
      </c>
      <c r="C2122" s="27"/>
      <c r="D2122" s="24">
        <v>9.5</v>
      </c>
      <c r="E2122" s="24">
        <v>9.5</v>
      </c>
      <c r="F2122" s="24"/>
      <c r="G2122" s="96">
        <f t="shared" ref="G2122:G2153" si="1186">F2122/E2122</f>
        <v>0</v>
      </c>
      <c r="H2122" s="24"/>
      <c r="I2122" s="96">
        <f t="shared" ref="I2122:I2153" si="1187">H2122/E2122</f>
        <v>0</v>
      </c>
      <c r="J2122" s="77" t="e">
        <f t="shared" ref="J2122:J2153" si="1188">H2122/F2122</f>
        <v>#DIV/0!</v>
      </c>
      <c r="K2122" s="24">
        <f t="shared" si="1184"/>
        <v>9.5</v>
      </c>
      <c r="L2122" s="24">
        <f>E2122-K2122</f>
        <v>0</v>
      </c>
      <c r="M2122" s="47">
        <f t="shared" si="1185"/>
        <v>1</v>
      </c>
      <c r="N2122" s="476"/>
    </row>
    <row r="2123" spans="1:14" s="334" customFormat="1" ht="22.5" customHeight="1" x14ac:dyDescent="0.25">
      <c r="A2123" s="493"/>
      <c r="B2123" s="478" t="s">
        <v>20</v>
      </c>
      <c r="C2123" s="27"/>
      <c r="D2123" s="25"/>
      <c r="E2123" s="25"/>
      <c r="F2123" s="25"/>
      <c r="G2123" s="77" t="e">
        <f t="shared" si="1186"/>
        <v>#DIV/0!</v>
      </c>
      <c r="H2123" s="25"/>
      <c r="I2123" s="77" t="e">
        <f t="shared" si="1187"/>
        <v>#DIV/0!</v>
      </c>
      <c r="J2123" s="77" t="e">
        <f t="shared" si="1188"/>
        <v>#DIV/0!</v>
      </c>
      <c r="K2123" s="24">
        <f t="shared" si="1184"/>
        <v>0</v>
      </c>
      <c r="L2123" s="24">
        <f>E2123-K2123</f>
        <v>0</v>
      </c>
      <c r="M2123" s="115" t="e">
        <f t="shared" si="1185"/>
        <v>#DIV/0!</v>
      </c>
      <c r="N2123" s="477"/>
    </row>
    <row r="2124" spans="1:14" s="334" customFormat="1" ht="93.75" customHeight="1" x14ac:dyDescent="0.25">
      <c r="A2124" s="1034" t="s">
        <v>1194</v>
      </c>
      <c r="B2124" s="37" t="s">
        <v>470</v>
      </c>
      <c r="C2124" s="37" t="s">
        <v>139</v>
      </c>
      <c r="D2124" s="50">
        <f>SUM(D2125:D2128)</f>
        <v>285</v>
      </c>
      <c r="E2124" s="50">
        <f>SUM(E2125:E2128)</f>
        <v>1200.8</v>
      </c>
      <c r="F2124" s="50">
        <f>SUM(F2125:F2128)</f>
        <v>0</v>
      </c>
      <c r="G2124" s="101">
        <f t="shared" si="1186"/>
        <v>0</v>
      </c>
      <c r="H2124" s="50">
        <f>SUM(H2125:H2128)</f>
        <v>0</v>
      </c>
      <c r="I2124" s="101">
        <f t="shared" si="1187"/>
        <v>0</v>
      </c>
      <c r="J2124" s="95" t="e">
        <f t="shared" si="1188"/>
        <v>#DIV/0!</v>
      </c>
      <c r="K2124" s="50">
        <f t="shared" si="1184"/>
        <v>1200.8</v>
      </c>
      <c r="L2124" s="50">
        <f>E2124-K2124</f>
        <v>0</v>
      </c>
      <c r="M2124" s="134">
        <f t="shared" si="1185"/>
        <v>1</v>
      </c>
      <c r="N2124" s="629" t="s">
        <v>740</v>
      </c>
    </row>
    <row r="2125" spans="1:14" s="334" customFormat="1" ht="22.5" customHeight="1" x14ac:dyDescent="0.25">
      <c r="A2125" s="1035"/>
      <c r="B2125" s="478" t="s">
        <v>19</v>
      </c>
      <c r="C2125" s="27"/>
      <c r="D2125" s="25"/>
      <c r="E2125" s="25"/>
      <c r="F2125" s="25"/>
      <c r="G2125" s="77" t="e">
        <f t="shared" si="1186"/>
        <v>#DIV/0!</v>
      </c>
      <c r="H2125" s="24"/>
      <c r="I2125" s="77" t="e">
        <f t="shared" si="1187"/>
        <v>#DIV/0!</v>
      </c>
      <c r="J2125" s="77" t="e">
        <f t="shared" si="1188"/>
        <v>#DIV/0!</v>
      </c>
      <c r="K2125" s="24">
        <f t="shared" si="1184"/>
        <v>0</v>
      </c>
      <c r="L2125" s="24">
        <f>E2125-K2125</f>
        <v>0</v>
      </c>
      <c r="M2125" s="115" t="e">
        <f t="shared" si="1185"/>
        <v>#DIV/0!</v>
      </c>
      <c r="N2125" s="630"/>
    </row>
    <row r="2126" spans="1:14" s="334" customFormat="1" ht="22.5" customHeight="1" x14ac:dyDescent="0.25">
      <c r="A2126" s="1035"/>
      <c r="B2126" s="478" t="s">
        <v>18</v>
      </c>
      <c r="C2126" s="27"/>
      <c r="D2126" s="24"/>
      <c r="E2126" s="24">
        <v>915.8</v>
      </c>
      <c r="F2126" s="24"/>
      <c r="G2126" s="96">
        <f t="shared" si="1186"/>
        <v>0</v>
      </c>
      <c r="H2126" s="24"/>
      <c r="I2126" s="96">
        <f t="shared" si="1187"/>
        <v>0</v>
      </c>
      <c r="J2126" s="77" t="e">
        <f t="shared" si="1188"/>
        <v>#DIV/0!</v>
      </c>
      <c r="K2126" s="24">
        <f t="shared" si="1184"/>
        <v>915.8</v>
      </c>
      <c r="L2126" s="24"/>
      <c r="M2126" s="47">
        <f t="shared" si="1185"/>
        <v>1</v>
      </c>
      <c r="N2126" s="630"/>
    </row>
    <row r="2127" spans="1:14" s="334" customFormat="1" ht="22.5" customHeight="1" x14ac:dyDescent="0.25">
      <c r="A2127" s="1035"/>
      <c r="B2127" s="478" t="s">
        <v>38</v>
      </c>
      <c r="C2127" s="27"/>
      <c r="D2127" s="24">
        <v>285</v>
      </c>
      <c r="E2127" s="24">
        <v>285</v>
      </c>
      <c r="F2127" s="24"/>
      <c r="G2127" s="96">
        <f t="shared" si="1186"/>
        <v>0</v>
      </c>
      <c r="H2127" s="24"/>
      <c r="I2127" s="96">
        <f t="shared" si="1187"/>
        <v>0</v>
      </c>
      <c r="J2127" s="77" t="e">
        <f t="shared" si="1188"/>
        <v>#DIV/0!</v>
      </c>
      <c r="K2127" s="24">
        <f t="shared" si="1184"/>
        <v>285</v>
      </c>
      <c r="L2127" s="24">
        <f>E2127-K2127</f>
        <v>0</v>
      </c>
      <c r="M2127" s="47">
        <f t="shared" si="1185"/>
        <v>1</v>
      </c>
      <c r="N2127" s="630"/>
    </row>
    <row r="2128" spans="1:14" s="334" customFormat="1" ht="22.5" customHeight="1" x14ac:dyDescent="0.25">
      <c r="A2128" s="1036"/>
      <c r="B2128" s="478" t="s">
        <v>20</v>
      </c>
      <c r="C2128" s="27"/>
      <c r="D2128" s="25"/>
      <c r="E2128" s="25"/>
      <c r="F2128" s="25"/>
      <c r="G2128" s="77" t="e">
        <f t="shared" si="1186"/>
        <v>#DIV/0!</v>
      </c>
      <c r="H2128" s="24"/>
      <c r="I2128" s="77" t="e">
        <f t="shared" si="1187"/>
        <v>#DIV/0!</v>
      </c>
      <c r="J2128" s="77" t="e">
        <f t="shared" si="1188"/>
        <v>#DIV/0!</v>
      </c>
      <c r="K2128" s="24">
        <f t="shared" si="1184"/>
        <v>0</v>
      </c>
      <c r="L2128" s="24">
        <f>E2128-K2128</f>
        <v>0</v>
      </c>
      <c r="M2128" s="115" t="e">
        <f t="shared" si="1185"/>
        <v>#DIV/0!</v>
      </c>
      <c r="N2128" s="631"/>
    </row>
    <row r="2129" spans="1:14" s="334" customFormat="1" ht="150" x14ac:dyDescent="0.25">
      <c r="A2129" s="815" t="s">
        <v>1195</v>
      </c>
      <c r="B2129" s="37" t="s">
        <v>471</v>
      </c>
      <c r="C2129" s="37" t="s">
        <v>139</v>
      </c>
      <c r="D2129" s="50">
        <f>SUM(D2130:D2133)</f>
        <v>285</v>
      </c>
      <c r="E2129" s="50">
        <f>SUM(E2130:E2133)</f>
        <v>2141.6999999999998</v>
      </c>
      <c r="F2129" s="50">
        <f>SUM(F2130:F2133)</f>
        <v>0</v>
      </c>
      <c r="G2129" s="96">
        <f t="shared" si="1186"/>
        <v>0</v>
      </c>
      <c r="H2129" s="24">
        <f>SUM(H2130:H2133)</f>
        <v>0</v>
      </c>
      <c r="I2129" s="96">
        <f t="shared" si="1187"/>
        <v>0</v>
      </c>
      <c r="J2129" s="77" t="e">
        <f t="shared" si="1188"/>
        <v>#DIV/0!</v>
      </c>
      <c r="K2129" s="50">
        <f t="shared" si="1184"/>
        <v>2141.6999999999998</v>
      </c>
      <c r="L2129" s="24">
        <f>E2129-K2129</f>
        <v>0</v>
      </c>
      <c r="M2129" s="134">
        <f t="shared" si="1185"/>
        <v>1</v>
      </c>
      <c r="N2129" s="623" t="s">
        <v>741</v>
      </c>
    </row>
    <row r="2130" spans="1:14" s="334" customFormat="1" ht="22.5" customHeight="1" x14ac:dyDescent="0.25">
      <c r="A2130" s="816"/>
      <c r="B2130" s="478" t="s">
        <v>19</v>
      </c>
      <c r="C2130" s="27"/>
      <c r="D2130" s="25"/>
      <c r="E2130" s="25"/>
      <c r="F2130" s="25"/>
      <c r="G2130" s="77" t="e">
        <f t="shared" si="1186"/>
        <v>#DIV/0!</v>
      </c>
      <c r="H2130" s="24"/>
      <c r="I2130" s="77" t="e">
        <f t="shared" si="1187"/>
        <v>#DIV/0!</v>
      </c>
      <c r="J2130" s="77" t="e">
        <f t="shared" si="1188"/>
        <v>#DIV/0!</v>
      </c>
      <c r="K2130" s="24">
        <f t="shared" si="1184"/>
        <v>0</v>
      </c>
      <c r="L2130" s="24">
        <f>E2130-K2130</f>
        <v>0</v>
      </c>
      <c r="M2130" s="115" t="e">
        <f t="shared" si="1185"/>
        <v>#DIV/0!</v>
      </c>
      <c r="N2130" s="624"/>
    </row>
    <row r="2131" spans="1:14" s="334" customFormat="1" ht="22.5" customHeight="1" x14ac:dyDescent="0.25">
      <c r="A2131" s="816"/>
      <c r="B2131" s="478" t="s">
        <v>18</v>
      </c>
      <c r="C2131" s="27"/>
      <c r="D2131" s="24"/>
      <c r="E2131" s="24">
        <v>1856.7</v>
      </c>
      <c r="F2131" s="24"/>
      <c r="G2131" s="96">
        <f t="shared" si="1186"/>
        <v>0</v>
      </c>
      <c r="H2131" s="24">
        <f>F2131</f>
        <v>0</v>
      </c>
      <c r="I2131" s="96">
        <f t="shared" si="1187"/>
        <v>0</v>
      </c>
      <c r="J2131" s="77" t="e">
        <f t="shared" si="1188"/>
        <v>#DIV/0!</v>
      </c>
      <c r="K2131" s="24">
        <f t="shared" si="1184"/>
        <v>1856.7</v>
      </c>
      <c r="L2131" s="24"/>
      <c r="M2131" s="47">
        <f t="shared" si="1185"/>
        <v>1</v>
      </c>
      <c r="N2131" s="624"/>
    </row>
    <row r="2132" spans="1:14" s="334" customFormat="1" ht="22.5" customHeight="1" x14ac:dyDescent="0.25">
      <c r="A2132" s="816"/>
      <c r="B2132" s="478" t="s">
        <v>38</v>
      </c>
      <c r="C2132" s="27"/>
      <c r="D2132" s="24">
        <v>285</v>
      </c>
      <c r="E2132" s="24">
        <v>285</v>
      </c>
      <c r="F2132" s="24"/>
      <c r="G2132" s="96">
        <f t="shared" si="1186"/>
        <v>0</v>
      </c>
      <c r="H2132" s="24"/>
      <c r="I2132" s="96">
        <f t="shared" si="1187"/>
        <v>0</v>
      </c>
      <c r="J2132" s="77" t="e">
        <f t="shared" si="1188"/>
        <v>#DIV/0!</v>
      </c>
      <c r="K2132" s="24">
        <f t="shared" si="1184"/>
        <v>285</v>
      </c>
      <c r="L2132" s="24">
        <f>E2132-K2132</f>
        <v>0</v>
      </c>
      <c r="M2132" s="47">
        <f t="shared" si="1185"/>
        <v>1</v>
      </c>
      <c r="N2132" s="624"/>
    </row>
    <row r="2133" spans="1:14" s="334" customFormat="1" ht="22.5" customHeight="1" x14ac:dyDescent="0.25">
      <c r="A2133" s="817"/>
      <c r="B2133" s="478" t="s">
        <v>20</v>
      </c>
      <c r="C2133" s="27"/>
      <c r="D2133" s="25"/>
      <c r="E2133" s="25"/>
      <c r="F2133" s="25"/>
      <c r="G2133" s="77" t="e">
        <f t="shared" si="1186"/>
        <v>#DIV/0!</v>
      </c>
      <c r="H2133" s="25"/>
      <c r="I2133" s="77" t="e">
        <f t="shared" si="1187"/>
        <v>#DIV/0!</v>
      </c>
      <c r="J2133" s="77" t="e">
        <f t="shared" si="1188"/>
        <v>#DIV/0!</v>
      </c>
      <c r="K2133" s="24">
        <f t="shared" si="1184"/>
        <v>0</v>
      </c>
      <c r="L2133" s="24">
        <f>E2133-K2133</f>
        <v>0</v>
      </c>
      <c r="M2133" s="115" t="e">
        <f t="shared" si="1185"/>
        <v>#DIV/0!</v>
      </c>
      <c r="N2133" s="625"/>
    </row>
    <row r="2134" spans="1:14" s="334" customFormat="1" ht="93.75" x14ac:dyDescent="0.25">
      <c r="A2134" s="815" t="s">
        <v>1196</v>
      </c>
      <c r="B2134" s="37" t="s">
        <v>742</v>
      </c>
      <c r="C2134" s="37" t="s">
        <v>139</v>
      </c>
      <c r="D2134" s="50">
        <f>SUM(D2135:D2138)</f>
        <v>665</v>
      </c>
      <c r="E2134" s="50">
        <f>SUM(E2135:E2138)</f>
        <v>4622.5</v>
      </c>
      <c r="F2134" s="50">
        <f>SUM(F2135:F2138)</f>
        <v>0</v>
      </c>
      <c r="G2134" s="96">
        <f t="shared" si="1186"/>
        <v>0</v>
      </c>
      <c r="H2134" s="50">
        <f>SUM(H2135:H2138)</f>
        <v>0</v>
      </c>
      <c r="I2134" s="101">
        <f t="shared" si="1187"/>
        <v>0</v>
      </c>
      <c r="J2134" s="95" t="e">
        <f t="shared" si="1188"/>
        <v>#DIV/0!</v>
      </c>
      <c r="K2134" s="50">
        <f>SUM(K2135:K2138)</f>
        <v>4622.5</v>
      </c>
      <c r="L2134" s="24">
        <f>E2134-K2134</f>
        <v>0</v>
      </c>
      <c r="M2134" s="134">
        <f t="shared" si="1185"/>
        <v>1</v>
      </c>
      <c r="N2134" s="623" t="s">
        <v>743</v>
      </c>
    </row>
    <row r="2135" spans="1:14" s="334" customFormat="1" ht="22.5" customHeight="1" x14ac:dyDescent="0.25">
      <c r="A2135" s="816"/>
      <c r="B2135" s="478" t="s">
        <v>19</v>
      </c>
      <c r="C2135" s="27"/>
      <c r="D2135" s="24"/>
      <c r="E2135" s="24"/>
      <c r="F2135" s="24"/>
      <c r="G2135" s="77" t="e">
        <f t="shared" si="1186"/>
        <v>#DIV/0!</v>
      </c>
      <c r="H2135" s="24"/>
      <c r="I2135" s="77" t="e">
        <f t="shared" si="1187"/>
        <v>#DIV/0!</v>
      </c>
      <c r="J2135" s="77" t="e">
        <f t="shared" si="1188"/>
        <v>#DIV/0!</v>
      </c>
      <c r="K2135" s="24">
        <f>E2135</f>
        <v>0</v>
      </c>
      <c r="L2135" s="24">
        <f>E2135-K2135</f>
        <v>0</v>
      </c>
      <c r="M2135" s="115" t="e">
        <f t="shared" si="1185"/>
        <v>#DIV/0!</v>
      </c>
      <c r="N2135" s="624"/>
    </row>
    <row r="2136" spans="1:14" s="334" customFormat="1" ht="22.5" customHeight="1" x14ac:dyDescent="0.25">
      <c r="A2136" s="816"/>
      <c r="B2136" s="478" t="s">
        <v>18</v>
      </c>
      <c r="C2136" s="27"/>
      <c r="D2136" s="24"/>
      <c r="E2136" s="24">
        <v>3957.5</v>
      </c>
      <c r="F2136" s="24"/>
      <c r="G2136" s="96">
        <f t="shared" si="1186"/>
        <v>0</v>
      </c>
      <c r="H2136" s="24"/>
      <c r="I2136" s="96">
        <f t="shared" si="1187"/>
        <v>0</v>
      </c>
      <c r="J2136" s="77" t="e">
        <f t="shared" si="1188"/>
        <v>#DIV/0!</v>
      </c>
      <c r="K2136" s="24">
        <f>E2136</f>
        <v>3957.5</v>
      </c>
      <c r="L2136" s="24"/>
      <c r="M2136" s="47">
        <f t="shared" si="1185"/>
        <v>1</v>
      </c>
      <c r="N2136" s="624"/>
    </row>
    <row r="2137" spans="1:14" s="334" customFormat="1" ht="22.5" customHeight="1" x14ac:dyDescent="0.25">
      <c r="A2137" s="816"/>
      <c r="B2137" s="478" t="s">
        <v>38</v>
      </c>
      <c r="C2137" s="27"/>
      <c r="D2137" s="24">
        <v>665</v>
      </c>
      <c r="E2137" s="24">
        <v>665</v>
      </c>
      <c r="F2137" s="24"/>
      <c r="G2137" s="96">
        <f t="shared" si="1186"/>
        <v>0</v>
      </c>
      <c r="H2137" s="24"/>
      <c r="I2137" s="96">
        <f t="shared" si="1187"/>
        <v>0</v>
      </c>
      <c r="J2137" s="77" t="e">
        <f t="shared" si="1188"/>
        <v>#DIV/0!</v>
      </c>
      <c r="K2137" s="24">
        <f>E2137</f>
        <v>665</v>
      </c>
      <c r="L2137" s="24">
        <f t="shared" ref="L2137:L2153" si="1189">E2137-K2137</f>
        <v>0</v>
      </c>
      <c r="M2137" s="47">
        <f t="shared" si="1185"/>
        <v>1</v>
      </c>
      <c r="N2137" s="624"/>
    </row>
    <row r="2138" spans="1:14" s="334" customFormat="1" ht="22.5" customHeight="1" x14ac:dyDescent="0.25">
      <c r="A2138" s="817"/>
      <c r="B2138" s="478" t="s">
        <v>20</v>
      </c>
      <c r="C2138" s="27"/>
      <c r="D2138" s="25"/>
      <c r="E2138" s="25"/>
      <c r="F2138" s="25"/>
      <c r="G2138" s="77" t="e">
        <f t="shared" si="1186"/>
        <v>#DIV/0!</v>
      </c>
      <c r="H2138" s="24"/>
      <c r="I2138" s="77" t="e">
        <f t="shared" si="1187"/>
        <v>#DIV/0!</v>
      </c>
      <c r="J2138" s="77" t="e">
        <f t="shared" si="1188"/>
        <v>#DIV/0!</v>
      </c>
      <c r="K2138" s="24">
        <f>E2138</f>
        <v>0</v>
      </c>
      <c r="L2138" s="24">
        <f t="shared" si="1189"/>
        <v>0</v>
      </c>
      <c r="M2138" s="115" t="e">
        <f t="shared" si="1185"/>
        <v>#DIV/0!</v>
      </c>
      <c r="N2138" s="625"/>
    </row>
    <row r="2139" spans="1:14" s="334" customFormat="1" ht="53.25" customHeight="1" x14ac:dyDescent="0.25">
      <c r="A2139" s="815" t="s">
        <v>472</v>
      </c>
      <c r="B2139" s="37" t="s">
        <v>283</v>
      </c>
      <c r="C2139" s="37" t="s">
        <v>139</v>
      </c>
      <c r="D2139" s="50">
        <f>SUM(D2140:D2143)</f>
        <v>665</v>
      </c>
      <c r="E2139" s="50">
        <f>SUM(E2140:E2143)</f>
        <v>974</v>
      </c>
      <c r="F2139" s="50">
        <f>SUM(F2140:F2143)</f>
        <v>0</v>
      </c>
      <c r="G2139" s="101">
        <f t="shared" si="1186"/>
        <v>0</v>
      </c>
      <c r="H2139" s="50">
        <f>SUM(H2140:H2143)</f>
        <v>0</v>
      </c>
      <c r="I2139" s="101">
        <f t="shared" si="1187"/>
        <v>0</v>
      </c>
      <c r="J2139" s="95" t="e">
        <f t="shared" si="1188"/>
        <v>#DIV/0!</v>
      </c>
      <c r="K2139" s="50">
        <f>SUM(K2140:K2143)</f>
        <v>974</v>
      </c>
      <c r="L2139" s="24">
        <f t="shared" si="1189"/>
        <v>0</v>
      </c>
      <c r="M2139" s="134">
        <f t="shared" si="1185"/>
        <v>1</v>
      </c>
      <c r="N2139" s="623" t="s">
        <v>744</v>
      </c>
    </row>
    <row r="2140" spans="1:14" s="334" customFormat="1" ht="22.5" customHeight="1" x14ac:dyDescent="0.25">
      <c r="A2140" s="816"/>
      <c r="B2140" s="478" t="s">
        <v>19</v>
      </c>
      <c r="C2140" s="27"/>
      <c r="D2140" s="25"/>
      <c r="E2140" s="24"/>
      <c r="F2140" s="25"/>
      <c r="G2140" s="77" t="e">
        <f t="shared" si="1186"/>
        <v>#DIV/0!</v>
      </c>
      <c r="H2140" s="24"/>
      <c r="I2140" s="77" t="e">
        <f t="shared" si="1187"/>
        <v>#DIV/0!</v>
      </c>
      <c r="J2140" s="77" t="e">
        <f t="shared" si="1188"/>
        <v>#DIV/0!</v>
      </c>
      <c r="K2140" s="24">
        <f>E2140</f>
        <v>0</v>
      </c>
      <c r="L2140" s="24">
        <f t="shared" si="1189"/>
        <v>0</v>
      </c>
      <c r="M2140" s="115" t="e">
        <f t="shared" si="1185"/>
        <v>#DIV/0!</v>
      </c>
      <c r="N2140" s="624"/>
    </row>
    <row r="2141" spans="1:14" s="334" customFormat="1" ht="22.5" customHeight="1" x14ac:dyDescent="0.25">
      <c r="A2141" s="816"/>
      <c r="B2141" s="478" t="s">
        <v>18</v>
      </c>
      <c r="C2141" s="27"/>
      <c r="D2141" s="24"/>
      <c r="E2141" s="24">
        <v>309</v>
      </c>
      <c r="F2141" s="24"/>
      <c r="G2141" s="96">
        <f t="shared" si="1186"/>
        <v>0</v>
      </c>
      <c r="H2141" s="24"/>
      <c r="I2141" s="96">
        <f t="shared" si="1187"/>
        <v>0</v>
      </c>
      <c r="J2141" s="77" t="e">
        <f t="shared" si="1188"/>
        <v>#DIV/0!</v>
      </c>
      <c r="K2141" s="24">
        <f>E2141</f>
        <v>309</v>
      </c>
      <c r="L2141" s="24">
        <f t="shared" si="1189"/>
        <v>0</v>
      </c>
      <c r="M2141" s="47">
        <f t="shared" si="1185"/>
        <v>1</v>
      </c>
      <c r="N2141" s="624"/>
    </row>
    <row r="2142" spans="1:14" s="334" customFormat="1" ht="22.5" customHeight="1" x14ac:dyDescent="0.25">
      <c r="A2142" s="816"/>
      <c r="B2142" s="478" t="s">
        <v>38</v>
      </c>
      <c r="C2142" s="27"/>
      <c r="D2142" s="24">
        <v>665</v>
      </c>
      <c r="E2142" s="24">
        <v>665</v>
      </c>
      <c r="F2142" s="24"/>
      <c r="G2142" s="96">
        <f t="shared" si="1186"/>
        <v>0</v>
      </c>
      <c r="H2142" s="24">
        <f>F2142</f>
        <v>0</v>
      </c>
      <c r="I2142" s="96">
        <f t="shared" si="1187"/>
        <v>0</v>
      </c>
      <c r="J2142" s="77" t="e">
        <f t="shared" si="1188"/>
        <v>#DIV/0!</v>
      </c>
      <c r="K2142" s="24">
        <f>E2142</f>
        <v>665</v>
      </c>
      <c r="L2142" s="24">
        <f t="shared" si="1189"/>
        <v>0</v>
      </c>
      <c r="M2142" s="47">
        <f t="shared" si="1185"/>
        <v>1</v>
      </c>
      <c r="N2142" s="624"/>
    </row>
    <row r="2143" spans="1:14" s="334" customFormat="1" ht="22.5" customHeight="1" x14ac:dyDescent="0.25">
      <c r="A2143" s="817"/>
      <c r="B2143" s="478" t="s">
        <v>20</v>
      </c>
      <c r="C2143" s="27"/>
      <c r="D2143" s="25"/>
      <c r="E2143" s="25"/>
      <c r="F2143" s="25"/>
      <c r="G2143" s="77" t="e">
        <f t="shared" si="1186"/>
        <v>#DIV/0!</v>
      </c>
      <c r="H2143" s="25"/>
      <c r="I2143" s="77" t="e">
        <f t="shared" si="1187"/>
        <v>#DIV/0!</v>
      </c>
      <c r="J2143" s="77" t="e">
        <f t="shared" si="1188"/>
        <v>#DIV/0!</v>
      </c>
      <c r="K2143" s="24">
        <f>E2143</f>
        <v>0</v>
      </c>
      <c r="L2143" s="24">
        <f t="shared" si="1189"/>
        <v>0</v>
      </c>
      <c r="M2143" s="115" t="e">
        <f t="shared" si="1185"/>
        <v>#DIV/0!</v>
      </c>
      <c r="N2143" s="625"/>
    </row>
    <row r="2144" spans="1:14" s="334" customFormat="1" ht="51.75" customHeight="1" x14ac:dyDescent="0.25">
      <c r="A2144" s="815" t="s">
        <v>1197</v>
      </c>
      <c r="B2144" s="37" t="s">
        <v>284</v>
      </c>
      <c r="C2144" s="37" t="s">
        <v>139</v>
      </c>
      <c r="D2144" s="50">
        <f>SUM(D2145:D2148)</f>
        <v>285</v>
      </c>
      <c r="E2144" s="50">
        <f>SUM(E2145:E2148)</f>
        <v>2645</v>
      </c>
      <c r="F2144" s="50">
        <f>SUM(F2145:F2148)</f>
        <v>0</v>
      </c>
      <c r="G2144" s="101">
        <f t="shared" si="1186"/>
        <v>0</v>
      </c>
      <c r="H2144" s="24">
        <f>SUM(H2145:H2148)</f>
        <v>0</v>
      </c>
      <c r="I2144" s="96">
        <f t="shared" si="1187"/>
        <v>0</v>
      </c>
      <c r="J2144" s="77" t="e">
        <f t="shared" si="1188"/>
        <v>#DIV/0!</v>
      </c>
      <c r="K2144" s="50">
        <f>SUM(K2145:K2148)</f>
        <v>2645</v>
      </c>
      <c r="L2144" s="24">
        <f t="shared" si="1189"/>
        <v>0</v>
      </c>
      <c r="M2144" s="134">
        <f t="shared" si="1185"/>
        <v>1</v>
      </c>
      <c r="N2144" s="629" t="s">
        <v>745</v>
      </c>
    </row>
    <row r="2145" spans="1:14" s="334" customFormat="1" ht="22.5" customHeight="1" x14ac:dyDescent="0.25">
      <c r="A2145" s="816"/>
      <c r="B2145" s="478" t="s">
        <v>19</v>
      </c>
      <c r="C2145" s="27"/>
      <c r="D2145" s="25"/>
      <c r="E2145" s="25"/>
      <c r="F2145" s="25"/>
      <c r="G2145" s="77" t="e">
        <f t="shared" si="1186"/>
        <v>#DIV/0!</v>
      </c>
      <c r="H2145" s="25"/>
      <c r="I2145" s="77" t="e">
        <f t="shared" si="1187"/>
        <v>#DIV/0!</v>
      </c>
      <c r="J2145" s="77" t="e">
        <f t="shared" si="1188"/>
        <v>#DIV/0!</v>
      </c>
      <c r="K2145" s="24">
        <f>E2145</f>
        <v>0</v>
      </c>
      <c r="L2145" s="24">
        <f t="shared" si="1189"/>
        <v>0</v>
      </c>
      <c r="M2145" s="115" t="e">
        <f t="shared" si="1185"/>
        <v>#DIV/0!</v>
      </c>
      <c r="N2145" s="630"/>
    </row>
    <row r="2146" spans="1:14" s="334" customFormat="1" ht="22.5" customHeight="1" x14ac:dyDescent="0.25">
      <c r="A2146" s="816"/>
      <c r="B2146" s="478" t="s">
        <v>18</v>
      </c>
      <c r="C2146" s="27"/>
      <c r="D2146" s="24"/>
      <c r="E2146" s="24">
        <v>2360</v>
      </c>
      <c r="F2146" s="24"/>
      <c r="G2146" s="101">
        <f t="shared" si="1186"/>
        <v>0</v>
      </c>
      <c r="H2146" s="24"/>
      <c r="I2146" s="96">
        <f t="shared" si="1187"/>
        <v>0</v>
      </c>
      <c r="J2146" s="77" t="e">
        <f t="shared" si="1188"/>
        <v>#DIV/0!</v>
      </c>
      <c r="K2146" s="24">
        <f>E2146</f>
        <v>2360</v>
      </c>
      <c r="L2146" s="24">
        <f t="shared" si="1189"/>
        <v>0</v>
      </c>
      <c r="M2146" s="47">
        <f t="shared" si="1185"/>
        <v>1</v>
      </c>
      <c r="N2146" s="630"/>
    </row>
    <row r="2147" spans="1:14" s="334" customFormat="1" ht="22.5" customHeight="1" x14ac:dyDescent="0.25">
      <c r="A2147" s="816"/>
      <c r="B2147" s="478" t="s">
        <v>38</v>
      </c>
      <c r="C2147" s="27"/>
      <c r="D2147" s="24">
        <v>285</v>
      </c>
      <c r="E2147" s="24">
        <v>285</v>
      </c>
      <c r="F2147" s="24"/>
      <c r="G2147" s="101">
        <f t="shared" si="1186"/>
        <v>0</v>
      </c>
      <c r="H2147" s="24"/>
      <c r="I2147" s="96">
        <f t="shared" si="1187"/>
        <v>0</v>
      </c>
      <c r="J2147" s="77" t="e">
        <f t="shared" si="1188"/>
        <v>#DIV/0!</v>
      </c>
      <c r="K2147" s="24">
        <f>E2147</f>
        <v>285</v>
      </c>
      <c r="L2147" s="24">
        <f t="shared" si="1189"/>
        <v>0</v>
      </c>
      <c r="M2147" s="47">
        <f t="shared" si="1185"/>
        <v>1</v>
      </c>
      <c r="N2147" s="630"/>
    </row>
    <row r="2148" spans="1:14" s="334" customFormat="1" ht="22.5" customHeight="1" x14ac:dyDescent="0.25">
      <c r="A2148" s="817"/>
      <c r="B2148" s="478" t="s">
        <v>20</v>
      </c>
      <c r="C2148" s="27"/>
      <c r="D2148" s="25"/>
      <c r="E2148" s="25"/>
      <c r="F2148" s="25"/>
      <c r="G2148" s="77" t="e">
        <f t="shared" si="1186"/>
        <v>#DIV/0!</v>
      </c>
      <c r="H2148" s="25"/>
      <c r="I2148" s="77" t="e">
        <f t="shared" si="1187"/>
        <v>#DIV/0!</v>
      </c>
      <c r="J2148" s="77" t="e">
        <f t="shared" si="1188"/>
        <v>#DIV/0!</v>
      </c>
      <c r="K2148" s="24">
        <f>E2148</f>
        <v>0</v>
      </c>
      <c r="L2148" s="24">
        <f t="shared" si="1189"/>
        <v>0</v>
      </c>
      <c r="M2148" s="115" t="e">
        <f t="shared" ref="M2148:M2153" si="1190">K2148/E2148</f>
        <v>#DIV/0!</v>
      </c>
      <c r="N2148" s="631"/>
    </row>
    <row r="2149" spans="1:14" s="334" customFormat="1" ht="93.75" x14ac:dyDescent="0.25">
      <c r="A2149" s="815" t="s">
        <v>1198</v>
      </c>
      <c r="B2149" s="37" t="s">
        <v>285</v>
      </c>
      <c r="C2149" s="37" t="s">
        <v>139</v>
      </c>
      <c r="D2149" s="50">
        <f>SUM(D2150:D2153)</f>
        <v>539.6</v>
      </c>
      <c r="E2149" s="50">
        <f>SUM(E2150:E2153)</f>
        <v>1043.4000000000001</v>
      </c>
      <c r="F2149" s="50">
        <f>SUM(F2150:F2153)</f>
        <v>0</v>
      </c>
      <c r="G2149" s="101">
        <f t="shared" si="1186"/>
        <v>0</v>
      </c>
      <c r="H2149" s="24">
        <f>SUM(H2150:H2153)</f>
        <v>0</v>
      </c>
      <c r="I2149" s="96">
        <f t="shared" si="1187"/>
        <v>0</v>
      </c>
      <c r="J2149" s="77" t="e">
        <f t="shared" si="1188"/>
        <v>#DIV/0!</v>
      </c>
      <c r="K2149" s="50">
        <f>SUM(K2150:K2153)</f>
        <v>1043.4000000000001</v>
      </c>
      <c r="L2149" s="24">
        <f t="shared" si="1189"/>
        <v>0</v>
      </c>
      <c r="M2149" s="134">
        <f t="shared" si="1190"/>
        <v>1</v>
      </c>
      <c r="N2149" s="475" t="s">
        <v>746</v>
      </c>
    </row>
    <row r="2150" spans="1:14" s="334" customFormat="1" ht="22.5" customHeight="1" x14ac:dyDescent="0.25">
      <c r="A2150" s="816"/>
      <c r="B2150" s="478" t="s">
        <v>19</v>
      </c>
      <c r="C2150" s="27"/>
      <c r="D2150" s="25"/>
      <c r="E2150" s="24"/>
      <c r="F2150" s="25"/>
      <c r="G2150" s="77" t="e">
        <f t="shared" si="1186"/>
        <v>#DIV/0!</v>
      </c>
      <c r="H2150" s="25"/>
      <c r="I2150" s="77" t="e">
        <f t="shared" si="1187"/>
        <v>#DIV/0!</v>
      </c>
      <c r="J2150" s="77" t="e">
        <f t="shared" si="1188"/>
        <v>#DIV/0!</v>
      </c>
      <c r="K2150" s="24">
        <f>E2150</f>
        <v>0</v>
      </c>
      <c r="L2150" s="24">
        <f t="shared" si="1189"/>
        <v>0</v>
      </c>
      <c r="M2150" s="115" t="e">
        <f t="shared" si="1190"/>
        <v>#DIV/0!</v>
      </c>
      <c r="N2150" s="476"/>
    </row>
    <row r="2151" spans="1:14" s="334" customFormat="1" ht="22.5" customHeight="1" x14ac:dyDescent="0.25">
      <c r="A2151" s="816"/>
      <c r="B2151" s="478" t="s">
        <v>18</v>
      </c>
      <c r="C2151" s="27"/>
      <c r="D2151" s="24"/>
      <c r="E2151" s="24">
        <v>503.8</v>
      </c>
      <c r="F2151" s="24"/>
      <c r="G2151" s="96">
        <f t="shared" si="1186"/>
        <v>0</v>
      </c>
      <c r="H2151" s="24"/>
      <c r="I2151" s="96">
        <f t="shared" si="1187"/>
        <v>0</v>
      </c>
      <c r="J2151" s="77" t="e">
        <f t="shared" si="1188"/>
        <v>#DIV/0!</v>
      </c>
      <c r="K2151" s="24">
        <f>E2151</f>
        <v>503.8</v>
      </c>
      <c r="L2151" s="24">
        <f t="shared" si="1189"/>
        <v>0</v>
      </c>
      <c r="M2151" s="47">
        <f t="shared" si="1190"/>
        <v>1</v>
      </c>
      <c r="N2151" s="476"/>
    </row>
    <row r="2152" spans="1:14" s="334" customFormat="1" ht="22.5" customHeight="1" x14ac:dyDescent="0.25">
      <c r="A2152" s="816"/>
      <c r="B2152" s="478" t="s">
        <v>38</v>
      </c>
      <c r="C2152" s="27"/>
      <c r="D2152" s="24">
        <v>539.6</v>
      </c>
      <c r="E2152" s="24">
        <v>539.6</v>
      </c>
      <c r="F2152" s="24"/>
      <c r="G2152" s="96">
        <f t="shared" si="1186"/>
        <v>0</v>
      </c>
      <c r="H2152" s="24"/>
      <c r="I2152" s="96">
        <f t="shared" si="1187"/>
        <v>0</v>
      </c>
      <c r="J2152" s="77" t="e">
        <f t="shared" si="1188"/>
        <v>#DIV/0!</v>
      </c>
      <c r="K2152" s="24">
        <f>E2152</f>
        <v>539.6</v>
      </c>
      <c r="L2152" s="24">
        <f t="shared" si="1189"/>
        <v>0</v>
      </c>
      <c r="M2152" s="47">
        <f t="shared" si="1190"/>
        <v>1</v>
      </c>
      <c r="N2152" s="476"/>
    </row>
    <row r="2153" spans="1:14" s="334" customFormat="1" ht="22.5" customHeight="1" x14ac:dyDescent="0.25">
      <c r="A2153" s="817"/>
      <c r="B2153" s="478" t="s">
        <v>20</v>
      </c>
      <c r="C2153" s="27"/>
      <c r="D2153" s="25"/>
      <c r="E2153" s="25"/>
      <c r="F2153" s="25"/>
      <c r="G2153" s="77" t="e">
        <f t="shared" si="1186"/>
        <v>#DIV/0!</v>
      </c>
      <c r="H2153" s="25"/>
      <c r="I2153" s="77" t="e">
        <f t="shared" si="1187"/>
        <v>#DIV/0!</v>
      </c>
      <c r="J2153" s="77" t="e">
        <f t="shared" si="1188"/>
        <v>#DIV/0!</v>
      </c>
      <c r="K2153" s="24">
        <f>E2153</f>
        <v>0</v>
      </c>
      <c r="L2153" s="24">
        <f t="shared" si="1189"/>
        <v>0</v>
      </c>
      <c r="M2153" s="115" t="e">
        <f t="shared" si="1190"/>
        <v>#DIV/0!</v>
      </c>
      <c r="N2153" s="477"/>
    </row>
    <row r="2154" spans="1:14" s="13" customFormat="1" ht="47.25" customHeight="1" x14ac:dyDescent="0.25">
      <c r="A2154" s="660" t="s">
        <v>329</v>
      </c>
      <c r="B2154" s="34" t="s">
        <v>1057</v>
      </c>
      <c r="C2154" s="34" t="s">
        <v>95</v>
      </c>
      <c r="D2154" s="31">
        <f>SUM(D2155:D2158)</f>
        <v>44324.27</v>
      </c>
      <c r="E2154" s="31">
        <f>SUM(E2155:E2158)</f>
        <v>44324.27</v>
      </c>
      <c r="F2154" s="31">
        <f>SUM(F2155:F2158)</f>
        <v>6021.29</v>
      </c>
      <c r="G2154" s="97">
        <f t="shared" ref="G2154:G2193" si="1191">F2154/E2154</f>
        <v>0.13600000000000001</v>
      </c>
      <c r="H2154" s="31">
        <f>SUM(H2155:H2158)</f>
        <v>6021.29</v>
      </c>
      <c r="I2154" s="97">
        <f t="shared" ref="I2154:I2193" si="1192">H2154/E2154</f>
        <v>0.13600000000000001</v>
      </c>
      <c r="J2154" s="97">
        <f t="shared" ref="J2154:J2192" si="1193">H2154/F2154</f>
        <v>1</v>
      </c>
      <c r="K2154" s="31">
        <f>SUM(K2155:K2158)</f>
        <v>43875.66</v>
      </c>
      <c r="L2154" s="31">
        <f>SUM(L2155:L2158)</f>
        <v>448.61</v>
      </c>
      <c r="M2154" s="32">
        <f t="shared" si="1175"/>
        <v>0.99</v>
      </c>
      <c r="N2154" s="695"/>
    </row>
    <row r="2155" spans="1:14" s="13" customFormat="1" ht="23.25" customHeight="1" x14ac:dyDescent="0.25">
      <c r="A2155" s="660"/>
      <c r="B2155" s="35" t="s">
        <v>19</v>
      </c>
      <c r="C2155" s="35"/>
      <c r="D2155" s="33">
        <f t="shared" ref="D2155:F2157" si="1194">D2160+D2195</f>
        <v>0</v>
      </c>
      <c r="E2155" s="33">
        <f t="shared" si="1194"/>
        <v>0</v>
      </c>
      <c r="F2155" s="33">
        <f t="shared" si="1194"/>
        <v>0</v>
      </c>
      <c r="G2155" s="99" t="e">
        <f t="shared" si="1191"/>
        <v>#DIV/0!</v>
      </c>
      <c r="H2155" s="33">
        <f>H2160+H2195</f>
        <v>0</v>
      </c>
      <c r="I2155" s="99" t="e">
        <f t="shared" si="1192"/>
        <v>#DIV/0!</v>
      </c>
      <c r="J2155" s="99" t="e">
        <f t="shared" si="1193"/>
        <v>#DIV/0!</v>
      </c>
      <c r="K2155" s="33">
        <f t="shared" ref="K2155:L2157" si="1195">K2160+K2195</f>
        <v>0</v>
      </c>
      <c r="L2155" s="33">
        <f t="shared" si="1195"/>
        <v>0</v>
      </c>
      <c r="M2155" s="112" t="e">
        <f t="shared" si="1175"/>
        <v>#DIV/0!</v>
      </c>
      <c r="N2155" s="695"/>
    </row>
    <row r="2156" spans="1:14" s="13" customFormat="1" ht="18.75" customHeight="1" x14ac:dyDescent="0.25">
      <c r="A2156" s="660"/>
      <c r="B2156" s="35" t="s">
        <v>18</v>
      </c>
      <c r="C2156" s="35"/>
      <c r="D2156" s="33">
        <f t="shared" si="1194"/>
        <v>0</v>
      </c>
      <c r="E2156" s="33">
        <f t="shared" si="1194"/>
        <v>0</v>
      </c>
      <c r="F2156" s="33">
        <f t="shared" si="1194"/>
        <v>0</v>
      </c>
      <c r="G2156" s="99" t="e">
        <f t="shared" si="1191"/>
        <v>#DIV/0!</v>
      </c>
      <c r="H2156" s="108">
        <f>H2161+H2196</f>
        <v>0</v>
      </c>
      <c r="I2156" s="99" t="e">
        <f t="shared" si="1192"/>
        <v>#DIV/0!</v>
      </c>
      <c r="J2156" s="99" t="e">
        <f t="shared" si="1193"/>
        <v>#DIV/0!</v>
      </c>
      <c r="K2156" s="108">
        <f t="shared" si="1195"/>
        <v>0</v>
      </c>
      <c r="L2156" s="108">
        <f t="shared" si="1195"/>
        <v>0</v>
      </c>
      <c r="M2156" s="112" t="e">
        <f t="shared" si="1175"/>
        <v>#DIV/0!</v>
      </c>
      <c r="N2156" s="695"/>
    </row>
    <row r="2157" spans="1:14" s="13" customFormat="1" ht="18.75" customHeight="1" x14ac:dyDescent="0.25">
      <c r="A2157" s="660"/>
      <c r="B2157" s="35" t="s">
        <v>38</v>
      </c>
      <c r="C2157" s="35"/>
      <c r="D2157" s="33">
        <f t="shared" si="1194"/>
        <v>44324.27</v>
      </c>
      <c r="E2157" s="33">
        <f t="shared" si="1194"/>
        <v>44324.27</v>
      </c>
      <c r="F2157" s="33">
        <f t="shared" si="1194"/>
        <v>6021.29</v>
      </c>
      <c r="G2157" s="100">
        <f t="shared" si="1191"/>
        <v>0.13600000000000001</v>
      </c>
      <c r="H2157" s="33">
        <f>H2162+H2197</f>
        <v>6021.29</v>
      </c>
      <c r="I2157" s="100">
        <f t="shared" si="1192"/>
        <v>0.13600000000000001</v>
      </c>
      <c r="J2157" s="100">
        <f t="shared" si="1193"/>
        <v>1</v>
      </c>
      <c r="K2157" s="33">
        <f t="shared" si="1195"/>
        <v>43875.66</v>
      </c>
      <c r="L2157" s="33">
        <f t="shared" si="1195"/>
        <v>448.61</v>
      </c>
      <c r="M2157" s="111">
        <f t="shared" si="1175"/>
        <v>0.99</v>
      </c>
      <c r="N2157" s="695"/>
    </row>
    <row r="2158" spans="1:14" s="13" customFormat="1" ht="18.75" customHeight="1" x14ac:dyDescent="0.25">
      <c r="A2158" s="660"/>
      <c r="B2158" s="35" t="s">
        <v>20</v>
      </c>
      <c r="C2158" s="35"/>
      <c r="D2158" s="33"/>
      <c r="E2158" s="33"/>
      <c r="F2158" s="33"/>
      <c r="G2158" s="99"/>
      <c r="H2158" s="33"/>
      <c r="I2158" s="99"/>
      <c r="J2158" s="99"/>
      <c r="K2158" s="33"/>
      <c r="L2158" s="33"/>
      <c r="M2158" s="112"/>
      <c r="N2158" s="695"/>
    </row>
    <row r="2159" spans="1:14" s="4" customFormat="1" ht="58.5" x14ac:dyDescent="0.25">
      <c r="A2159" s="680" t="s">
        <v>77</v>
      </c>
      <c r="B2159" s="53" t="s">
        <v>499</v>
      </c>
      <c r="C2159" s="53" t="s">
        <v>97</v>
      </c>
      <c r="D2159" s="58">
        <f>SUM(D2160:D2163)</f>
        <v>284.8</v>
      </c>
      <c r="E2159" s="58">
        <f>SUM(E2160:E2163)</f>
        <v>284.8</v>
      </c>
      <c r="F2159" s="58">
        <f>SUM(F2160:F2163)</f>
        <v>49.6</v>
      </c>
      <c r="G2159" s="92">
        <f t="shared" si="1191"/>
        <v>0.17399999999999999</v>
      </c>
      <c r="H2159" s="58">
        <f>SUM(H2160:H2163)</f>
        <v>49.6</v>
      </c>
      <c r="I2159" s="92">
        <f t="shared" si="1192"/>
        <v>0.17399999999999999</v>
      </c>
      <c r="J2159" s="92">
        <f t="shared" si="1193"/>
        <v>1</v>
      </c>
      <c r="K2159" s="58">
        <f>SUM(K2160:K2163)</f>
        <v>284.8</v>
      </c>
      <c r="L2159" s="58">
        <f>SUM(L2160:L2163)</f>
        <v>0</v>
      </c>
      <c r="M2159" s="47">
        <f t="shared" si="1175"/>
        <v>1</v>
      </c>
      <c r="N2159" s="895"/>
    </row>
    <row r="2160" spans="1:14" s="4" customFormat="1" ht="18.75" customHeight="1" x14ac:dyDescent="0.25">
      <c r="A2160" s="681"/>
      <c r="B2160" s="377" t="s">
        <v>19</v>
      </c>
      <c r="C2160" s="377"/>
      <c r="D2160" s="24">
        <f>D2165+D2170</f>
        <v>0</v>
      </c>
      <c r="E2160" s="24">
        <f t="shared" ref="E2160:L2160" si="1196">E2165+E2170</f>
        <v>0</v>
      </c>
      <c r="F2160" s="24">
        <f t="shared" si="1196"/>
        <v>0</v>
      </c>
      <c r="G2160" s="77" t="e">
        <f t="shared" si="1191"/>
        <v>#DIV/0!</v>
      </c>
      <c r="H2160" s="24">
        <f t="shared" si="1196"/>
        <v>0</v>
      </c>
      <c r="I2160" s="77" t="e">
        <f t="shared" si="1192"/>
        <v>#DIV/0!</v>
      </c>
      <c r="J2160" s="77" t="e">
        <f t="shared" si="1193"/>
        <v>#DIV/0!</v>
      </c>
      <c r="K2160" s="24">
        <f t="shared" si="1196"/>
        <v>0</v>
      </c>
      <c r="L2160" s="24">
        <f t="shared" si="1196"/>
        <v>0</v>
      </c>
      <c r="M2160" s="115" t="e">
        <f t="shared" si="1175"/>
        <v>#DIV/0!</v>
      </c>
      <c r="N2160" s="730"/>
    </row>
    <row r="2161" spans="1:14" s="4" customFormat="1" ht="18.75" customHeight="1" x14ac:dyDescent="0.25">
      <c r="A2161" s="681"/>
      <c r="B2161" s="377" t="s">
        <v>18</v>
      </c>
      <c r="C2161" s="377"/>
      <c r="D2161" s="24">
        <f t="shared" ref="D2161:F2163" si="1197">D2166+D2171</f>
        <v>0</v>
      </c>
      <c r="E2161" s="24">
        <f t="shared" si="1197"/>
        <v>0</v>
      </c>
      <c r="F2161" s="24">
        <f t="shared" si="1197"/>
        <v>0</v>
      </c>
      <c r="G2161" s="77" t="e">
        <f t="shared" si="1191"/>
        <v>#DIV/0!</v>
      </c>
      <c r="H2161" s="24">
        <f t="shared" ref="H2161" si="1198">H2166+H2171</f>
        <v>0</v>
      </c>
      <c r="I2161" s="77" t="e">
        <f t="shared" si="1192"/>
        <v>#DIV/0!</v>
      </c>
      <c r="J2161" s="77" t="e">
        <f t="shared" si="1193"/>
        <v>#DIV/0!</v>
      </c>
      <c r="K2161" s="24">
        <f t="shared" ref="K2161:L2161" si="1199">K2166+K2171</f>
        <v>0</v>
      </c>
      <c r="L2161" s="24">
        <f t="shared" si="1199"/>
        <v>0</v>
      </c>
      <c r="M2161" s="115" t="e">
        <f t="shared" si="1175"/>
        <v>#DIV/0!</v>
      </c>
      <c r="N2161" s="730"/>
    </row>
    <row r="2162" spans="1:14" s="4" customFormat="1" ht="18.75" customHeight="1" x14ac:dyDescent="0.25">
      <c r="A2162" s="681"/>
      <c r="B2162" s="377" t="s">
        <v>38</v>
      </c>
      <c r="C2162" s="377"/>
      <c r="D2162" s="24">
        <f t="shared" si="1197"/>
        <v>284.8</v>
      </c>
      <c r="E2162" s="24">
        <f t="shared" si="1197"/>
        <v>284.8</v>
      </c>
      <c r="F2162" s="24">
        <f t="shared" si="1197"/>
        <v>49.6</v>
      </c>
      <c r="G2162" s="96">
        <f t="shared" si="1191"/>
        <v>0.17399999999999999</v>
      </c>
      <c r="H2162" s="24">
        <f t="shared" ref="H2162" si="1200">H2167+H2172</f>
        <v>49.6</v>
      </c>
      <c r="I2162" s="96">
        <f t="shared" si="1192"/>
        <v>0.17399999999999999</v>
      </c>
      <c r="J2162" s="96">
        <f t="shared" si="1193"/>
        <v>1</v>
      </c>
      <c r="K2162" s="24">
        <f t="shared" ref="K2162:L2162" si="1201">K2167+K2172</f>
        <v>284.8</v>
      </c>
      <c r="L2162" s="24">
        <f t="shared" si="1201"/>
        <v>0</v>
      </c>
      <c r="M2162" s="47">
        <f t="shared" si="1175"/>
        <v>1</v>
      </c>
      <c r="N2162" s="730"/>
    </row>
    <row r="2163" spans="1:14" s="4" customFormat="1" ht="18.75" customHeight="1" x14ac:dyDescent="0.25">
      <c r="A2163" s="682"/>
      <c r="B2163" s="377" t="s">
        <v>20</v>
      </c>
      <c r="C2163" s="377"/>
      <c r="D2163" s="24">
        <f t="shared" si="1197"/>
        <v>0</v>
      </c>
      <c r="E2163" s="24">
        <f t="shared" si="1197"/>
        <v>0</v>
      </c>
      <c r="F2163" s="24">
        <f t="shared" si="1197"/>
        <v>0</v>
      </c>
      <c r="G2163" s="77"/>
      <c r="H2163" s="24">
        <f t="shared" ref="H2163" si="1202">H2168+H2173</f>
        <v>0</v>
      </c>
      <c r="I2163" s="77"/>
      <c r="J2163" s="77"/>
      <c r="K2163" s="24">
        <f t="shared" ref="K2163:L2163" si="1203">K2168+K2173</f>
        <v>0</v>
      </c>
      <c r="L2163" s="24">
        <f t="shared" si="1203"/>
        <v>0</v>
      </c>
      <c r="M2163" s="115"/>
      <c r="N2163" s="731"/>
    </row>
    <row r="2164" spans="1:14" s="4" customFormat="1" ht="39" customHeight="1" x14ac:dyDescent="0.25">
      <c r="A2164" s="636" t="s">
        <v>500</v>
      </c>
      <c r="B2164" s="37" t="s">
        <v>1058</v>
      </c>
      <c r="C2164" s="37" t="s">
        <v>139</v>
      </c>
      <c r="D2164" s="50">
        <f>SUM(D2165:D2168)</f>
        <v>10.06</v>
      </c>
      <c r="E2164" s="50">
        <f>SUM(E2165:E2168)</f>
        <v>10.06</v>
      </c>
      <c r="F2164" s="24">
        <f>SUM(F2165:F2168)</f>
        <v>0</v>
      </c>
      <c r="G2164" s="96">
        <f t="shared" si="1191"/>
        <v>0</v>
      </c>
      <c r="H2164" s="24">
        <f>SUM(H2165:H2168)</f>
        <v>0</v>
      </c>
      <c r="I2164" s="96">
        <f t="shared" si="1192"/>
        <v>0</v>
      </c>
      <c r="J2164" s="77" t="e">
        <f t="shared" si="1193"/>
        <v>#DIV/0!</v>
      </c>
      <c r="K2164" s="24">
        <f t="shared" ref="K2164:K2213" si="1204">E2164</f>
        <v>10.06</v>
      </c>
      <c r="L2164" s="24">
        <f t="shared" ref="L2164:L2213" si="1205">E2164-K2164</f>
        <v>0</v>
      </c>
      <c r="M2164" s="47">
        <f t="shared" si="1175"/>
        <v>1</v>
      </c>
      <c r="N2164" s="818" t="s">
        <v>1059</v>
      </c>
    </row>
    <row r="2165" spans="1:14" s="4" customFormat="1" x14ac:dyDescent="0.25">
      <c r="A2165" s="636"/>
      <c r="B2165" s="377" t="s">
        <v>19</v>
      </c>
      <c r="C2165" s="377"/>
      <c r="D2165" s="24"/>
      <c r="E2165" s="25"/>
      <c r="F2165" s="24"/>
      <c r="G2165" s="77" t="e">
        <f t="shared" si="1191"/>
        <v>#DIV/0!</v>
      </c>
      <c r="H2165" s="36"/>
      <c r="I2165" s="77" t="e">
        <f t="shared" si="1192"/>
        <v>#DIV/0!</v>
      </c>
      <c r="J2165" s="77" t="e">
        <f t="shared" si="1193"/>
        <v>#DIV/0!</v>
      </c>
      <c r="K2165" s="24">
        <f t="shared" si="1204"/>
        <v>0</v>
      </c>
      <c r="L2165" s="24">
        <f t="shared" si="1205"/>
        <v>0</v>
      </c>
      <c r="M2165" s="115" t="e">
        <f t="shared" si="1175"/>
        <v>#DIV/0!</v>
      </c>
      <c r="N2165" s="819"/>
    </row>
    <row r="2166" spans="1:14" s="4" customFormat="1" x14ac:dyDescent="0.25">
      <c r="A2166" s="636"/>
      <c r="B2166" s="377" t="s">
        <v>18</v>
      </c>
      <c r="C2166" s="377"/>
      <c r="D2166" s="24"/>
      <c r="E2166" s="25"/>
      <c r="F2166" s="24"/>
      <c r="G2166" s="77" t="e">
        <f t="shared" si="1191"/>
        <v>#DIV/0!</v>
      </c>
      <c r="H2166" s="156"/>
      <c r="I2166" s="77" t="e">
        <f t="shared" si="1192"/>
        <v>#DIV/0!</v>
      </c>
      <c r="J2166" s="77" t="e">
        <f t="shared" si="1193"/>
        <v>#DIV/0!</v>
      </c>
      <c r="K2166" s="24">
        <f t="shared" si="1204"/>
        <v>0</v>
      </c>
      <c r="L2166" s="24">
        <f t="shared" si="1205"/>
        <v>0</v>
      </c>
      <c r="M2166" s="115" t="e">
        <f t="shared" si="1175"/>
        <v>#DIV/0!</v>
      </c>
      <c r="N2166" s="819"/>
    </row>
    <row r="2167" spans="1:14" s="4" customFormat="1" x14ac:dyDescent="0.25">
      <c r="A2167" s="636"/>
      <c r="B2167" s="377" t="s">
        <v>38</v>
      </c>
      <c r="C2167" s="377"/>
      <c r="D2167" s="24">
        <v>10.06</v>
      </c>
      <c r="E2167" s="24">
        <v>10.06</v>
      </c>
      <c r="F2167" s="24"/>
      <c r="G2167" s="96">
        <f t="shared" si="1191"/>
        <v>0</v>
      </c>
      <c r="H2167" s="24"/>
      <c r="I2167" s="77">
        <f t="shared" si="1192"/>
        <v>0</v>
      </c>
      <c r="J2167" s="77" t="e">
        <f t="shared" si="1193"/>
        <v>#DIV/0!</v>
      </c>
      <c r="K2167" s="24">
        <f t="shared" si="1204"/>
        <v>10.06</v>
      </c>
      <c r="L2167" s="24">
        <f t="shared" si="1205"/>
        <v>0</v>
      </c>
      <c r="M2167" s="47">
        <f t="shared" si="1175"/>
        <v>1</v>
      </c>
      <c r="N2167" s="819"/>
    </row>
    <row r="2168" spans="1:14" s="4" customFormat="1" x14ac:dyDescent="0.25">
      <c r="A2168" s="636"/>
      <c r="B2168" s="377" t="s">
        <v>20</v>
      </c>
      <c r="C2168" s="377"/>
      <c r="D2168" s="24"/>
      <c r="E2168" s="24"/>
      <c r="F2168" s="24"/>
      <c r="G2168" s="77" t="e">
        <f t="shared" si="1191"/>
        <v>#DIV/0!</v>
      </c>
      <c r="H2168" s="36"/>
      <c r="I2168" s="77" t="e">
        <f t="shared" si="1192"/>
        <v>#DIV/0!</v>
      </c>
      <c r="J2168" s="77" t="e">
        <f t="shared" si="1193"/>
        <v>#DIV/0!</v>
      </c>
      <c r="K2168" s="24">
        <f t="shared" si="1204"/>
        <v>0</v>
      </c>
      <c r="L2168" s="24">
        <f t="shared" si="1205"/>
        <v>0</v>
      </c>
      <c r="M2168" s="115" t="e">
        <f t="shared" si="1175"/>
        <v>#DIV/0!</v>
      </c>
      <c r="N2168" s="820"/>
    </row>
    <row r="2169" spans="1:14" s="42" customFormat="1" ht="37.5" outlineLevel="1" x14ac:dyDescent="0.25">
      <c r="A2169" s="636" t="s">
        <v>501</v>
      </c>
      <c r="B2169" s="37" t="s">
        <v>53</v>
      </c>
      <c r="C2169" s="37" t="s">
        <v>139</v>
      </c>
      <c r="D2169" s="50">
        <f>SUM(D2170:D2173)</f>
        <v>274.74</v>
      </c>
      <c r="E2169" s="50">
        <f>SUM(E2170:E2173)</f>
        <v>274.74</v>
      </c>
      <c r="F2169" s="50">
        <f>SUM(F2170:F2173)</f>
        <v>49.6</v>
      </c>
      <c r="G2169" s="101">
        <f t="shared" si="1191"/>
        <v>0.18099999999999999</v>
      </c>
      <c r="H2169" s="50">
        <f>SUM(H2170:H2173)</f>
        <v>49.6</v>
      </c>
      <c r="I2169" s="96">
        <f t="shared" si="1192"/>
        <v>0.18099999999999999</v>
      </c>
      <c r="J2169" s="101">
        <f t="shared" si="1193"/>
        <v>1</v>
      </c>
      <c r="K2169" s="50">
        <f t="shared" si="1204"/>
        <v>274.74</v>
      </c>
      <c r="L2169" s="50">
        <f t="shared" si="1205"/>
        <v>0</v>
      </c>
      <c r="M2169" s="134">
        <f t="shared" si="1175"/>
        <v>1</v>
      </c>
      <c r="N2169" s="796"/>
    </row>
    <row r="2170" spans="1:14" s="42" customFormat="1" ht="19.5" customHeight="1" outlineLevel="1" x14ac:dyDescent="0.25">
      <c r="A2170" s="636"/>
      <c r="B2170" s="377" t="s">
        <v>19</v>
      </c>
      <c r="C2170" s="377"/>
      <c r="D2170" s="24">
        <f>D2175+D2180+D2185+D2190</f>
        <v>0</v>
      </c>
      <c r="E2170" s="24">
        <f>E2175+E2180+E2185+E2190</f>
        <v>0</v>
      </c>
      <c r="F2170" s="24"/>
      <c r="G2170" s="77" t="e">
        <f t="shared" si="1191"/>
        <v>#DIV/0!</v>
      </c>
      <c r="H2170" s="36"/>
      <c r="I2170" s="77" t="e">
        <f t="shared" si="1192"/>
        <v>#DIV/0!</v>
      </c>
      <c r="J2170" s="77" t="e">
        <f t="shared" si="1193"/>
        <v>#DIV/0!</v>
      </c>
      <c r="K2170" s="36">
        <f t="shared" si="1204"/>
        <v>0</v>
      </c>
      <c r="L2170" s="36">
        <f t="shared" si="1205"/>
        <v>0</v>
      </c>
      <c r="M2170" s="115" t="e">
        <f t="shared" si="1175"/>
        <v>#DIV/0!</v>
      </c>
      <c r="N2170" s="796"/>
    </row>
    <row r="2171" spans="1:14" s="42" customFormat="1" ht="19.5" customHeight="1" outlineLevel="1" x14ac:dyDescent="0.25">
      <c r="A2171" s="636"/>
      <c r="B2171" s="377" t="s">
        <v>18</v>
      </c>
      <c r="C2171" s="377"/>
      <c r="D2171" s="24">
        <f t="shared" ref="D2171:E2173" si="1206">D2176+D2181+D2186+D2191</f>
        <v>0</v>
      </c>
      <c r="E2171" s="24">
        <f t="shared" si="1206"/>
        <v>0</v>
      </c>
      <c r="F2171" s="24"/>
      <c r="G2171" s="77" t="e">
        <f t="shared" si="1191"/>
        <v>#DIV/0!</v>
      </c>
      <c r="H2171" s="156"/>
      <c r="I2171" s="77" t="e">
        <f t="shared" si="1192"/>
        <v>#DIV/0!</v>
      </c>
      <c r="J2171" s="77" t="e">
        <f t="shared" si="1193"/>
        <v>#DIV/0!</v>
      </c>
      <c r="K2171" s="36">
        <f t="shared" si="1204"/>
        <v>0</v>
      </c>
      <c r="L2171" s="36">
        <f t="shared" si="1205"/>
        <v>0</v>
      </c>
      <c r="M2171" s="115" t="e">
        <f t="shared" si="1175"/>
        <v>#DIV/0!</v>
      </c>
      <c r="N2171" s="796"/>
    </row>
    <row r="2172" spans="1:14" s="42" customFormat="1" ht="19.5" customHeight="1" outlineLevel="1" x14ac:dyDescent="0.25">
      <c r="A2172" s="636"/>
      <c r="B2172" s="377" t="s">
        <v>38</v>
      </c>
      <c r="C2172" s="377"/>
      <c r="D2172" s="24">
        <f t="shared" si="1206"/>
        <v>274.74</v>
      </c>
      <c r="E2172" s="24">
        <f t="shared" si="1206"/>
        <v>274.74</v>
      </c>
      <c r="F2172" s="24">
        <f>F2177+F2182+F2187+F2192</f>
        <v>49.6</v>
      </c>
      <c r="G2172" s="96">
        <f t="shared" si="1191"/>
        <v>0.18099999999999999</v>
      </c>
      <c r="H2172" s="24">
        <f>H2177+H2182+H2187+H2192</f>
        <v>49.6</v>
      </c>
      <c r="I2172" s="96">
        <f t="shared" si="1192"/>
        <v>0.18099999999999999</v>
      </c>
      <c r="J2172" s="96">
        <f t="shared" si="1193"/>
        <v>1</v>
      </c>
      <c r="K2172" s="24">
        <f>K2177+K2182+K2187+K2192</f>
        <v>274.74</v>
      </c>
      <c r="L2172" s="24">
        <f t="shared" si="1205"/>
        <v>0</v>
      </c>
      <c r="M2172" s="47">
        <f t="shared" si="1175"/>
        <v>1</v>
      </c>
      <c r="N2172" s="796"/>
    </row>
    <row r="2173" spans="1:14" s="42" customFormat="1" ht="19.5" customHeight="1" outlineLevel="1" x14ac:dyDescent="0.25">
      <c r="A2173" s="636"/>
      <c r="B2173" s="377" t="s">
        <v>20</v>
      </c>
      <c r="C2173" s="377"/>
      <c r="D2173" s="24">
        <f t="shared" si="1206"/>
        <v>0</v>
      </c>
      <c r="E2173" s="24">
        <f t="shared" si="1206"/>
        <v>0</v>
      </c>
      <c r="F2173" s="24"/>
      <c r="G2173" s="77" t="e">
        <f t="shared" si="1191"/>
        <v>#DIV/0!</v>
      </c>
      <c r="H2173" s="36"/>
      <c r="I2173" s="77" t="e">
        <f t="shared" si="1192"/>
        <v>#DIV/0!</v>
      </c>
      <c r="J2173" s="77" t="e">
        <f t="shared" si="1193"/>
        <v>#DIV/0!</v>
      </c>
      <c r="K2173" s="36">
        <f t="shared" si="1204"/>
        <v>0</v>
      </c>
      <c r="L2173" s="36">
        <f t="shared" si="1205"/>
        <v>0</v>
      </c>
      <c r="M2173" s="115" t="e">
        <f t="shared" si="1175"/>
        <v>#DIV/0!</v>
      </c>
      <c r="N2173" s="796"/>
    </row>
    <row r="2174" spans="1:14" s="207" customFormat="1" ht="37.5" x14ac:dyDescent="0.25">
      <c r="A2174" s="636" t="s">
        <v>502</v>
      </c>
      <c r="B2174" s="37" t="s">
        <v>103</v>
      </c>
      <c r="C2174" s="37" t="s">
        <v>139</v>
      </c>
      <c r="D2174" s="50">
        <f>SUM(D2175:D2178)</f>
        <v>49.6</v>
      </c>
      <c r="E2174" s="50">
        <f>SUM(E2175:E2178)</f>
        <v>49.6</v>
      </c>
      <c r="F2174" s="50">
        <f>SUM(F2175:F2178)</f>
        <v>49.6</v>
      </c>
      <c r="G2174" s="101">
        <f t="shared" si="1191"/>
        <v>1</v>
      </c>
      <c r="H2174" s="50">
        <f>SUM(H2175:H2178)</f>
        <v>49.6</v>
      </c>
      <c r="I2174" s="96">
        <f t="shared" si="1192"/>
        <v>1</v>
      </c>
      <c r="J2174" s="101">
        <f t="shared" si="1193"/>
        <v>1</v>
      </c>
      <c r="K2174" s="50">
        <f t="shared" si="1204"/>
        <v>49.6</v>
      </c>
      <c r="L2174" s="50">
        <f t="shared" si="1205"/>
        <v>0</v>
      </c>
      <c r="M2174" s="134">
        <f t="shared" si="1175"/>
        <v>1</v>
      </c>
      <c r="N2174" s="818" t="s">
        <v>1060</v>
      </c>
    </row>
    <row r="2175" spans="1:14" s="13" customFormat="1" ht="19.5" customHeight="1" x14ac:dyDescent="0.25">
      <c r="A2175" s="636"/>
      <c r="B2175" s="377" t="s">
        <v>19</v>
      </c>
      <c r="C2175" s="377"/>
      <c r="D2175" s="24"/>
      <c r="E2175" s="24"/>
      <c r="F2175" s="24"/>
      <c r="G2175" s="77" t="e">
        <f t="shared" si="1191"/>
        <v>#DIV/0!</v>
      </c>
      <c r="H2175" s="36"/>
      <c r="I2175" s="77" t="e">
        <f t="shared" si="1192"/>
        <v>#DIV/0!</v>
      </c>
      <c r="J2175" s="77" t="e">
        <f t="shared" si="1193"/>
        <v>#DIV/0!</v>
      </c>
      <c r="K2175" s="36">
        <f t="shared" si="1204"/>
        <v>0</v>
      </c>
      <c r="L2175" s="36">
        <f t="shared" si="1205"/>
        <v>0</v>
      </c>
      <c r="M2175" s="115" t="e">
        <f t="shared" si="1175"/>
        <v>#DIV/0!</v>
      </c>
      <c r="N2175" s="819"/>
    </row>
    <row r="2176" spans="1:14" s="13" customFormat="1" ht="19.5" customHeight="1" x14ac:dyDescent="0.25">
      <c r="A2176" s="636"/>
      <c r="B2176" s="377" t="s">
        <v>18</v>
      </c>
      <c r="C2176" s="377"/>
      <c r="D2176" s="24"/>
      <c r="E2176" s="24"/>
      <c r="F2176" s="24"/>
      <c r="G2176" s="77" t="e">
        <f t="shared" si="1191"/>
        <v>#DIV/0!</v>
      </c>
      <c r="H2176" s="156"/>
      <c r="I2176" s="77" t="e">
        <f t="shared" si="1192"/>
        <v>#DIV/0!</v>
      </c>
      <c r="J2176" s="77" t="e">
        <f t="shared" si="1193"/>
        <v>#DIV/0!</v>
      </c>
      <c r="K2176" s="36">
        <f t="shared" si="1204"/>
        <v>0</v>
      </c>
      <c r="L2176" s="36">
        <f t="shared" si="1205"/>
        <v>0</v>
      </c>
      <c r="M2176" s="115" t="e">
        <f t="shared" si="1175"/>
        <v>#DIV/0!</v>
      </c>
      <c r="N2176" s="819"/>
    </row>
    <row r="2177" spans="1:14" s="13" customFormat="1" ht="19.5" customHeight="1" x14ac:dyDescent="0.25">
      <c r="A2177" s="636"/>
      <c r="B2177" s="377" t="s">
        <v>38</v>
      </c>
      <c r="C2177" s="377"/>
      <c r="D2177" s="24">
        <v>49.6</v>
      </c>
      <c r="E2177" s="24">
        <v>49.6</v>
      </c>
      <c r="F2177" s="24">
        <v>49.6</v>
      </c>
      <c r="G2177" s="96">
        <f t="shared" si="1191"/>
        <v>1</v>
      </c>
      <c r="H2177" s="24">
        <v>49.6</v>
      </c>
      <c r="I2177" s="24">
        <v>49.6</v>
      </c>
      <c r="J2177" s="24">
        <v>49.6</v>
      </c>
      <c r="K2177" s="24">
        <f t="shared" si="1204"/>
        <v>49.6</v>
      </c>
      <c r="L2177" s="24">
        <f t="shared" si="1205"/>
        <v>0</v>
      </c>
      <c r="M2177" s="47">
        <f t="shared" si="1175"/>
        <v>1</v>
      </c>
      <c r="N2177" s="819"/>
    </row>
    <row r="2178" spans="1:14" s="13" customFormat="1" ht="19.5" customHeight="1" x14ac:dyDescent="0.25">
      <c r="A2178" s="636"/>
      <c r="B2178" s="377" t="s">
        <v>20</v>
      </c>
      <c r="C2178" s="377"/>
      <c r="D2178" s="24"/>
      <c r="E2178" s="24"/>
      <c r="F2178" s="24"/>
      <c r="G2178" s="77" t="e">
        <f t="shared" si="1191"/>
        <v>#DIV/0!</v>
      </c>
      <c r="H2178" s="36"/>
      <c r="I2178" s="77" t="e">
        <f t="shared" si="1192"/>
        <v>#DIV/0!</v>
      </c>
      <c r="J2178" s="77" t="e">
        <f t="shared" si="1193"/>
        <v>#DIV/0!</v>
      </c>
      <c r="K2178" s="36">
        <f t="shared" si="1204"/>
        <v>0</v>
      </c>
      <c r="L2178" s="36">
        <f t="shared" si="1205"/>
        <v>0</v>
      </c>
      <c r="M2178" s="115" t="e">
        <f t="shared" si="1175"/>
        <v>#DIV/0!</v>
      </c>
      <c r="N2178" s="820"/>
    </row>
    <row r="2179" spans="1:14" s="13" customFormat="1" ht="67.5" customHeight="1" x14ac:dyDescent="0.25">
      <c r="A2179" s="636" t="s">
        <v>503</v>
      </c>
      <c r="B2179" s="37" t="s">
        <v>104</v>
      </c>
      <c r="C2179" s="37" t="s">
        <v>139</v>
      </c>
      <c r="D2179" s="50">
        <f>SUM(D2180:D2183)</f>
        <v>38</v>
      </c>
      <c r="E2179" s="50">
        <f>SUM(E2180:E2183)</f>
        <v>38</v>
      </c>
      <c r="F2179" s="50">
        <f>SUM(F2180:F2183)</f>
        <v>0</v>
      </c>
      <c r="G2179" s="101">
        <f t="shared" si="1191"/>
        <v>0</v>
      </c>
      <c r="H2179" s="50">
        <f>SUM(H2180:H2183)</f>
        <v>0</v>
      </c>
      <c r="I2179" s="101">
        <f t="shared" si="1192"/>
        <v>0</v>
      </c>
      <c r="J2179" s="95" t="e">
        <f t="shared" si="1193"/>
        <v>#DIV/0!</v>
      </c>
      <c r="K2179" s="50">
        <f t="shared" si="1204"/>
        <v>38</v>
      </c>
      <c r="L2179" s="24">
        <f t="shared" si="1205"/>
        <v>0</v>
      </c>
      <c r="M2179" s="47">
        <f t="shared" si="1175"/>
        <v>1</v>
      </c>
      <c r="N2179" s="818" t="s">
        <v>1395</v>
      </c>
    </row>
    <row r="2180" spans="1:14" s="13" customFormat="1" ht="19.5" customHeight="1" x14ac:dyDescent="0.25">
      <c r="A2180" s="636"/>
      <c r="B2180" s="377" t="s">
        <v>19</v>
      </c>
      <c r="C2180" s="377"/>
      <c r="D2180" s="24"/>
      <c r="E2180" s="24"/>
      <c r="F2180" s="24"/>
      <c r="G2180" s="94" t="e">
        <f t="shared" si="1191"/>
        <v>#DIV/0!</v>
      </c>
      <c r="H2180" s="36"/>
      <c r="I2180" s="77" t="e">
        <f t="shared" si="1192"/>
        <v>#DIV/0!</v>
      </c>
      <c r="J2180" s="77" t="e">
        <f t="shared" si="1193"/>
        <v>#DIV/0!</v>
      </c>
      <c r="K2180" s="36">
        <f t="shared" si="1204"/>
        <v>0</v>
      </c>
      <c r="L2180" s="36">
        <f t="shared" si="1205"/>
        <v>0</v>
      </c>
      <c r="M2180" s="115" t="e">
        <f t="shared" si="1175"/>
        <v>#DIV/0!</v>
      </c>
      <c r="N2180" s="819"/>
    </row>
    <row r="2181" spans="1:14" s="13" customFormat="1" ht="19.5" customHeight="1" x14ac:dyDescent="0.25">
      <c r="A2181" s="636"/>
      <c r="B2181" s="377" t="s">
        <v>18</v>
      </c>
      <c r="C2181" s="377"/>
      <c r="D2181" s="24"/>
      <c r="E2181" s="24"/>
      <c r="F2181" s="24"/>
      <c r="G2181" s="94" t="e">
        <f t="shared" si="1191"/>
        <v>#DIV/0!</v>
      </c>
      <c r="H2181" s="156"/>
      <c r="I2181" s="77" t="e">
        <f t="shared" si="1192"/>
        <v>#DIV/0!</v>
      </c>
      <c r="J2181" s="77" t="e">
        <f t="shared" si="1193"/>
        <v>#DIV/0!</v>
      </c>
      <c r="K2181" s="36">
        <f t="shared" si="1204"/>
        <v>0</v>
      </c>
      <c r="L2181" s="36">
        <f t="shared" si="1205"/>
        <v>0</v>
      </c>
      <c r="M2181" s="115" t="e">
        <f t="shared" si="1175"/>
        <v>#DIV/0!</v>
      </c>
      <c r="N2181" s="819"/>
    </row>
    <row r="2182" spans="1:14" s="13" customFormat="1" ht="19.5" customHeight="1" x14ac:dyDescent="0.25">
      <c r="A2182" s="636"/>
      <c r="B2182" s="377" t="s">
        <v>38</v>
      </c>
      <c r="C2182" s="377"/>
      <c r="D2182" s="24">
        <v>38</v>
      </c>
      <c r="E2182" s="24">
        <v>38</v>
      </c>
      <c r="F2182" s="24"/>
      <c r="G2182" s="96">
        <f t="shared" si="1191"/>
        <v>0</v>
      </c>
      <c r="H2182" s="24"/>
      <c r="I2182" s="96">
        <f t="shared" si="1192"/>
        <v>0</v>
      </c>
      <c r="J2182" s="77" t="e">
        <f t="shared" si="1193"/>
        <v>#DIV/0!</v>
      </c>
      <c r="K2182" s="24">
        <f t="shared" si="1204"/>
        <v>38</v>
      </c>
      <c r="L2182" s="24">
        <f t="shared" si="1205"/>
        <v>0</v>
      </c>
      <c r="M2182" s="47">
        <f t="shared" si="1175"/>
        <v>1</v>
      </c>
      <c r="N2182" s="819"/>
    </row>
    <row r="2183" spans="1:14" s="13" customFormat="1" ht="19.5" customHeight="1" x14ac:dyDescent="0.25">
      <c r="A2183" s="636"/>
      <c r="B2183" s="377" t="s">
        <v>20</v>
      </c>
      <c r="C2183" s="377"/>
      <c r="D2183" s="24"/>
      <c r="E2183" s="24"/>
      <c r="F2183" s="24"/>
      <c r="G2183" s="94" t="e">
        <f t="shared" si="1191"/>
        <v>#DIV/0!</v>
      </c>
      <c r="H2183" s="36"/>
      <c r="I2183" s="77" t="e">
        <f t="shared" si="1192"/>
        <v>#DIV/0!</v>
      </c>
      <c r="J2183" s="77" t="e">
        <f t="shared" si="1193"/>
        <v>#DIV/0!</v>
      </c>
      <c r="K2183" s="24">
        <f t="shared" si="1204"/>
        <v>0</v>
      </c>
      <c r="L2183" s="24">
        <f t="shared" si="1205"/>
        <v>0</v>
      </c>
      <c r="M2183" s="115" t="e">
        <f t="shared" si="1175"/>
        <v>#DIV/0!</v>
      </c>
      <c r="N2183" s="820"/>
    </row>
    <row r="2184" spans="1:14" s="13" customFormat="1" ht="67.5" customHeight="1" x14ac:dyDescent="0.25">
      <c r="A2184" s="636" t="s">
        <v>504</v>
      </c>
      <c r="B2184" s="37" t="s">
        <v>343</v>
      </c>
      <c r="C2184" s="37" t="s">
        <v>139</v>
      </c>
      <c r="D2184" s="50">
        <f>SUM(D2185:D2188)</f>
        <v>68.52</v>
      </c>
      <c r="E2184" s="50">
        <f>SUM(E2185:E2188)</f>
        <v>68.52</v>
      </c>
      <c r="F2184" s="50">
        <f>SUM(F2185:F2188)</f>
        <v>0</v>
      </c>
      <c r="G2184" s="101">
        <f t="shared" si="1191"/>
        <v>0</v>
      </c>
      <c r="H2184" s="50">
        <f>SUM(H2185:H2188)</f>
        <v>0</v>
      </c>
      <c r="I2184" s="96">
        <f t="shared" si="1192"/>
        <v>0</v>
      </c>
      <c r="J2184" s="95" t="e">
        <f t="shared" si="1193"/>
        <v>#DIV/0!</v>
      </c>
      <c r="K2184" s="50">
        <f t="shared" si="1204"/>
        <v>68.52</v>
      </c>
      <c r="L2184" s="50">
        <f t="shared" si="1205"/>
        <v>0</v>
      </c>
      <c r="M2184" s="134">
        <f t="shared" si="1175"/>
        <v>1</v>
      </c>
      <c r="N2184" s="818" t="s">
        <v>1061</v>
      </c>
    </row>
    <row r="2185" spans="1:14" s="13" customFormat="1" ht="19.5" customHeight="1" x14ac:dyDescent="0.25">
      <c r="A2185" s="636"/>
      <c r="B2185" s="377" t="s">
        <v>19</v>
      </c>
      <c r="C2185" s="377"/>
      <c r="D2185" s="24"/>
      <c r="E2185" s="24"/>
      <c r="F2185" s="24"/>
      <c r="G2185" s="77" t="e">
        <f t="shared" si="1191"/>
        <v>#DIV/0!</v>
      </c>
      <c r="H2185" s="36"/>
      <c r="I2185" s="77" t="e">
        <f t="shared" si="1192"/>
        <v>#DIV/0!</v>
      </c>
      <c r="J2185" s="77" t="e">
        <f t="shared" si="1193"/>
        <v>#DIV/0!</v>
      </c>
      <c r="K2185" s="36">
        <f t="shared" si="1204"/>
        <v>0</v>
      </c>
      <c r="L2185" s="36">
        <f t="shared" si="1205"/>
        <v>0</v>
      </c>
      <c r="M2185" s="115" t="e">
        <f t="shared" si="1175"/>
        <v>#DIV/0!</v>
      </c>
      <c r="N2185" s="819"/>
    </row>
    <row r="2186" spans="1:14" s="13" customFormat="1" ht="19.5" customHeight="1" x14ac:dyDescent="0.25">
      <c r="A2186" s="636"/>
      <c r="B2186" s="377" t="s">
        <v>18</v>
      </c>
      <c r="C2186" s="377"/>
      <c r="D2186" s="24"/>
      <c r="E2186" s="24"/>
      <c r="F2186" s="24"/>
      <c r="G2186" s="77" t="e">
        <f t="shared" si="1191"/>
        <v>#DIV/0!</v>
      </c>
      <c r="H2186" s="156"/>
      <c r="I2186" s="77" t="e">
        <f t="shared" si="1192"/>
        <v>#DIV/0!</v>
      </c>
      <c r="J2186" s="77" t="e">
        <f t="shared" si="1193"/>
        <v>#DIV/0!</v>
      </c>
      <c r="K2186" s="36">
        <f t="shared" si="1204"/>
        <v>0</v>
      </c>
      <c r="L2186" s="36">
        <f t="shared" si="1205"/>
        <v>0</v>
      </c>
      <c r="M2186" s="115" t="e">
        <f t="shared" si="1175"/>
        <v>#DIV/0!</v>
      </c>
      <c r="N2186" s="819"/>
    </row>
    <row r="2187" spans="1:14" s="13" customFormat="1" ht="19.5" customHeight="1" x14ac:dyDescent="0.25">
      <c r="A2187" s="636"/>
      <c r="B2187" s="377" t="s">
        <v>38</v>
      </c>
      <c r="C2187" s="377"/>
      <c r="D2187" s="24">
        <v>68.52</v>
      </c>
      <c r="E2187" s="24">
        <v>68.52</v>
      </c>
      <c r="F2187" s="24"/>
      <c r="G2187" s="96">
        <f t="shared" si="1191"/>
        <v>0</v>
      </c>
      <c r="H2187" s="24"/>
      <c r="I2187" s="96">
        <f t="shared" si="1192"/>
        <v>0</v>
      </c>
      <c r="J2187" s="77" t="e">
        <f t="shared" si="1193"/>
        <v>#DIV/0!</v>
      </c>
      <c r="K2187" s="24">
        <f t="shared" si="1204"/>
        <v>68.52</v>
      </c>
      <c r="L2187" s="24">
        <f t="shared" si="1205"/>
        <v>0</v>
      </c>
      <c r="M2187" s="47">
        <f t="shared" si="1175"/>
        <v>1</v>
      </c>
      <c r="N2187" s="819"/>
    </row>
    <row r="2188" spans="1:14" s="13" customFormat="1" ht="19.5" customHeight="1" x14ac:dyDescent="0.25">
      <c r="A2188" s="636"/>
      <c r="B2188" s="377" t="s">
        <v>20</v>
      </c>
      <c r="C2188" s="377"/>
      <c r="D2188" s="24"/>
      <c r="E2188" s="24"/>
      <c r="F2188" s="24"/>
      <c r="G2188" s="94" t="e">
        <f t="shared" si="1191"/>
        <v>#DIV/0!</v>
      </c>
      <c r="H2188" s="36"/>
      <c r="I2188" s="77" t="e">
        <f t="shared" si="1192"/>
        <v>#DIV/0!</v>
      </c>
      <c r="J2188" s="77" t="e">
        <f t="shared" si="1193"/>
        <v>#DIV/0!</v>
      </c>
      <c r="K2188" s="36">
        <f t="shared" si="1204"/>
        <v>0</v>
      </c>
      <c r="L2188" s="36">
        <f t="shared" si="1205"/>
        <v>0</v>
      </c>
      <c r="M2188" s="115" t="e">
        <f t="shared" si="1175"/>
        <v>#DIV/0!</v>
      </c>
      <c r="N2188" s="820"/>
    </row>
    <row r="2189" spans="1:14" s="13" customFormat="1" ht="37.5" x14ac:dyDescent="0.25">
      <c r="A2189" s="636" t="s">
        <v>505</v>
      </c>
      <c r="B2189" s="37" t="s">
        <v>105</v>
      </c>
      <c r="C2189" s="37" t="s">
        <v>139</v>
      </c>
      <c r="D2189" s="50">
        <f>SUM(D2190:D2193)</f>
        <v>118.62</v>
      </c>
      <c r="E2189" s="50">
        <f>SUM(E2190:E2193)</f>
        <v>118.62</v>
      </c>
      <c r="F2189" s="50">
        <f>SUM(F2190:F2193)</f>
        <v>0</v>
      </c>
      <c r="G2189" s="101">
        <f t="shared" si="1191"/>
        <v>0</v>
      </c>
      <c r="H2189" s="50">
        <f>SUM(H2190:H2193)</f>
        <v>0</v>
      </c>
      <c r="I2189" s="96">
        <f t="shared" si="1192"/>
        <v>0</v>
      </c>
      <c r="J2189" s="95" t="e">
        <f t="shared" si="1193"/>
        <v>#DIV/0!</v>
      </c>
      <c r="K2189" s="50">
        <f t="shared" si="1204"/>
        <v>118.62</v>
      </c>
      <c r="L2189" s="50">
        <f t="shared" si="1205"/>
        <v>0</v>
      </c>
      <c r="M2189" s="134">
        <f t="shared" si="1175"/>
        <v>1</v>
      </c>
      <c r="N2189" s="818" t="s">
        <v>1062</v>
      </c>
    </row>
    <row r="2190" spans="1:14" s="13" customFormat="1" ht="18.75" customHeight="1" x14ac:dyDescent="0.25">
      <c r="A2190" s="636"/>
      <c r="B2190" s="377" t="s">
        <v>19</v>
      </c>
      <c r="C2190" s="377"/>
      <c r="D2190" s="24"/>
      <c r="E2190" s="24"/>
      <c r="F2190" s="24"/>
      <c r="G2190" s="77" t="e">
        <f t="shared" si="1191"/>
        <v>#DIV/0!</v>
      </c>
      <c r="H2190" s="36"/>
      <c r="I2190" s="77" t="e">
        <f t="shared" si="1192"/>
        <v>#DIV/0!</v>
      </c>
      <c r="J2190" s="77" t="e">
        <f t="shared" si="1193"/>
        <v>#DIV/0!</v>
      </c>
      <c r="K2190" s="36">
        <f t="shared" si="1204"/>
        <v>0</v>
      </c>
      <c r="L2190" s="36">
        <f t="shared" si="1205"/>
        <v>0</v>
      </c>
      <c r="M2190" s="115" t="e">
        <f t="shared" si="1175"/>
        <v>#DIV/0!</v>
      </c>
      <c r="N2190" s="819"/>
    </row>
    <row r="2191" spans="1:14" s="13" customFormat="1" ht="19.5" customHeight="1" x14ac:dyDescent="0.25">
      <c r="A2191" s="636"/>
      <c r="B2191" s="377" t="s">
        <v>18</v>
      </c>
      <c r="C2191" s="377"/>
      <c r="D2191" s="24"/>
      <c r="E2191" s="24"/>
      <c r="F2191" s="24"/>
      <c r="G2191" s="77" t="e">
        <f t="shared" si="1191"/>
        <v>#DIV/0!</v>
      </c>
      <c r="H2191" s="36"/>
      <c r="I2191" s="77" t="e">
        <f t="shared" si="1192"/>
        <v>#DIV/0!</v>
      </c>
      <c r="J2191" s="77" t="e">
        <f t="shared" si="1193"/>
        <v>#DIV/0!</v>
      </c>
      <c r="K2191" s="36">
        <f t="shared" si="1204"/>
        <v>0</v>
      </c>
      <c r="L2191" s="36">
        <f t="shared" si="1205"/>
        <v>0</v>
      </c>
      <c r="M2191" s="115" t="e">
        <f t="shared" ref="M2191:M2213" si="1207">K2191/E2191</f>
        <v>#DIV/0!</v>
      </c>
      <c r="N2191" s="819"/>
    </row>
    <row r="2192" spans="1:14" s="13" customFormat="1" ht="19.5" customHeight="1" x14ac:dyDescent="0.25">
      <c r="A2192" s="636"/>
      <c r="B2192" s="377" t="s">
        <v>38</v>
      </c>
      <c r="C2192" s="377"/>
      <c r="D2192" s="24">
        <v>118.62</v>
      </c>
      <c r="E2192" s="24">
        <v>118.62</v>
      </c>
      <c r="F2192" s="24"/>
      <c r="G2192" s="96">
        <f t="shared" si="1191"/>
        <v>0</v>
      </c>
      <c r="H2192" s="24"/>
      <c r="I2192" s="96">
        <f t="shared" si="1192"/>
        <v>0</v>
      </c>
      <c r="J2192" s="77" t="e">
        <f t="shared" si="1193"/>
        <v>#DIV/0!</v>
      </c>
      <c r="K2192" s="24">
        <f t="shared" si="1204"/>
        <v>118.62</v>
      </c>
      <c r="L2192" s="24">
        <f t="shared" si="1205"/>
        <v>0</v>
      </c>
      <c r="M2192" s="47">
        <f t="shared" si="1207"/>
        <v>1</v>
      </c>
      <c r="N2192" s="819"/>
    </row>
    <row r="2193" spans="1:14" s="13" customFormat="1" ht="19.5" customHeight="1" x14ac:dyDescent="0.25">
      <c r="A2193" s="636"/>
      <c r="B2193" s="377" t="s">
        <v>20</v>
      </c>
      <c r="C2193" s="377"/>
      <c r="D2193" s="24"/>
      <c r="E2193" s="25"/>
      <c r="F2193" s="24"/>
      <c r="G2193" s="94" t="e">
        <f t="shared" si="1191"/>
        <v>#DIV/0!</v>
      </c>
      <c r="H2193" s="36"/>
      <c r="I2193" s="77" t="e">
        <f t="shared" si="1192"/>
        <v>#DIV/0!</v>
      </c>
      <c r="J2193" s="77" t="e">
        <f t="shared" ref="J2193:J2213" si="1208">H2193/F2193</f>
        <v>#DIV/0!</v>
      </c>
      <c r="K2193" s="36">
        <f t="shared" si="1204"/>
        <v>0</v>
      </c>
      <c r="L2193" s="36">
        <f t="shared" si="1205"/>
        <v>0</v>
      </c>
      <c r="M2193" s="115" t="e">
        <f t="shared" si="1207"/>
        <v>#DIV/0!</v>
      </c>
      <c r="N2193" s="820"/>
    </row>
    <row r="2194" spans="1:14" s="13" customFormat="1" ht="58.5" x14ac:dyDescent="0.25">
      <c r="A2194" s="635" t="s">
        <v>546</v>
      </c>
      <c r="B2194" s="53" t="s">
        <v>506</v>
      </c>
      <c r="C2194" s="53" t="s">
        <v>97</v>
      </c>
      <c r="D2194" s="58">
        <f>SUM(D2195:D2198)</f>
        <v>44039.47</v>
      </c>
      <c r="E2194" s="58">
        <f>SUM(E2195:E2198)</f>
        <v>44039.47</v>
      </c>
      <c r="F2194" s="58">
        <f>SUM(F2195:F2198)</f>
        <v>5971.69</v>
      </c>
      <c r="G2194" s="92">
        <f t="shared" ref="G2194:G2213" si="1209">F2194/E2194</f>
        <v>0.13600000000000001</v>
      </c>
      <c r="H2194" s="58">
        <f>SUM(H2195:H2198)</f>
        <v>5971.69</v>
      </c>
      <c r="I2194" s="92">
        <f t="shared" ref="I2194:I2213" si="1210">H2194/E2194</f>
        <v>0.13600000000000001</v>
      </c>
      <c r="J2194" s="92">
        <f t="shared" si="1208"/>
        <v>1</v>
      </c>
      <c r="K2194" s="58">
        <f>SUM(K2195:K2198)</f>
        <v>43590.86</v>
      </c>
      <c r="L2194" s="58">
        <f t="shared" si="1205"/>
        <v>448.61</v>
      </c>
      <c r="M2194" s="56">
        <f t="shared" si="1207"/>
        <v>0.99</v>
      </c>
      <c r="N2194" s="811"/>
    </row>
    <row r="2195" spans="1:14" s="13" customFormat="1" ht="30" customHeight="1" x14ac:dyDescent="0.25">
      <c r="A2195" s="635"/>
      <c r="B2195" s="377" t="s">
        <v>19</v>
      </c>
      <c r="C2195" s="377"/>
      <c r="D2195" s="24">
        <f>D2200+D2205+D2210</f>
        <v>0</v>
      </c>
      <c r="E2195" s="24">
        <f t="shared" ref="E2195:K2195" si="1211">E2200+E2205+E2210</f>
        <v>0</v>
      </c>
      <c r="F2195" s="24">
        <f t="shared" si="1211"/>
        <v>0</v>
      </c>
      <c r="G2195" s="77" t="e">
        <f t="shared" si="1209"/>
        <v>#DIV/0!</v>
      </c>
      <c r="H2195" s="24">
        <f t="shared" si="1211"/>
        <v>0</v>
      </c>
      <c r="I2195" s="77" t="e">
        <f t="shared" si="1210"/>
        <v>#DIV/0!</v>
      </c>
      <c r="J2195" s="77" t="e">
        <f t="shared" si="1208"/>
        <v>#DIV/0!</v>
      </c>
      <c r="K2195" s="24">
        <f t="shared" si="1211"/>
        <v>0</v>
      </c>
      <c r="L2195" s="24">
        <f t="shared" si="1205"/>
        <v>0</v>
      </c>
      <c r="M2195" s="115" t="e">
        <f t="shared" si="1207"/>
        <v>#DIV/0!</v>
      </c>
      <c r="N2195" s="811"/>
    </row>
    <row r="2196" spans="1:14" s="13" customFormat="1" ht="32.25" customHeight="1" x14ac:dyDescent="0.25">
      <c r="A2196" s="635"/>
      <c r="B2196" s="377" t="s">
        <v>18</v>
      </c>
      <c r="C2196" s="377"/>
      <c r="D2196" s="24">
        <f t="shared" ref="D2196:F2198" si="1212">D2201+D2206+D2211</f>
        <v>0</v>
      </c>
      <c r="E2196" s="24">
        <f t="shared" si="1212"/>
        <v>0</v>
      </c>
      <c r="F2196" s="24">
        <f t="shared" si="1212"/>
        <v>0</v>
      </c>
      <c r="G2196" s="94" t="e">
        <f t="shared" si="1209"/>
        <v>#DIV/0!</v>
      </c>
      <c r="H2196" s="24">
        <f t="shared" ref="H2196" si="1213">H2201+H2206+H2211</f>
        <v>0</v>
      </c>
      <c r="I2196" s="77" t="e">
        <f t="shared" si="1210"/>
        <v>#DIV/0!</v>
      </c>
      <c r="J2196" s="77" t="e">
        <f t="shared" si="1208"/>
        <v>#DIV/0!</v>
      </c>
      <c r="K2196" s="24">
        <f t="shared" ref="K2196" si="1214">K2201+K2206+K2211</f>
        <v>0</v>
      </c>
      <c r="L2196" s="24">
        <f t="shared" si="1205"/>
        <v>0</v>
      </c>
      <c r="M2196" s="115" t="e">
        <f t="shared" si="1207"/>
        <v>#DIV/0!</v>
      </c>
      <c r="N2196" s="811"/>
    </row>
    <row r="2197" spans="1:14" s="13" customFormat="1" ht="29.25" customHeight="1" x14ac:dyDescent="0.25">
      <c r="A2197" s="635"/>
      <c r="B2197" s="377" t="s">
        <v>38</v>
      </c>
      <c r="C2197" s="377"/>
      <c r="D2197" s="24">
        <f t="shared" si="1212"/>
        <v>44039.47</v>
      </c>
      <c r="E2197" s="24">
        <f t="shared" si="1212"/>
        <v>44039.47</v>
      </c>
      <c r="F2197" s="24">
        <f t="shared" si="1212"/>
        <v>5971.69</v>
      </c>
      <c r="G2197" s="96">
        <f t="shared" si="1209"/>
        <v>0.13600000000000001</v>
      </c>
      <c r="H2197" s="24">
        <f t="shared" ref="H2197" si="1215">H2202+H2207+H2212</f>
        <v>5971.69</v>
      </c>
      <c r="I2197" s="96">
        <f t="shared" si="1210"/>
        <v>0.13600000000000001</v>
      </c>
      <c r="J2197" s="96">
        <f t="shared" si="1208"/>
        <v>1</v>
      </c>
      <c r="K2197" s="24">
        <f t="shared" ref="K2197" si="1216">K2202+K2207+K2212</f>
        <v>43590.86</v>
      </c>
      <c r="L2197" s="24">
        <f t="shared" si="1205"/>
        <v>448.61</v>
      </c>
      <c r="M2197" s="47">
        <f t="shared" si="1207"/>
        <v>0.99</v>
      </c>
      <c r="N2197" s="811"/>
    </row>
    <row r="2198" spans="1:14" s="13" customFormat="1" ht="32.25" customHeight="1" x14ac:dyDescent="0.25">
      <c r="A2198" s="635"/>
      <c r="B2198" s="377" t="s">
        <v>20</v>
      </c>
      <c r="C2198" s="377"/>
      <c r="D2198" s="24">
        <f t="shared" si="1212"/>
        <v>0</v>
      </c>
      <c r="E2198" s="24">
        <f t="shared" si="1212"/>
        <v>0</v>
      </c>
      <c r="F2198" s="24">
        <f t="shared" si="1212"/>
        <v>0</v>
      </c>
      <c r="G2198" s="94"/>
      <c r="H2198" s="24">
        <f t="shared" ref="H2198" si="1217">H2203+H2208+H2213</f>
        <v>0</v>
      </c>
      <c r="I2198" s="77"/>
      <c r="J2198" s="77"/>
      <c r="K2198" s="24">
        <f t="shared" ref="K2198" si="1218">K2203+K2208+K2213</f>
        <v>0</v>
      </c>
      <c r="L2198" s="24"/>
      <c r="M2198" s="115"/>
      <c r="N2198" s="811"/>
    </row>
    <row r="2199" spans="1:14" s="13" customFormat="1" ht="67.5" customHeight="1" x14ac:dyDescent="0.25">
      <c r="A2199" s="636" t="s">
        <v>547</v>
      </c>
      <c r="B2199" s="37" t="s">
        <v>1065</v>
      </c>
      <c r="C2199" s="37" t="s">
        <v>139</v>
      </c>
      <c r="D2199" s="50">
        <f>SUM(D2200:D2203)</f>
        <v>36637.870000000003</v>
      </c>
      <c r="E2199" s="50">
        <f>SUM(E2200:E2203)</f>
        <v>36637.870000000003</v>
      </c>
      <c r="F2199" s="50">
        <f>SUM(F2200:F2203)</f>
        <v>5134.93</v>
      </c>
      <c r="G2199" s="101">
        <f t="shared" si="1209"/>
        <v>0.14000000000000001</v>
      </c>
      <c r="H2199" s="50">
        <f>SUM(H2200:H2203)</f>
        <v>5134.93</v>
      </c>
      <c r="I2199" s="96">
        <f t="shared" si="1210"/>
        <v>0.14000000000000001</v>
      </c>
      <c r="J2199" s="101">
        <f t="shared" si="1208"/>
        <v>1</v>
      </c>
      <c r="K2199" s="24">
        <f>SUM(K2200:K2202)</f>
        <v>36637.870000000003</v>
      </c>
      <c r="L2199" s="24">
        <f>SUM(L2200:L2202)</f>
        <v>0</v>
      </c>
      <c r="M2199" s="47">
        <f t="shared" si="1207"/>
        <v>1</v>
      </c>
      <c r="N2199" s="696" t="s">
        <v>1064</v>
      </c>
    </row>
    <row r="2200" spans="1:14" s="13" customFormat="1" ht="32.25" customHeight="1" x14ac:dyDescent="0.25">
      <c r="A2200" s="636"/>
      <c r="B2200" s="377" t="s">
        <v>19</v>
      </c>
      <c r="C2200" s="377"/>
      <c r="D2200" s="24"/>
      <c r="E2200" s="25"/>
      <c r="F2200" s="24"/>
      <c r="G2200" s="77" t="e">
        <f t="shared" si="1209"/>
        <v>#DIV/0!</v>
      </c>
      <c r="H2200" s="36"/>
      <c r="I2200" s="77" t="e">
        <f t="shared" si="1210"/>
        <v>#DIV/0!</v>
      </c>
      <c r="J2200" s="77" t="e">
        <f t="shared" si="1208"/>
        <v>#DIV/0!</v>
      </c>
      <c r="K2200" s="24">
        <f t="shared" si="1204"/>
        <v>0</v>
      </c>
      <c r="L2200" s="24">
        <f t="shared" si="1205"/>
        <v>0</v>
      </c>
      <c r="M2200" s="115" t="e">
        <f t="shared" si="1207"/>
        <v>#DIV/0!</v>
      </c>
      <c r="N2200" s="696"/>
    </row>
    <row r="2201" spans="1:14" s="13" customFormat="1" ht="32.25" customHeight="1" x14ac:dyDescent="0.25">
      <c r="A2201" s="636"/>
      <c r="B2201" s="377" t="s">
        <v>18</v>
      </c>
      <c r="C2201" s="377"/>
      <c r="D2201" s="24"/>
      <c r="E2201" s="25"/>
      <c r="F2201" s="24"/>
      <c r="G2201" s="77" t="e">
        <f t="shared" si="1209"/>
        <v>#DIV/0!</v>
      </c>
      <c r="H2201" s="36"/>
      <c r="I2201" s="77" t="e">
        <f t="shared" si="1210"/>
        <v>#DIV/0!</v>
      </c>
      <c r="J2201" s="77" t="e">
        <f t="shared" si="1208"/>
        <v>#DIV/0!</v>
      </c>
      <c r="K2201" s="24">
        <f t="shared" si="1204"/>
        <v>0</v>
      </c>
      <c r="L2201" s="24">
        <f t="shared" si="1205"/>
        <v>0</v>
      </c>
      <c r="M2201" s="115" t="e">
        <f t="shared" si="1207"/>
        <v>#DIV/0!</v>
      </c>
      <c r="N2201" s="696"/>
    </row>
    <row r="2202" spans="1:14" s="13" customFormat="1" ht="32.25" customHeight="1" x14ac:dyDescent="0.25">
      <c r="A2202" s="636"/>
      <c r="B2202" s="377" t="s">
        <v>38</v>
      </c>
      <c r="C2202" s="377"/>
      <c r="D2202" s="24">
        <v>36637.870000000003</v>
      </c>
      <c r="E2202" s="24">
        <v>36637.870000000003</v>
      </c>
      <c r="F2202" s="24">
        <v>5134.93</v>
      </c>
      <c r="G2202" s="96">
        <f t="shared" si="1209"/>
        <v>0.14000000000000001</v>
      </c>
      <c r="H2202" s="24">
        <f>F2202</f>
        <v>5134.93</v>
      </c>
      <c r="I2202" s="96">
        <f t="shared" si="1210"/>
        <v>0.14000000000000001</v>
      </c>
      <c r="J2202" s="96">
        <f t="shared" si="1208"/>
        <v>1</v>
      </c>
      <c r="K2202" s="24">
        <f>E2202</f>
        <v>36637.870000000003</v>
      </c>
      <c r="L2202" s="24">
        <f t="shared" si="1205"/>
        <v>0</v>
      </c>
      <c r="M2202" s="47">
        <f t="shared" si="1207"/>
        <v>1</v>
      </c>
      <c r="N2202" s="696"/>
    </row>
    <row r="2203" spans="1:14" s="13" customFormat="1" ht="32.25" customHeight="1" x14ac:dyDescent="0.25">
      <c r="A2203" s="636"/>
      <c r="B2203" s="377" t="s">
        <v>20</v>
      </c>
      <c r="C2203" s="377"/>
      <c r="D2203" s="24"/>
      <c r="E2203" s="25"/>
      <c r="F2203" s="24"/>
      <c r="G2203" s="77" t="e">
        <f t="shared" si="1209"/>
        <v>#DIV/0!</v>
      </c>
      <c r="H2203" s="36"/>
      <c r="I2203" s="77" t="e">
        <f t="shared" si="1210"/>
        <v>#DIV/0!</v>
      </c>
      <c r="J2203" s="77" t="e">
        <f t="shared" si="1208"/>
        <v>#DIV/0!</v>
      </c>
      <c r="K2203" s="24">
        <f t="shared" si="1204"/>
        <v>0</v>
      </c>
      <c r="L2203" s="24">
        <f t="shared" si="1205"/>
        <v>0</v>
      </c>
      <c r="M2203" s="115" t="e">
        <f t="shared" si="1207"/>
        <v>#DIV/0!</v>
      </c>
      <c r="N2203" s="696"/>
    </row>
    <row r="2204" spans="1:14" s="13" customFormat="1" ht="43.5" customHeight="1" x14ac:dyDescent="0.25">
      <c r="A2204" s="620" t="s">
        <v>548</v>
      </c>
      <c r="B2204" s="37" t="s">
        <v>1063</v>
      </c>
      <c r="C2204" s="37" t="s">
        <v>139</v>
      </c>
      <c r="D2204" s="24">
        <f>SUM(D2205:D2208)</f>
        <v>4552.83</v>
      </c>
      <c r="E2204" s="24">
        <f t="shared" ref="E2204:F2204" si="1219">SUM(E2205:E2208)</f>
        <v>4552.83</v>
      </c>
      <c r="F2204" s="24">
        <f t="shared" si="1219"/>
        <v>396.03</v>
      </c>
      <c r="G2204" s="96">
        <f t="shared" si="1209"/>
        <v>8.6999999999999994E-2</v>
      </c>
      <c r="H2204" s="24">
        <f>SUM(H2205:H2208)</f>
        <v>396.03</v>
      </c>
      <c r="I2204" s="96">
        <f t="shared" si="1210"/>
        <v>8.6999999999999994E-2</v>
      </c>
      <c r="J2204" s="96">
        <f t="shared" si="1208"/>
        <v>1</v>
      </c>
      <c r="K2204" s="24">
        <f>SUM(K2205:K2208)</f>
        <v>4552.83</v>
      </c>
      <c r="L2204" s="24">
        <f>SUM(L2205:L2208)</f>
        <v>0</v>
      </c>
      <c r="M2204" s="47">
        <f t="shared" si="1207"/>
        <v>1</v>
      </c>
      <c r="N2204" s="623" t="s">
        <v>1064</v>
      </c>
    </row>
    <row r="2205" spans="1:14" s="13" customFormat="1" ht="32.25" customHeight="1" x14ac:dyDescent="0.25">
      <c r="A2205" s="621"/>
      <c r="B2205" s="518" t="s">
        <v>19</v>
      </c>
      <c r="C2205" s="518"/>
      <c r="D2205" s="24"/>
      <c r="E2205" s="25"/>
      <c r="F2205" s="24"/>
      <c r="G2205" s="77" t="e">
        <f t="shared" si="1209"/>
        <v>#DIV/0!</v>
      </c>
      <c r="H2205" s="36"/>
      <c r="I2205" s="77" t="e">
        <f t="shared" si="1210"/>
        <v>#DIV/0!</v>
      </c>
      <c r="J2205" s="77" t="e">
        <f t="shared" si="1208"/>
        <v>#DIV/0!</v>
      </c>
      <c r="K2205" s="24"/>
      <c r="L2205" s="24"/>
      <c r="M2205" s="115" t="e">
        <f t="shared" si="1207"/>
        <v>#DIV/0!</v>
      </c>
      <c r="N2205" s="624"/>
    </row>
    <row r="2206" spans="1:14" s="13" customFormat="1" ht="32.25" customHeight="1" x14ac:dyDescent="0.25">
      <c r="A2206" s="621"/>
      <c r="B2206" s="518" t="s">
        <v>18</v>
      </c>
      <c r="C2206" s="518"/>
      <c r="D2206" s="24"/>
      <c r="E2206" s="25"/>
      <c r="F2206" s="24"/>
      <c r="G2206" s="77" t="e">
        <f t="shared" si="1209"/>
        <v>#DIV/0!</v>
      </c>
      <c r="H2206" s="36"/>
      <c r="I2206" s="77" t="e">
        <f t="shared" si="1210"/>
        <v>#DIV/0!</v>
      </c>
      <c r="J2206" s="77" t="e">
        <f t="shared" si="1208"/>
        <v>#DIV/0!</v>
      </c>
      <c r="K2206" s="24"/>
      <c r="L2206" s="24"/>
      <c r="M2206" s="115" t="e">
        <f t="shared" si="1207"/>
        <v>#DIV/0!</v>
      </c>
      <c r="N2206" s="624"/>
    </row>
    <row r="2207" spans="1:14" s="13" customFormat="1" ht="32.25" customHeight="1" x14ac:dyDescent="0.25">
      <c r="A2207" s="621"/>
      <c r="B2207" s="518" t="s">
        <v>38</v>
      </c>
      <c r="C2207" s="518"/>
      <c r="D2207" s="24">
        <v>4552.83</v>
      </c>
      <c r="E2207" s="24">
        <v>4552.83</v>
      </c>
      <c r="F2207" s="24">
        <v>396.03</v>
      </c>
      <c r="G2207" s="96">
        <f t="shared" si="1209"/>
        <v>8.6999999999999994E-2</v>
      </c>
      <c r="H2207" s="24">
        <v>396.03</v>
      </c>
      <c r="I2207" s="96">
        <f t="shared" si="1210"/>
        <v>8.6999999999999994E-2</v>
      </c>
      <c r="J2207" s="96">
        <f t="shared" si="1208"/>
        <v>1</v>
      </c>
      <c r="K2207" s="24">
        <v>4552.83</v>
      </c>
      <c r="L2207" s="24"/>
      <c r="M2207" s="47">
        <f t="shared" si="1207"/>
        <v>1</v>
      </c>
      <c r="N2207" s="624"/>
    </row>
    <row r="2208" spans="1:14" s="13" customFormat="1" ht="32.25" customHeight="1" x14ac:dyDescent="0.25">
      <c r="A2208" s="622"/>
      <c r="B2208" s="518" t="s">
        <v>20</v>
      </c>
      <c r="C2208" s="518"/>
      <c r="D2208" s="24"/>
      <c r="E2208" s="25"/>
      <c r="F2208" s="24"/>
      <c r="G2208" s="77" t="e">
        <f t="shared" si="1209"/>
        <v>#DIV/0!</v>
      </c>
      <c r="H2208" s="36"/>
      <c r="I2208" s="77" t="e">
        <f t="shared" si="1210"/>
        <v>#DIV/0!</v>
      </c>
      <c r="J2208" s="77" t="e">
        <f t="shared" si="1208"/>
        <v>#DIV/0!</v>
      </c>
      <c r="K2208" s="24"/>
      <c r="L2208" s="24"/>
      <c r="M2208" s="115" t="e">
        <f t="shared" si="1207"/>
        <v>#DIV/0!</v>
      </c>
      <c r="N2208" s="625"/>
    </row>
    <row r="2209" spans="1:14" s="13" customFormat="1" ht="57" customHeight="1" x14ac:dyDescent="0.25">
      <c r="A2209" s="636" t="s">
        <v>1066</v>
      </c>
      <c r="B2209" s="37" t="s">
        <v>365</v>
      </c>
      <c r="C2209" s="37" t="s">
        <v>139</v>
      </c>
      <c r="D2209" s="50">
        <f>SUM(D2210:D2213)</f>
        <v>2848.77</v>
      </c>
      <c r="E2209" s="50">
        <f>SUM(E2210:E2213)</f>
        <v>2848.77</v>
      </c>
      <c r="F2209" s="24">
        <f>SUM(F2210:F2213)</f>
        <v>440.73</v>
      </c>
      <c r="G2209" s="214">
        <f t="shared" si="1209"/>
        <v>0.1547</v>
      </c>
      <c r="H2209" s="24">
        <f>SUM(H2210:H2213)</f>
        <v>440.73</v>
      </c>
      <c r="I2209" s="96">
        <f t="shared" si="1210"/>
        <v>0.155</v>
      </c>
      <c r="J2209" s="96">
        <f t="shared" si="1208"/>
        <v>1</v>
      </c>
      <c r="K2209" s="24">
        <f>SUM(K2210:K2213)</f>
        <v>2400.16</v>
      </c>
      <c r="L2209" s="24">
        <f t="shared" si="1205"/>
        <v>448.61</v>
      </c>
      <c r="M2209" s="47">
        <f t="shared" si="1207"/>
        <v>0.84</v>
      </c>
      <c r="N2209" s="688" t="s">
        <v>1377</v>
      </c>
    </row>
    <row r="2210" spans="1:14" s="13" customFormat="1" ht="32.25" customHeight="1" x14ac:dyDescent="0.25">
      <c r="A2210" s="636"/>
      <c r="B2210" s="377" t="s">
        <v>19</v>
      </c>
      <c r="C2210" s="377"/>
      <c r="D2210" s="24"/>
      <c r="E2210" s="25"/>
      <c r="F2210" s="24"/>
      <c r="G2210" s="77" t="e">
        <f t="shared" si="1209"/>
        <v>#DIV/0!</v>
      </c>
      <c r="H2210" s="36"/>
      <c r="I2210" s="77" t="e">
        <f t="shared" si="1210"/>
        <v>#DIV/0!</v>
      </c>
      <c r="J2210" s="77" t="e">
        <f t="shared" si="1208"/>
        <v>#DIV/0!</v>
      </c>
      <c r="K2210" s="24">
        <f t="shared" si="1204"/>
        <v>0</v>
      </c>
      <c r="L2210" s="24">
        <f t="shared" si="1205"/>
        <v>0</v>
      </c>
      <c r="M2210" s="115" t="e">
        <f t="shared" si="1207"/>
        <v>#DIV/0!</v>
      </c>
      <c r="N2210" s="689"/>
    </row>
    <row r="2211" spans="1:14" s="13" customFormat="1" ht="32.25" customHeight="1" x14ac:dyDescent="0.25">
      <c r="A2211" s="636"/>
      <c r="B2211" s="377" t="s">
        <v>18</v>
      </c>
      <c r="C2211" s="377"/>
      <c r="D2211" s="24"/>
      <c r="E2211" s="25"/>
      <c r="F2211" s="24"/>
      <c r="G2211" s="77" t="e">
        <f t="shared" si="1209"/>
        <v>#DIV/0!</v>
      </c>
      <c r="H2211" s="36"/>
      <c r="I2211" s="77" t="e">
        <f t="shared" si="1210"/>
        <v>#DIV/0!</v>
      </c>
      <c r="J2211" s="77" t="e">
        <f t="shared" si="1208"/>
        <v>#DIV/0!</v>
      </c>
      <c r="K2211" s="24">
        <f t="shared" si="1204"/>
        <v>0</v>
      </c>
      <c r="L2211" s="24">
        <f t="shared" si="1205"/>
        <v>0</v>
      </c>
      <c r="M2211" s="115" t="e">
        <f t="shared" si="1207"/>
        <v>#DIV/0!</v>
      </c>
      <c r="N2211" s="689"/>
    </row>
    <row r="2212" spans="1:14" s="13" customFormat="1" ht="32.25" customHeight="1" x14ac:dyDescent="0.25">
      <c r="A2212" s="636"/>
      <c r="B2212" s="377" t="s">
        <v>38</v>
      </c>
      <c r="C2212" s="377"/>
      <c r="D2212" s="24">
        <v>2848.77</v>
      </c>
      <c r="E2212" s="24">
        <v>2848.77</v>
      </c>
      <c r="F2212" s="24">
        <v>440.73</v>
      </c>
      <c r="G2212" s="214">
        <f t="shared" si="1209"/>
        <v>0.1547</v>
      </c>
      <c r="H2212" s="24">
        <f>F2212</f>
        <v>440.73</v>
      </c>
      <c r="I2212" s="96">
        <f t="shared" si="1210"/>
        <v>0.155</v>
      </c>
      <c r="J2212" s="96">
        <f t="shared" si="1208"/>
        <v>1</v>
      </c>
      <c r="K2212" s="24">
        <v>2400.16</v>
      </c>
      <c r="L2212" s="24">
        <f t="shared" si="1205"/>
        <v>448.61</v>
      </c>
      <c r="M2212" s="47">
        <f t="shared" si="1207"/>
        <v>0.84</v>
      </c>
      <c r="N2212" s="689"/>
    </row>
    <row r="2213" spans="1:14" s="13" customFormat="1" ht="32.25" customHeight="1" x14ac:dyDescent="0.25">
      <c r="A2213" s="636"/>
      <c r="B2213" s="377" t="s">
        <v>20</v>
      </c>
      <c r="C2213" s="377"/>
      <c r="D2213" s="24"/>
      <c r="E2213" s="25"/>
      <c r="F2213" s="24"/>
      <c r="G2213" s="94" t="e">
        <f t="shared" si="1209"/>
        <v>#DIV/0!</v>
      </c>
      <c r="H2213" s="36"/>
      <c r="I2213" s="77" t="e">
        <f t="shared" si="1210"/>
        <v>#DIV/0!</v>
      </c>
      <c r="J2213" s="77" t="e">
        <f t="shared" si="1208"/>
        <v>#DIV/0!</v>
      </c>
      <c r="K2213" s="24">
        <f t="shared" si="1204"/>
        <v>0</v>
      </c>
      <c r="L2213" s="24">
        <f t="shared" si="1205"/>
        <v>0</v>
      </c>
      <c r="M2213" s="115" t="e">
        <f t="shared" si="1207"/>
        <v>#DIV/0!</v>
      </c>
      <c r="N2213" s="690"/>
    </row>
    <row r="2214" spans="1:14" s="13" customFormat="1" ht="56.25" x14ac:dyDescent="0.25">
      <c r="A2214" s="660" t="s">
        <v>74</v>
      </c>
      <c r="B2214" s="34" t="s">
        <v>642</v>
      </c>
      <c r="C2214" s="34" t="s">
        <v>352</v>
      </c>
      <c r="D2214" s="31">
        <f>SUM(D2219+D2224)</f>
        <v>3280</v>
      </c>
      <c r="E2214" s="31">
        <f>SUM(E2219+E2224)</f>
        <v>3280</v>
      </c>
      <c r="F2214" s="31">
        <f>SUM(F2219+F2224)</f>
        <v>60</v>
      </c>
      <c r="G2214" s="97">
        <f>F2214/E2214</f>
        <v>1.7999999999999999E-2</v>
      </c>
      <c r="H2214" s="31">
        <f>SUM(H2215:H2218)</f>
        <v>60</v>
      </c>
      <c r="I2214" s="97">
        <f t="shared" ref="I2214" si="1220">H2214/E2214</f>
        <v>1.7999999999999999E-2</v>
      </c>
      <c r="J2214" s="97">
        <f t="shared" ref="J2214" si="1221">H2214/F2214</f>
        <v>1</v>
      </c>
      <c r="K2214" s="31">
        <f t="shared" ref="K2214" si="1222">E2214</f>
        <v>3280</v>
      </c>
      <c r="L2214" s="31">
        <f t="shared" ref="L2214" si="1223">E2214-K2214</f>
        <v>0</v>
      </c>
      <c r="M2214" s="32">
        <f t="shared" ref="M2214:M2267" si="1224">K2214/E2214</f>
        <v>1</v>
      </c>
      <c r="N2214" s="811"/>
    </row>
    <row r="2215" spans="1:14" s="13" customFormat="1" x14ac:dyDescent="0.25">
      <c r="A2215" s="660"/>
      <c r="B2215" s="35" t="s">
        <v>19</v>
      </c>
      <c r="C2215" s="35"/>
      <c r="D2215" s="33"/>
      <c r="E2215" s="33"/>
      <c r="F2215" s="33"/>
      <c r="G2215" s="33"/>
      <c r="H2215" s="33"/>
      <c r="I2215" s="100"/>
      <c r="J2215" s="100"/>
      <c r="K2215" s="33"/>
      <c r="L2215" s="33"/>
      <c r="M2215" s="112" t="e">
        <f t="shared" si="1224"/>
        <v>#DIV/0!</v>
      </c>
      <c r="N2215" s="811"/>
    </row>
    <row r="2216" spans="1:14" s="13" customFormat="1" x14ac:dyDescent="0.25">
      <c r="A2216" s="660"/>
      <c r="B2216" s="35" t="s">
        <v>18</v>
      </c>
      <c r="C2216" s="35"/>
      <c r="D2216" s="33"/>
      <c r="E2216" s="33"/>
      <c r="F2216" s="33"/>
      <c r="G2216" s="99"/>
      <c r="H2216" s="33"/>
      <c r="I2216" s="100"/>
      <c r="J2216" s="100"/>
      <c r="K2216" s="33"/>
      <c r="L2216" s="33"/>
      <c r="M2216" s="112" t="e">
        <f t="shared" si="1224"/>
        <v>#DIV/0!</v>
      </c>
      <c r="N2216" s="811"/>
    </row>
    <row r="2217" spans="1:14" s="13" customFormat="1" x14ac:dyDescent="0.25">
      <c r="A2217" s="660"/>
      <c r="B2217" s="35" t="s">
        <v>38</v>
      </c>
      <c r="C2217" s="35"/>
      <c r="D2217" s="33">
        <f>SUM(D2222+D2227)</f>
        <v>3280</v>
      </c>
      <c r="E2217" s="33">
        <f>SUM(E2222+E2227)</f>
        <v>3280</v>
      </c>
      <c r="F2217" s="33">
        <f>SUM(F2222+F2227)</f>
        <v>60</v>
      </c>
      <c r="G2217" s="100">
        <f>F2217/E2217</f>
        <v>1.7999999999999999E-2</v>
      </c>
      <c r="H2217" s="33">
        <f>SUM(H2222+H2227)</f>
        <v>60</v>
      </c>
      <c r="I2217" s="100">
        <f t="shared" ref="I2217" si="1225">H2217/E2217</f>
        <v>1.7999999999999999E-2</v>
      </c>
      <c r="J2217" s="100">
        <f t="shared" ref="J2217" si="1226">H2217/F2217</f>
        <v>1</v>
      </c>
      <c r="K2217" s="33">
        <f t="shared" ref="K2217" si="1227">E2217</f>
        <v>3280</v>
      </c>
      <c r="L2217" s="33">
        <f t="shared" ref="L2217" si="1228">E2217-K2217</f>
        <v>0</v>
      </c>
      <c r="M2217" s="111">
        <f t="shared" si="1224"/>
        <v>1</v>
      </c>
      <c r="N2217" s="811"/>
    </row>
    <row r="2218" spans="1:14" s="13" customFormat="1" x14ac:dyDescent="0.25">
      <c r="A2218" s="660"/>
      <c r="B2218" s="35" t="s">
        <v>20</v>
      </c>
      <c r="C2218" s="35"/>
      <c r="D2218" s="33"/>
      <c r="E2218" s="33"/>
      <c r="F2218" s="33"/>
      <c r="G2218" s="99"/>
      <c r="H2218" s="33"/>
      <c r="I2218" s="99"/>
      <c r="J2218" s="99"/>
      <c r="K2218" s="33"/>
      <c r="L2218" s="33"/>
      <c r="M2218" s="112" t="e">
        <f t="shared" si="1224"/>
        <v>#DIV/0!</v>
      </c>
      <c r="N2218" s="811"/>
    </row>
    <row r="2219" spans="1:14" s="13" customFormat="1" ht="37.5" x14ac:dyDescent="0.25">
      <c r="A2219" s="636" t="s">
        <v>75</v>
      </c>
      <c r="B2219" s="37" t="s">
        <v>137</v>
      </c>
      <c r="C2219" s="37" t="s">
        <v>139</v>
      </c>
      <c r="D2219" s="50">
        <f>D2220+D2221+D2222+D2223</f>
        <v>30</v>
      </c>
      <c r="E2219" s="50">
        <f>SUM(E2220:E2223)</f>
        <v>30</v>
      </c>
      <c r="F2219" s="50">
        <f>SUM(F2220:F2223)</f>
        <v>0</v>
      </c>
      <c r="G2219" s="96">
        <f>F2219/E2219</f>
        <v>0</v>
      </c>
      <c r="H2219" s="50">
        <f>SUM(H2220:H2223)</f>
        <v>0</v>
      </c>
      <c r="I2219" s="96">
        <f t="shared" ref="I2219" si="1229">H2219/E2219</f>
        <v>0</v>
      </c>
      <c r="J2219" s="77" t="e">
        <f>H2219/F2219</f>
        <v>#DIV/0!</v>
      </c>
      <c r="K2219" s="24">
        <f t="shared" ref="K2219:K2221" si="1230">E2219</f>
        <v>30</v>
      </c>
      <c r="L2219" s="24">
        <f t="shared" ref="L2219:L2221" si="1231">E2219-K2219</f>
        <v>0</v>
      </c>
      <c r="M2219" s="47">
        <f t="shared" si="1224"/>
        <v>1</v>
      </c>
      <c r="N2219" s="696" t="s">
        <v>1378</v>
      </c>
    </row>
    <row r="2220" spans="1:14" s="13" customFormat="1" x14ac:dyDescent="0.25">
      <c r="A2220" s="636"/>
      <c r="B2220" s="315" t="s">
        <v>19</v>
      </c>
      <c r="C2220" s="315"/>
      <c r="D2220" s="24"/>
      <c r="E2220" s="24"/>
      <c r="F2220" s="24"/>
      <c r="G2220" s="252"/>
      <c r="H2220" s="251"/>
      <c r="I2220" s="77"/>
      <c r="J2220" s="77"/>
      <c r="K2220" s="24">
        <f t="shared" si="1230"/>
        <v>0</v>
      </c>
      <c r="L2220" s="24">
        <f t="shared" si="1231"/>
        <v>0</v>
      </c>
      <c r="M2220" s="115" t="e">
        <f t="shared" si="1224"/>
        <v>#DIV/0!</v>
      </c>
      <c r="N2220" s="696"/>
    </row>
    <row r="2221" spans="1:14" s="13" customFormat="1" x14ac:dyDescent="0.25">
      <c r="A2221" s="636"/>
      <c r="B2221" s="315" t="s">
        <v>18</v>
      </c>
      <c r="C2221" s="315"/>
      <c r="D2221" s="24"/>
      <c r="E2221" s="24"/>
      <c r="F2221" s="24"/>
      <c r="G2221" s="252"/>
      <c r="H2221" s="251"/>
      <c r="I2221" s="77"/>
      <c r="J2221" s="77"/>
      <c r="K2221" s="24">
        <f t="shared" si="1230"/>
        <v>0</v>
      </c>
      <c r="L2221" s="24">
        <f t="shared" si="1231"/>
        <v>0</v>
      </c>
      <c r="M2221" s="115" t="e">
        <f t="shared" si="1224"/>
        <v>#DIV/0!</v>
      </c>
      <c r="N2221" s="696"/>
    </row>
    <row r="2222" spans="1:14" s="13" customFormat="1" x14ac:dyDescent="0.25">
      <c r="A2222" s="636"/>
      <c r="B2222" s="315" t="s">
        <v>38</v>
      </c>
      <c r="C2222" s="315"/>
      <c r="D2222" s="24">
        <v>30</v>
      </c>
      <c r="E2222" s="24">
        <v>30</v>
      </c>
      <c r="F2222" s="24">
        <v>0</v>
      </c>
      <c r="G2222" s="96">
        <f>F2222/E2222</f>
        <v>0</v>
      </c>
      <c r="H2222" s="24">
        <v>0</v>
      </c>
      <c r="I2222" s="96">
        <f t="shared" ref="I2222" si="1232">H2222/E2222</f>
        <v>0</v>
      </c>
      <c r="J2222" s="77" t="e">
        <f t="shared" ref="J2222" si="1233">H2222/F2222</f>
        <v>#DIV/0!</v>
      </c>
      <c r="K2222" s="24">
        <f>E2222</f>
        <v>30</v>
      </c>
      <c r="L2222" s="24">
        <f>SUM(L2223:L2226)</f>
        <v>0</v>
      </c>
      <c r="M2222" s="47">
        <f t="shared" si="1224"/>
        <v>1</v>
      </c>
      <c r="N2222" s="696"/>
    </row>
    <row r="2223" spans="1:14" s="13" customFormat="1" x14ac:dyDescent="0.25">
      <c r="A2223" s="636"/>
      <c r="B2223" s="315" t="s">
        <v>20</v>
      </c>
      <c r="C2223" s="315"/>
      <c r="D2223" s="24"/>
      <c r="E2223" s="24"/>
      <c r="F2223" s="24"/>
      <c r="G2223" s="252"/>
      <c r="H2223" s="251"/>
      <c r="I2223" s="77"/>
      <c r="J2223" s="77"/>
      <c r="K2223" s="24">
        <f t="shared" ref="K2223:K2228" si="1234">E2223</f>
        <v>0</v>
      </c>
      <c r="L2223" s="24">
        <f t="shared" ref="L2223:L2228" si="1235">E2223-K2223</f>
        <v>0</v>
      </c>
      <c r="M2223" s="115" t="e">
        <f t="shared" si="1224"/>
        <v>#DIV/0!</v>
      </c>
      <c r="N2223" s="696"/>
    </row>
    <row r="2224" spans="1:14" s="13" customFormat="1" ht="119.25" customHeight="1" x14ac:dyDescent="0.25">
      <c r="A2224" s="802" t="s">
        <v>76</v>
      </c>
      <c r="B2224" s="49" t="s">
        <v>550</v>
      </c>
      <c r="C2224" s="37" t="s">
        <v>353</v>
      </c>
      <c r="D2224" s="50">
        <f>SUM(D2225:D2228)</f>
        <v>3250</v>
      </c>
      <c r="E2224" s="50">
        <f t="shared" ref="E2224:F2224" si="1236">SUM(E2225:E2228)</f>
        <v>3250</v>
      </c>
      <c r="F2224" s="50">
        <f t="shared" si="1236"/>
        <v>60</v>
      </c>
      <c r="G2224" s="96">
        <f>F2224/E2224</f>
        <v>1.7999999999999999E-2</v>
      </c>
      <c r="H2224" s="24">
        <f>SUM(H2225:H2228)</f>
        <v>60</v>
      </c>
      <c r="I2224" s="96">
        <f t="shared" ref="I2224" si="1237">H2224/E2224</f>
        <v>1.7999999999999999E-2</v>
      </c>
      <c r="J2224" s="96">
        <f t="shared" ref="J2224" si="1238">H2224/F2224</f>
        <v>1</v>
      </c>
      <c r="K2224" s="50">
        <f t="shared" ref="K2224" si="1239">SUM(K2225:K2228)</f>
        <v>3250</v>
      </c>
      <c r="L2224" s="24">
        <f t="shared" si="1235"/>
        <v>0</v>
      </c>
      <c r="M2224" s="47">
        <f t="shared" si="1224"/>
        <v>1</v>
      </c>
      <c r="N2224" s="623" t="s">
        <v>1379</v>
      </c>
    </row>
    <row r="2225" spans="1:14" s="13" customFormat="1" x14ac:dyDescent="0.25">
      <c r="A2225" s="802"/>
      <c r="B2225" s="315" t="s">
        <v>19</v>
      </c>
      <c r="C2225" s="315"/>
      <c r="D2225" s="24"/>
      <c r="E2225" s="24"/>
      <c r="F2225" s="24"/>
      <c r="G2225" s="252"/>
      <c r="H2225" s="251"/>
      <c r="I2225" s="77"/>
      <c r="J2225" s="77"/>
      <c r="K2225" s="24">
        <f t="shared" si="1234"/>
        <v>0</v>
      </c>
      <c r="L2225" s="24">
        <f t="shared" si="1235"/>
        <v>0</v>
      </c>
      <c r="M2225" s="115" t="e">
        <f t="shared" si="1224"/>
        <v>#DIV/0!</v>
      </c>
      <c r="N2225" s="624"/>
    </row>
    <row r="2226" spans="1:14" s="13" customFormat="1" x14ac:dyDescent="0.25">
      <c r="A2226" s="802"/>
      <c r="B2226" s="315" t="s">
        <v>18</v>
      </c>
      <c r="C2226" s="315"/>
      <c r="D2226" s="24"/>
      <c r="E2226" s="24"/>
      <c r="F2226" s="24"/>
      <c r="G2226" s="252"/>
      <c r="H2226" s="251"/>
      <c r="I2226" s="77"/>
      <c r="J2226" s="77"/>
      <c r="K2226" s="24">
        <f t="shared" si="1234"/>
        <v>0</v>
      </c>
      <c r="L2226" s="24">
        <f t="shared" si="1235"/>
        <v>0</v>
      </c>
      <c r="M2226" s="115" t="e">
        <f t="shared" si="1224"/>
        <v>#DIV/0!</v>
      </c>
      <c r="N2226" s="624"/>
    </row>
    <row r="2227" spans="1:14" s="13" customFormat="1" x14ac:dyDescent="0.25">
      <c r="A2227" s="802"/>
      <c r="B2227" s="315" t="s">
        <v>38</v>
      </c>
      <c r="C2227" s="315"/>
      <c r="D2227" s="24">
        <f>D2232</f>
        <v>3250</v>
      </c>
      <c r="E2227" s="24">
        <f t="shared" ref="E2227:H2227" si="1240">E2232</f>
        <v>3250</v>
      </c>
      <c r="F2227" s="24">
        <f t="shared" si="1240"/>
        <v>60</v>
      </c>
      <c r="G2227" s="96">
        <f>F2227/E2227</f>
        <v>1.7999999999999999E-2</v>
      </c>
      <c r="H2227" s="24">
        <f t="shared" si="1240"/>
        <v>60</v>
      </c>
      <c r="I2227" s="96">
        <f t="shared" ref="I2227:I2229" si="1241">H2227/E2227</f>
        <v>1.7999999999999999E-2</v>
      </c>
      <c r="J2227" s="96">
        <f t="shared" ref="J2227:J2229" si="1242">H2227/F2227</f>
        <v>1</v>
      </c>
      <c r="K2227" s="24">
        <f t="shared" ref="K2227" si="1243">K2232</f>
        <v>3250</v>
      </c>
      <c r="L2227" s="24"/>
      <c r="M2227" s="47">
        <f t="shared" si="1224"/>
        <v>1</v>
      </c>
      <c r="N2227" s="624"/>
    </row>
    <row r="2228" spans="1:14" s="13" customFormat="1" x14ac:dyDescent="0.25">
      <c r="A2228" s="802"/>
      <c r="B2228" s="315" t="s">
        <v>20</v>
      </c>
      <c r="C2228" s="315"/>
      <c r="D2228" s="24"/>
      <c r="E2228" s="24"/>
      <c r="F2228" s="24"/>
      <c r="G2228" s="252"/>
      <c r="H2228" s="251"/>
      <c r="I2228" s="77"/>
      <c r="J2228" s="77"/>
      <c r="K2228" s="24">
        <f t="shared" si="1234"/>
        <v>0</v>
      </c>
      <c r="L2228" s="24">
        <f t="shared" si="1235"/>
        <v>0</v>
      </c>
      <c r="M2228" s="115" t="e">
        <f t="shared" si="1224"/>
        <v>#DIV/0!</v>
      </c>
      <c r="N2228" s="624"/>
    </row>
    <row r="2229" spans="1:14" s="13" customFormat="1" ht="56.25" x14ac:dyDescent="0.25">
      <c r="A2229" s="802" t="s">
        <v>549</v>
      </c>
      <c r="B2229" s="49" t="s">
        <v>519</v>
      </c>
      <c r="C2229" s="37" t="s">
        <v>353</v>
      </c>
      <c r="D2229" s="50">
        <f>SUM(D2230:D2233)</f>
        <v>3250</v>
      </c>
      <c r="E2229" s="50">
        <f t="shared" ref="E2229:H2229" si="1244">SUM(E2230:E2233)</f>
        <v>3250</v>
      </c>
      <c r="F2229" s="50">
        <f t="shared" si="1244"/>
        <v>60</v>
      </c>
      <c r="G2229" s="96">
        <f>F2229/E2229</f>
        <v>1.7999999999999999E-2</v>
      </c>
      <c r="H2229" s="50">
        <f t="shared" si="1244"/>
        <v>60</v>
      </c>
      <c r="I2229" s="96">
        <f t="shared" si="1241"/>
        <v>1.7999999999999999E-2</v>
      </c>
      <c r="J2229" s="96">
        <f t="shared" si="1242"/>
        <v>1</v>
      </c>
      <c r="K2229" s="50">
        <f t="shared" ref="K2229" si="1245">SUM(K2230:K2233)</f>
        <v>3250</v>
      </c>
      <c r="L2229" s="24"/>
      <c r="M2229" s="47">
        <f t="shared" si="1224"/>
        <v>1</v>
      </c>
      <c r="N2229" s="624"/>
    </row>
    <row r="2230" spans="1:14" s="13" customFormat="1" x14ac:dyDescent="0.25">
      <c r="A2230" s="802"/>
      <c r="B2230" s="347" t="s">
        <v>19</v>
      </c>
      <c r="C2230" s="347"/>
      <c r="D2230" s="24"/>
      <c r="E2230" s="24"/>
      <c r="F2230" s="24"/>
      <c r="G2230" s="252"/>
      <c r="H2230" s="251"/>
      <c r="I2230" s="77"/>
      <c r="J2230" s="77"/>
      <c r="K2230" s="24"/>
      <c r="L2230" s="24"/>
      <c r="M2230" s="115" t="e">
        <f t="shared" si="1224"/>
        <v>#DIV/0!</v>
      </c>
      <c r="N2230" s="624"/>
    </row>
    <row r="2231" spans="1:14" s="13" customFormat="1" x14ac:dyDescent="0.25">
      <c r="A2231" s="802"/>
      <c r="B2231" s="347" t="s">
        <v>18</v>
      </c>
      <c r="C2231" s="347"/>
      <c r="D2231" s="24"/>
      <c r="E2231" s="24"/>
      <c r="F2231" s="24"/>
      <c r="G2231" s="252"/>
      <c r="H2231" s="251"/>
      <c r="I2231" s="77"/>
      <c r="J2231" s="77"/>
      <c r="K2231" s="24"/>
      <c r="L2231" s="24"/>
      <c r="M2231" s="115" t="e">
        <f t="shared" si="1224"/>
        <v>#DIV/0!</v>
      </c>
      <c r="N2231" s="624"/>
    </row>
    <row r="2232" spans="1:14" s="13" customFormat="1" x14ac:dyDescent="0.25">
      <c r="A2232" s="802"/>
      <c r="B2232" s="347" t="s">
        <v>38</v>
      </c>
      <c r="C2232" s="347"/>
      <c r="D2232" s="24">
        <v>3250</v>
      </c>
      <c r="E2232" s="24">
        <f>D2232</f>
        <v>3250</v>
      </c>
      <c r="F2232" s="24">
        <v>60</v>
      </c>
      <c r="G2232" s="96">
        <f>F2232/E2232</f>
        <v>1.7999999999999999E-2</v>
      </c>
      <c r="H2232" s="24">
        <f>F2232</f>
        <v>60</v>
      </c>
      <c r="I2232" s="96">
        <f t="shared" ref="I2232" si="1246">H2232/E2232</f>
        <v>1.7999999999999999E-2</v>
      </c>
      <c r="J2232" s="96">
        <f t="shared" ref="J2232" si="1247">H2232/F2232</f>
        <v>1</v>
      </c>
      <c r="K2232" s="24">
        <f>E2232</f>
        <v>3250</v>
      </c>
      <c r="L2232" s="24"/>
      <c r="M2232" s="47">
        <f t="shared" si="1224"/>
        <v>1</v>
      </c>
      <c r="N2232" s="624"/>
    </row>
    <row r="2233" spans="1:14" s="13" customFormat="1" x14ac:dyDescent="0.25">
      <c r="A2233" s="802"/>
      <c r="B2233" s="347" t="s">
        <v>20</v>
      </c>
      <c r="C2233" s="347"/>
      <c r="D2233" s="24"/>
      <c r="E2233" s="24"/>
      <c r="F2233" s="24"/>
      <c r="G2233" s="252"/>
      <c r="H2233" s="251"/>
      <c r="I2233" s="77"/>
      <c r="J2233" s="77"/>
      <c r="K2233" s="24"/>
      <c r="L2233" s="24"/>
      <c r="M2233" s="115" t="e">
        <f t="shared" si="1224"/>
        <v>#DIV/0!</v>
      </c>
      <c r="N2233" s="625"/>
    </row>
    <row r="2234" spans="1:14" s="13" customFormat="1" ht="81.75" customHeight="1" x14ac:dyDescent="0.25">
      <c r="A2234" s="660" t="s">
        <v>325</v>
      </c>
      <c r="B2234" s="271" t="s">
        <v>1311</v>
      </c>
      <c r="C2234" s="34" t="s">
        <v>95</v>
      </c>
      <c r="D2234" s="31">
        <f>SUM(D2235:D2238)</f>
        <v>138382.73000000001</v>
      </c>
      <c r="E2234" s="31">
        <f>SUM(E2235:E2238)</f>
        <v>138382.73000000001</v>
      </c>
      <c r="F2234" s="31">
        <f>SUM(F2235:F2238)</f>
        <v>17646.95</v>
      </c>
      <c r="G2234" s="97">
        <f>F2234/E2234</f>
        <v>0.128</v>
      </c>
      <c r="H2234" s="31">
        <f>SUM(H2235:H2238)</f>
        <v>17646.95</v>
      </c>
      <c r="I2234" s="97">
        <f t="shared" ref="I2234:I2278" si="1248">H2234/E2234</f>
        <v>0.128</v>
      </c>
      <c r="J2234" s="97">
        <f t="shared" ref="J2234:J2238" si="1249">H2234/F2234</f>
        <v>1</v>
      </c>
      <c r="K2234" s="31">
        <f>SUM(K2235:K2238)</f>
        <v>130613.74</v>
      </c>
      <c r="L2234" s="31">
        <f>SUM(L2235:L2238)</f>
        <v>7768.99</v>
      </c>
      <c r="M2234" s="32">
        <f t="shared" si="1224"/>
        <v>0.94</v>
      </c>
      <c r="N2234" s="695"/>
    </row>
    <row r="2235" spans="1:14" s="13" customFormat="1" ht="24.75" customHeight="1" x14ac:dyDescent="0.25">
      <c r="A2235" s="660"/>
      <c r="B2235" s="35" t="s">
        <v>19</v>
      </c>
      <c r="C2235" s="35"/>
      <c r="D2235" s="33">
        <f t="shared" ref="D2235:F2238" si="1250">D2240+D2275+D2330</f>
        <v>307.5</v>
      </c>
      <c r="E2235" s="33">
        <f t="shared" si="1250"/>
        <v>307.5</v>
      </c>
      <c r="F2235" s="33">
        <f t="shared" si="1250"/>
        <v>0</v>
      </c>
      <c r="G2235" s="99">
        <f t="shared" ref="G2235:G2278" si="1251">F2235/E2235</f>
        <v>0</v>
      </c>
      <c r="H2235" s="108">
        <f>H2240+H2275+H2330</f>
        <v>0</v>
      </c>
      <c r="I2235" s="99">
        <f t="shared" si="1248"/>
        <v>0</v>
      </c>
      <c r="J2235" s="99" t="e">
        <f t="shared" si="1249"/>
        <v>#DIV/0!</v>
      </c>
      <c r="K2235" s="33">
        <f t="shared" ref="K2235:L2238" si="1252">K2240+K2275+K2330</f>
        <v>307.5</v>
      </c>
      <c r="L2235" s="590">
        <f t="shared" si="1252"/>
        <v>0</v>
      </c>
      <c r="M2235" s="111">
        <f t="shared" si="1224"/>
        <v>1</v>
      </c>
      <c r="N2235" s="695"/>
    </row>
    <row r="2236" spans="1:14" s="13" customFormat="1" ht="21.75" customHeight="1" x14ac:dyDescent="0.25">
      <c r="A2236" s="660"/>
      <c r="B2236" s="35" t="s">
        <v>18</v>
      </c>
      <c r="C2236" s="35"/>
      <c r="D2236" s="33">
        <f t="shared" si="1250"/>
        <v>0</v>
      </c>
      <c r="E2236" s="33">
        <f t="shared" si="1250"/>
        <v>0</v>
      </c>
      <c r="F2236" s="33">
        <f t="shared" si="1250"/>
        <v>0</v>
      </c>
      <c r="G2236" s="98" t="e">
        <f t="shared" si="1251"/>
        <v>#DIV/0!</v>
      </c>
      <c r="H2236" s="33">
        <f>H2241+H2276+H2331</f>
        <v>0</v>
      </c>
      <c r="I2236" s="99" t="e">
        <f t="shared" si="1248"/>
        <v>#DIV/0!</v>
      </c>
      <c r="J2236" s="98" t="e">
        <f t="shared" si="1249"/>
        <v>#DIV/0!</v>
      </c>
      <c r="K2236" s="33">
        <f t="shared" si="1252"/>
        <v>0</v>
      </c>
      <c r="L2236" s="33">
        <f t="shared" si="1252"/>
        <v>0</v>
      </c>
      <c r="M2236" s="112" t="e">
        <f t="shared" si="1224"/>
        <v>#DIV/0!</v>
      </c>
      <c r="N2236" s="695"/>
    </row>
    <row r="2237" spans="1:14" s="13" customFormat="1" ht="24.75" customHeight="1" x14ac:dyDescent="0.25">
      <c r="A2237" s="660"/>
      <c r="B2237" s="35" t="s">
        <v>38</v>
      </c>
      <c r="C2237" s="35"/>
      <c r="D2237" s="33">
        <f t="shared" si="1250"/>
        <v>138075.23000000001</v>
      </c>
      <c r="E2237" s="33">
        <f t="shared" si="1250"/>
        <v>138075.23000000001</v>
      </c>
      <c r="F2237" s="33">
        <f t="shared" si="1250"/>
        <v>17646.95</v>
      </c>
      <c r="G2237" s="100">
        <f t="shared" si="1251"/>
        <v>0.128</v>
      </c>
      <c r="H2237" s="33">
        <f>H2242+H2277+H2332</f>
        <v>17646.95</v>
      </c>
      <c r="I2237" s="100">
        <f t="shared" si="1248"/>
        <v>0.128</v>
      </c>
      <c r="J2237" s="100">
        <f t="shared" si="1249"/>
        <v>1</v>
      </c>
      <c r="K2237" s="33">
        <f t="shared" si="1252"/>
        <v>130306.24000000001</v>
      </c>
      <c r="L2237" s="33">
        <f t="shared" si="1252"/>
        <v>7768.99</v>
      </c>
      <c r="M2237" s="111">
        <f t="shared" si="1224"/>
        <v>0.94</v>
      </c>
      <c r="N2237" s="695"/>
    </row>
    <row r="2238" spans="1:14" s="13" customFormat="1" ht="27.75" customHeight="1" x14ac:dyDescent="0.25">
      <c r="A2238" s="660"/>
      <c r="B2238" s="35" t="s">
        <v>20</v>
      </c>
      <c r="C2238" s="35"/>
      <c r="D2238" s="33">
        <f t="shared" si="1250"/>
        <v>0</v>
      </c>
      <c r="E2238" s="33">
        <f t="shared" si="1250"/>
        <v>0</v>
      </c>
      <c r="F2238" s="33">
        <f t="shared" si="1250"/>
        <v>0</v>
      </c>
      <c r="G2238" s="99" t="e">
        <f t="shared" si="1251"/>
        <v>#DIV/0!</v>
      </c>
      <c r="H2238" s="33">
        <f>H2243+H2278+H2333</f>
        <v>0</v>
      </c>
      <c r="I2238" s="99" t="e">
        <f t="shared" si="1248"/>
        <v>#DIV/0!</v>
      </c>
      <c r="J2238" s="272" t="e">
        <f t="shared" si="1249"/>
        <v>#DIV/0!</v>
      </c>
      <c r="K2238" s="33">
        <f t="shared" si="1252"/>
        <v>0</v>
      </c>
      <c r="L2238" s="33">
        <f t="shared" si="1252"/>
        <v>0</v>
      </c>
      <c r="M2238" s="112" t="e">
        <f t="shared" si="1224"/>
        <v>#DIV/0!</v>
      </c>
      <c r="N2238" s="695"/>
    </row>
    <row r="2239" spans="1:14" s="13" customFormat="1" ht="78.75" customHeight="1" x14ac:dyDescent="0.25">
      <c r="A2239" s="801" t="s">
        <v>136</v>
      </c>
      <c r="B2239" s="85" t="s">
        <v>81</v>
      </c>
      <c r="C2239" s="85" t="s">
        <v>354</v>
      </c>
      <c r="D2239" s="210">
        <f>SUM(D2240:D2243)</f>
        <v>95208.03</v>
      </c>
      <c r="E2239" s="210">
        <f>SUM(E2240:E2243)</f>
        <v>95208.03</v>
      </c>
      <c r="F2239" s="211">
        <f>SUM(F2240:F2243)</f>
        <v>12480.8</v>
      </c>
      <c r="G2239" s="92">
        <f t="shared" si="1251"/>
        <v>0.13100000000000001</v>
      </c>
      <c r="H2239" s="211">
        <f>SUM(H2240:H2243)</f>
        <v>12480.8</v>
      </c>
      <c r="I2239" s="93">
        <f>H2239/E2239</f>
        <v>0.13100000000000001</v>
      </c>
      <c r="J2239" s="211">
        <f>SUM(J2240:J2243)</f>
        <v>1</v>
      </c>
      <c r="K2239" s="58">
        <f>SUM(K2240:K2243)</f>
        <v>87564.04</v>
      </c>
      <c r="L2239" s="58">
        <f>SUM(L2240:L2243)</f>
        <v>7643.99</v>
      </c>
      <c r="M2239" s="56">
        <f t="shared" si="1224"/>
        <v>0.92</v>
      </c>
      <c r="N2239" s="695"/>
    </row>
    <row r="2240" spans="1:14" s="13" customFormat="1" ht="18.75" customHeight="1" x14ac:dyDescent="0.25">
      <c r="A2240" s="801"/>
      <c r="B2240" s="174" t="s">
        <v>19</v>
      </c>
      <c r="C2240" s="174"/>
      <c r="D2240" s="175">
        <f t="shared" ref="D2240:F2243" si="1253">D2245+D2250+D2255+D2260+D2265+D2270</f>
        <v>0</v>
      </c>
      <c r="E2240" s="175">
        <f t="shared" si="1253"/>
        <v>0</v>
      </c>
      <c r="F2240" s="175">
        <f t="shared" si="1253"/>
        <v>0</v>
      </c>
      <c r="G2240" s="77" t="e">
        <f t="shared" si="1251"/>
        <v>#DIV/0!</v>
      </c>
      <c r="H2240" s="175">
        <f>H2245+H2250+H2255+H2260+H2265+H2270</f>
        <v>0</v>
      </c>
      <c r="I2240" s="77" t="e">
        <f t="shared" si="1248"/>
        <v>#DIV/0!</v>
      </c>
      <c r="J2240" s="173">
        <f>IF(H2240&gt;0,H2240/F2240,0)</f>
        <v>0</v>
      </c>
      <c r="K2240" s="175">
        <f t="shared" ref="K2240:L2243" si="1254">K2245+K2250+K2255+K2260+K2265+K2270</f>
        <v>0</v>
      </c>
      <c r="L2240" s="175">
        <f t="shared" si="1254"/>
        <v>0</v>
      </c>
      <c r="M2240" s="115" t="e">
        <f t="shared" si="1224"/>
        <v>#DIV/0!</v>
      </c>
      <c r="N2240" s="695"/>
    </row>
    <row r="2241" spans="1:14" s="13" customFormat="1" ht="18.75" customHeight="1" x14ac:dyDescent="0.25">
      <c r="A2241" s="801"/>
      <c r="B2241" s="174" t="s">
        <v>18</v>
      </c>
      <c r="C2241" s="174"/>
      <c r="D2241" s="175">
        <f t="shared" si="1253"/>
        <v>0</v>
      </c>
      <c r="E2241" s="175">
        <f t="shared" si="1253"/>
        <v>0</v>
      </c>
      <c r="F2241" s="175">
        <f t="shared" si="1253"/>
        <v>0</v>
      </c>
      <c r="G2241" s="77" t="e">
        <f t="shared" si="1251"/>
        <v>#DIV/0!</v>
      </c>
      <c r="H2241" s="175">
        <f>H2246+H2251+H2256+H2261+H2266+H2271</f>
        <v>0</v>
      </c>
      <c r="I2241" s="77" t="e">
        <f t="shared" si="1248"/>
        <v>#DIV/0!</v>
      </c>
      <c r="J2241" s="173">
        <f>IF(H2241&gt;0,H2241/F2241,0)</f>
        <v>0</v>
      </c>
      <c r="K2241" s="175">
        <f t="shared" si="1254"/>
        <v>0</v>
      </c>
      <c r="L2241" s="175">
        <f t="shared" si="1254"/>
        <v>0</v>
      </c>
      <c r="M2241" s="115" t="e">
        <f t="shared" si="1224"/>
        <v>#DIV/0!</v>
      </c>
      <c r="N2241" s="695"/>
    </row>
    <row r="2242" spans="1:14" s="13" customFormat="1" ht="18.75" customHeight="1" x14ac:dyDescent="0.25">
      <c r="A2242" s="801"/>
      <c r="B2242" s="174" t="s">
        <v>38</v>
      </c>
      <c r="C2242" s="174"/>
      <c r="D2242" s="175">
        <f t="shared" si="1253"/>
        <v>95208.03</v>
      </c>
      <c r="E2242" s="175">
        <f t="shared" si="1253"/>
        <v>95208.03</v>
      </c>
      <c r="F2242" s="175">
        <f t="shared" si="1253"/>
        <v>12480.8</v>
      </c>
      <c r="G2242" s="96">
        <f t="shared" si="1251"/>
        <v>0.13100000000000001</v>
      </c>
      <c r="H2242" s="175">
        <f>H2247+H2252+H2257+H2262+H2267+H2272</f>
        <v>12480.8</v>
      </c>
      <c r="I2242" s="96">
        <f>H2242/E2242</f>
        <v>0.13100000000000001</v>
      </c>
      <c r="J2242" s="173">
        <f>IF(H2242&gt;0,H2242/F2242,0)</f>
        <v>1</v>
      </c>
      <c r="K2242" s="175">
        <f t="shared" si="1254"/>
        <v>87564.04</v>
      </c>
      <c r="L2242" s="175">
        <f t="shared" si="1254"/>
        <v>7643.99</v>
      </c>
      <c r="M2242" s="47">
        <f t="shared" si="1224"/>
        <v>0.92</v>
      </c>
      <c r="N2242" s="695"/>
    </row>
    <row r="2243" spans="1:14" s="13" customFormat="1" ht="18.75" customHeight="1" x14ac:dyDescent="0.25">
      <c r="A2243" s="801"/>
      <c r="B2243" s="174" t="s">
        <v>20</v>
      </c>
      <c r="C2243" s="174"/>
      <c r="D2243" s="175">
        <f t="shared" si="1253"/>
        <v>0</v>
      </c>
      <c r="E2243" s="175">
        <f t="shared" si="1253"/>
        <v>0</v>
      </c>
      <c r="F2243" s="175">
        <f t="shared" si="1253"/>
        <v>0</v>
      </c>
      <c r="G2243" s="77" t="e">
        <f t="shared" si="1251"/>
        <v>#DIV/0!</v>
      </c>
      <c r="H2243" s="175">
        <f>H2248+H2253+H2258+H2263+H2268+H2273</f>
        <v>0</v>
      </c>
      <c r="I2243" s="77" t="e">
        <f t="shared" si="1248"/>
        <v>#DIV/0!</v>
      </c>
      <c r="J2243" s="173">
        <f>IF(H2243&gt;0,H2243/F2243,0)</f>
        <v>0</v>
      </c>
      <c r="K2243" s="175">
        <f t="shared" si="1254"/>
        <v>0</v>
      </c>
      <c r="L2243" s="175">
        <f t="shared" si="1254"/>
        <v>0</v>
      </c>
      <c r="M2243" s="115" t="e">
        <f t="shared" si="1224"/>
        <v>#DIV/0!</v>
      </c>
      <c r="N2243" s="695"/>
    </row>
    <row r="2244" spans="1:14" s="13" customFormat="1" ht="60.75" customHeight="1" x14ac:dyDescent="0.25">
      <c r="A2244" s="1043" t="s">
        <v>400</v>
      </c>
      <c r="B2244" s="171" t="s">
        <v>301</v>
      </c>
      <c r="C2244" s="171" t="s">
        <v>139</v>
      </c>
      <c r="D2244" s="172">
        <f>SUM(D2245:D2248)</f>
        <v>33390.97</v>
      </c>
      <c r="E2244" s="172">
        <f>SUM(E2245:E2248)</f>
        <v>33390.97</v>
      </c>
      <c r="F2244" s="172">
        <f>SUM(F2245:F2248)</f>
        <v>6279.65</v>
      </c>
      <c r="G2244" s="101">
        <f t="shared" si="1251"/>
        <v>0.188</v>
      </c>
      <c r="H2244" s="593">
        <f>SUM(H2245:H2248)</f>
        <v>6279.65</v>
      </c>
      <c r="I2244" s="96">
        <f t="shared" si="1248"/>
        <v>0.188</v>
      </c>
      <c r="J2244" s="594">
        <f t="shared" ref="J2244:J2283" si="1255">IF(H2244&gt;0,H2244/F2244,0)</f>
        <v>1</v>
      </c>
      <c r="K2244" s="24">
        <f t="shared" ref="K2244:K2287" si="1256">E2244</f>
        <v>33390.97</v>
      </c>
      <c r="L2244" s="24">
        <f t="shared" ref="L2244:L2283" si="1257">E2244-K2244</f>
        <v>0</v>
      </c>
      <c r="M2244" s="47">
        <f t="shared" si="1224"/>
        <v>1</v>
      </c>
      <c r="N2244" s="796" t="s">
        <v>1134</v>
      </c>
    </row>
    <row r="2245" spans="1:14" s="13" customFormat="1" x14ac:dyDescent="0.25">
      <c r="A2245" s="797"/>
      <c r="B2245" s="174" t="s">
        <v>19</v>
      </c>
      <c r="C2245" s="174"/>
      <c r="D2245" s="175"/>
      <c r="E2245" s="175"/>
      <c r="F2245" s="175"/>
      <c r="G2245" s="77" t="e">
        <f t="shared" si="1251"/>
        <v>#DIV/0!</v>
      </c>
      <c r="H2245" s="595">
        <f t="shared" ref="H2245:H2263" si="1258">F2245</f>
        <v>0</v>
      </c>
      <c r="I2245" s="77" t="e">
        <f t="shared" si="1248"/>
        <v>#DIV/0!</v>
      </c>
      <c r="J2245" s="173">
        <f t="shared" si="1255"/>
        <v>0</v>
      </c>
      <c r="K2245" s="24">
        <f t="shared" si="1256"/>
        <v>0</v>
      </c>
      <c r="L2245" s="24">
        <f t="shared" si="1257"/>
        <v>0</v>
      </c>
      <c r="M2245" s="115" t="e">
        <f t="shared" si="1224"/>
        <v>#DIV/0!</v>
      </c>
      <c r="N2245" s="796"/>
    </row>
    <row r="2246" spans="1:14" s="13" customFormat="1" x14ac:dyDescent="0.25">
      <c r="A2246" s="797"/>
      <c r="B2246" s="174" t="s">
        <v>18</v>
      </c>
      <c r="C2246" s="174"/>
      <c r="D2246" s="175"/>
      <c r="E2246" s="175"/>
      <c r="F2246" s="175"/>
      <c r="G2246" s="77" t="e">
        <f t="shared" si="1251"/>
        <v>#DIV/0!</v>
      </c>
      <c r="H2246" s="595">
        <f t="shared" si="1258"/>
        <v>0</v>
      </c>
      <c r="I2246" s="77" t="e">
        <f t="shared" si="1248"/>
        <v>#DIV/0!</v>
      </c>
      <c r="J2246" s="173">
        <f t="shared" si="1255"/>
        <v>0</v>
      </c>
      <c r="K2246" s="24">
        <f t="shared" si="1256"/>
        <v>0</v>
      </c>
      <c r="L2246" s="24">
        <f t="shared" si="1257"/>
        <v>0</v>
      </c>
      <c r="M2246" s="115" t="e">
        <f t="shared" si="1224"/>
        <v>#DIV/0!</v>
      </c>
      <c r="N2246" s="796"/>
    </row>
    <row r="2247" spans="1:14" s="13" customFormat="1" x14ac:dyDescent="0.25">
      <c r="A2247" s="797"/>
      <c r="B2247" s="174" t="s">
        <v>38</v>
      </c>
      <c r="C2247" s="174"/>
      <c r="D2247" s="175">
        <v>33390.97</v>
      </c>
      <c r="E2247" s="175">
        <v>33390.97</v>
      </c>
      <c r="F2247" s="175">
        <v>6279.65</v>
      </c>
      <c r="G2247" s="96">
        <f t="shared" si="1251"/>
        <v>0.188</v>
      </c>
      <c r="H2247" s="175">
        <f>F2247</f>
        <v>6279.65</v>
      </c>
      <c r="I2247" s="96">
        <f t="shared" si="1248"/>
        <v>0.188</v>
      </c>
      <c r="J2247" s="173">
        <f t="shared" si="1255"/>
        <v>1</v>
      </c>
      <c r="K2247" s="24">
        <f t="shared" si="1256"/>
        <v>33390.97</v>
      </c>
      <c r="L2247" s="24">
        <f t="shared" si="1257"/>
        <v>0</v>
      </c>
      <c r="M2247" s="47">
        <f t="shared" si="1224"/>
        <v>1</v>
      </c>
      <c r="N2247" s="796"/>
    </row>
    <row r="2248" spans="1:14" s="13" customFormat="1" x14ac:dyDescent="0.25">
      <c r="A2248" s="797"/>
      <c r="B2248" s="587" t="s">
        <v>20</v>
      </c>
      <c r="C2248" s="174"/>
      <c r="D2248" s="175"/>
      <c r="E2248" s="175"/>
      <c r="F2248" s="175"/>
      <c r="G2248" s="77" t="e">
        <f t="shared" si="1251"/>
        <v>#DIV/0!</v>
      </c>
      <c r="H2248" s="596">
        <f t="shared" si="1258"/>
        <v>0</v>
      </c>
      <c r="I2248" s="77" t="e">
        <f t="shared" si="1248"/>
        <v>#DIV/0!</v>
      </c>
      <c r="J2248" s="173">
        <f t="shared" si="1255"/>
        <v>0</v>
      </c>
      <c r="K2248" s="24">
        <f t="shared" si="1256"/>
        <v>0</v>
      </c>
      <c r="L2248" s="24">
        <f t="shared" si="1257"/>
        <v>0</v>
      </c>
      <c r="M2248" s="115" t="e">
        <f t="shared" si="1224"/>
        <v>#DIV/0!</v>
      </c>
      <c r="N2248" s="796"/>
    </row>
    <row r="2249" spans="1:14" s="13" customFormat="1" ht="171.75" customHeight="1" x14ac:dyDescent="0.25">
      <c r="A2249" s="797" t="s">
        <v>401</v>
      </c>
      <c r="B2249" s="597" t="s">
        <v>327</v>
      </c>
      <c r="C2249" s="171" t="s">
        <v>139</v>
      </c>
      <c r="D2249" s="172">
        <f>SUM(D2250:D2253)</f>
        <v>35387.21</v>
      </c>
      <c r="E2249" s="172">
        <f>SUM(E2250:E2253)</f>
        <v>35387.21</v>
      </c>
      <c r="F2249" s="172">
        <f>SUM(F2250:F2253)</f>
        <v>2426.64</v>
      </c>
      <c r="G2249" s="96">
        <f t="shared" si="1251"/>
        <v>6.9000000000000006E-2</v>
      </c>
      <c r="H2249" s="172">
        <f t="shared" si="1258"/>
        <v>2426.64</v>
      </c>
      <c r="I2249" s="96">
        <f t="shared" si="1248"/>
        <v>6.9000000000000006E-2</v>
      </c>
      <c r="J2249" s="173">
        <f t="shared" si="1255"/>
        <v>1</v>
      </c>
      <c r="K2249" s="24">
        <f>SUM(K2250:K2253)</f>
        <v>27743.22</v>
      </c>
      <c r="L2249" s="24">
        <f>SUM(L2250:L2253)</f>
        <v>7643.99</v>
      </c>
      <c r="M2249" s="47">
        <f t="shared" si="1224"/>
        <v>0.78</v>
      </c>
      <c r="N2249" s="796" t="s">
        <v>1380</v>
      </c>
    </row>
    <row r="2250" spans="1:14" s="13" customFormat="1" ht="18.75" customHeight="1" x14ac:dyDescent="0.25">
      <c r="A2250" s="797"/>
      <c r="B2250" s="174" t="s">
        <v>19</v>
      </c>
      <c r="C2250" s="174"/>
      <c r="D2250" s="175"/>
      <c r="E2250" s="175"/>
      <c r="F2250" s="175"/>
      <c r="G2250" s="77" t="e">
        <f t="shared" si="1251"/>
        <v>#DIV/0!</v>
      </c>
      <c r="H2250" s="598">
        <f t="shared" si="1258"/>
        <v>0</v>
      </c>
      <c r="I2250" s="77" t="e">
        <f t="shared" si="1248"/>
        <v>#DIV/0!</v>
      </c>
      <c r="J2250" s="173">
        <f t="shared" si="1255"/>
        <v>0</v>
      </c>
      <c r="K2250" s="36">
        <f t="shared" si="1256"/>
        <v>0</v>
      </c>
      <c r="L2250" s="36">
        <f t="shared" si="1257"/>
        <v>0</v>
      </c>
      <c r="M2250" s="115" t="e">
        <f t="shared" si="1224"/>
        <v>#DIV/0!</v>
      </c>
      <c r="N2250" s="796"/>
    </row>
    <row r="2251" spans="1:14" s="13" customFormat="1" ht="18.75" customHeight="1" x14ac:dyDescent="0.25">
      <c r="A2251" s="797"/>
      <c r="B2251" s="174" t="s">
        <v>18</v>
      </c>
      <c r="C2251" s="174"/>
      <c r="D2251" s="175"/>
      <c r="E2251" s="175"/>
      <c r="F2251" s="175"/>
      <c r="G2251" s="77" t="e">
        <f t="shared" si="1251"/>
        <v>#DIV/0!</v>
      </c>
      <c r="H2251" s="598">
        <f t="shared" si="1258"/>
        <v>0</v>
      </c>
      <c r="I2251" s="77" t="e">
        <f t="shared" si="1248"/>
        <v>#DIV/0!</v>
      </c>
      <c r="J2251" s="173">
        <f t="shared" si="1255"/>
        <v>0</v>
      </c>
      <c r="K2251" s="36">
        <f t="shared" si="1256"/>
        <v>0</v>
      </c>
      <c r="L2251" s="36">
        <f t="shared" si="1257"/>
        <v>0</v>
      </c>
      <c r="M2251" s="115" t="e">
        <f t="shared" si="1224"/>
        <v>#DIV/0!</v>
      </c>
      <c r="N2251" s="796"/>
    </row>
    <row r="2252" spans="1:14" s="13" customFormat="1" ht="18.75" customHeight="1" x14ac:dyDescent="0.25">
      <c r="A2252" s="797"/>
      <c r="B2252" s="174" t="s">
        <v>38</v>
      </c>
      <c r="C2252" s="174"/>
      <c r="D2252" s="175">
        <v>35387.21</v>
      </c>
      <c r="E2252" s="175">
        <v>35387.21</v>
      </c>
      <c r="F2252" s="175">
        <v>2426.64</v>
      </c>
      <c r="G2252" s="96">
        <f t="shared" si="1251"/>
        <v>6.9000000000000006E-2</v>
      </c>
      <c r="H2252" s="175">
        <v>2426.64</v>
      </c>
      <c r="I2252" s="96">
        <f t="shared" si="1248"/>
        <v>6.9000000000000006E-2</v>
      </c>
      <c r="J2252" s="173">
        <f t="shared" si="1255"/>
        <v>1</v>
      </c>
      <c r="K2252" s="175">
        <v>27743.22</v>
      </c>
      <c r="L2252" s="24">
        <f t="shared" si="1257"/>
        <v>7643.99</v>
      </c>
      <c r="M2252" s="47">
        <f t="shared" si="1224"/>
        <v>0.78</v>
      </c>
      <c r="N2252" s="796"/>
    </row>
    <row r="2253" spans="1:14" s="13" customFormat="1" ht="18.75" customHeight="1" x14ac:dyDescent="0.25">
      <c r="A2253" s="797"/>
      <c r="B2253" s="587" t="s">
        <v>20</v>
      </c>
      <c r="C2253" s="174"/>
      <c r="D2253" s="175"/>
      <c r="E2253" s="175"/>
      <c r="F2253" s="175"/>
      <c r="G2253" s="77" t="e">
        <f t="shared" si="1251"/>
        <v>#DIV/0!</v>
      </c>
      <c r="H2253" s="598">
        <f t="shared" si="1258"/>
        <v>0</v>
      </c>
      <c r="I2253" s="77" t="e">
        <f t="shared" si="1248"/>
        <v>#DIV/0!</v>
      </c>
      <c r="J2253" s="173">
        <f t="shared" si="1255"/>
        <v>0</v>
      </c>
      <c r="K2253" s="36">
        <f t="shared" si="1256"/>
        <v>0</v>
      </c>
      <c r="L2253" s="36">
        <f t="shared" si="1257"/>
        <v>0</v>
      </c>
      <c r="M2253" s="115" t="e">
        <f t="shared" si="1224"/>
        <v>#DIV/0!</v>
      </c>
      <c r="N2253" s="796"/>
    </row>
    <row r="2254" spans="1:14" s="13" customFormat="1" ht="60.75" customHeight="1" x14ac:dyDescent="0.25">
      <c r="A2254" s="797" t="s">
        <v>402</v>
      </c>
      <c r="B2254" s="171" t="s">
        <v>1110</v>
      </c>
      <c r="C2254" s="171" t="s">
        <v>139</v>
      </c>
      <c r="D2254" s="172">
        <f>SUM(D2255:D2258)</f>
        <v>200</v>
      </c>
      <c r="E2254" s="172">
        <f t="shared" ref="E2254:H2254" si="1259">SUM(E2255:E2258)</f>
        <v>200</v>
      </c>
      <c r="F2254" s="172">
        <f t="shared" si="1259"/>
        <v>0</v>
      </c>
      <c r="G2254" s="96">
        <f t="shared" si="1251"/>
        <v>0</v>
      </c>
      <c r="H2254" s="172">
        <f t="shared" si="1259"/>
        <v>0</v>
      </c>
      <c r="I2254" s="96">
        <f t="shared" si="1248"/>
        <v>0</v>
      </c>
      <c r="J2254" s="173">
        <f>IF(H2254&gt;0,H2254/F2254,0)</f>
        <v>0</v>
      </c>
      <c r="K2254" s="172">
        <f t="shared" ref="K2254" si="1260">SUM(K2255:K2258)</f>
        <v>200</v>
      </c>
      <c r="L2254" s="24">
        <f t="shared" si="1257"/>
        <v>0</v>
      </c>
      <c r="M2254" s="47">
        <f t="shared" si="1224"/>
        <v>1</v>
      </c>
      <c r="N2254" s="796" t="s">
        <v>1135</v>
      </c>
    </row>
    <row r="2255" spans="1:14" s="13" customFormat="1" x14ac:dyDescent="0.25">
      <c r="A2255" s="797"/>
      <c r="B2255" s="174" t="s">
        <v>19</v>
      </c>
      <c r="C2255" s="174"/>
      <c r="D2255" s="175"/>
      <c r="E2255" s="175"/>
      <c r="F2255" s="175"/>
      <c r="G2255" s="77" t="e">
        <f t="shared" si="1251"/>
        <v>#DIV/0!</v>
      </c>
      <c r="H2255" s="598">
        <f t="shared" si="1258"/>
        <v>0</v>
      </c>
      <c r="I2255" s="77" t="e">
        <f t="shared" si="1248"/>
        <v>#DIV/0!</v>
      </c>
      <c r="J2255" s="173">
        <f>IF(H2255&gt;0,H2255/F2255,0)</f>
        <v>0</v>
      </c>
      <c r="K2255" s="24">
        <f t="shared" si="1256"/>
        <v>0</v>
      </c>
      <c r="L2255" s="24">
        <f t="shared" si="1257"/>
        <v>0</v>
      </c>
      <c r="M2255" s="115" t="e">
        <f t="shared" si="1224"/>
        <v>#DIV/0!</v>
      </c>
      <c r="N2255" s="796"/>
    </row>
    <row r="2256" spans="1:14" s="13" customFormat="1" x14ac:dyDescent="0.25">
      <c r="A2256" s="797"/>
      <c r="B2256" s="174" t="s">
        <v>18</v>
      </c>
      <c r="C2256" s="174"/>
      <c r="D2256" s="175"/>
      <c r="E2256" s="175"/>
      <c r="F2256" s="175"/>
      <c r="G2256" s="77" t="e">
        <f t="shared" si="1251"/>
        <v>#DIV/0!</v>
      </c>
      <c r="H2256" s="598">
        <f t="shared" si="1258"/>
        <v>0</v>
      </c>
      <c r="I2256" s="77" t="e">
        <f t="shared" si="1248"/>
        <v>#DIV/0!</v>
      </c>
      <c r="J2256" s="173">
        <f>IF(H2256&gt;0,H2256/F2256,0)</f>
        <v>0</v>
      </c>
      <c r="K2256" s="24">
        <f t="shared" si="1256"/>
        <v>0</v>
      </c>
      <c r="L2256" s="24">
        <f t="shared" si="1257"/>
        <v>0</v>
      </c>
      <c r="M2256" s="115" t="e">
        <f t="shared" si="1224"/>
        <v>#DIV/0!</v>
      </c>
      <c r="N2256" s="796"/>
    </row>
    <row r="2257" spans="1:14" s="13" customFormat="1" x14ac:dyDescent="0.25">
      <c r="A2257" s="797"/>
      <c r="B2257" s="174" t="s">
        <v>38</v>
      </c>
      <c r="C2257" s="174"/>
      <c r="D2257" s="175">
        <v>200</v>
      </c>
      <c r="E2257" s="175">
        <v>200</v>
      </c>
      <c r="F2257" s="175"/>
      <c r="G2257" s="96">
        <f>F2257/E2257</f>
        <v>0</v>
      </c>
      <c r="H2257" s="175">
        <f>F2257</f>
        <v>0</v>
      </c>
      <c r="I2257" s="96">
        <f t="shared" si="1248"/>
        <v>0</v>
      </c>
      <c r="J2257" s="173">
        <f>IF(H2257&gt;0,H2257/F2257,0)</f>
        <v>0</v>
      </c>
      <c r="K2257" s="24">
        <v>200</v>
      </c>
      <c r="L2257" s="24">
        <f t="shared" si="1257"/>
        <v>0</v>
      </c>
      <c r="M2257" s="47">
        <f t="shared" si="1224"/>
        <v>1</v>
      </c>
      <c r="N2257" s="796"/>
    </row>
    <row r="2258" spans="1:14" s="13" customFormat="1" x14ac:dyDescent="0.25">
      <c r="A2258" s="797"/>
      <c r="B2258" s="587" t="s">
        <v>20</v>
      </c>
      <c r="C2258" s="174"/>
      <c r="D2258" s="175"/>
      <c r="E2258" s="175"/>
      <c r="F2258" s="175"/>
      <c r="G2258" s="77" t="e">
        <f t="shared" si="1251"/>
        <v>#DIV/0!</v>
      </c>
      <c r="H2258" s="598">
        <f t="shared" si="1258"/>
        <v>0</v>
      </c>
      <c r="I2258" s="77" t="e">
        <f t="shared" si="1248"/>
        <v>#DIV/0!</v>
      </c>
      <c r="J2258" s="173">
        <f>IF(H2258&gt;0,H2258/F2258,0)</f>
        <v>0</v>
      </c>
      <c r="K2258" s="24">
        <f t="shared" si="1256"/>
        <v>0</v>
      </c>
      <c r="L2258" s="24">
        <f t="shared" si="1257"/>
        <v>0</v>
      </c>
      <c r="M2258" s="115" t="e">
        <f t="shared" si="1224"/>
        <v>#DIV/0!</v>
      </c>
      <c r="N2258" s="796"/>
    </row>
    <row r="2259" spans="1:14" s="13" customFormat="1" ht="96.75" customHeight="1" x14ac:dyDescent="0.25">
      <c r="A2259" s="825" t="s">
        <v>1111</v>
      </c>
      <c r="B2259" s="597" t="s">
        <v>366</v>
      </c>
      <c r="C2259" s="171" t="s">
        <v>139</v>
      </c>
      <c r="D2259" s="172">
        <f>SUM(D2260:D2263)</f>
        <v>4298</v>
      </c>
      <c r="E2259" s="172">
        <f>SUM(E2260:E2263)</f>
        <v>4298</v>
      </c>
      <c r="F2259" s="172">
        <f>SUM(F2260:F2263)</f>
        <v>566.54999999999995</v>
      </c>
      <c r="G2259" s="96">
        <f t="shared" si="1251"/>
        <v>0.13200000000000001</v>
      </c>
      <c r="H2259" s="172">
        <f t="shared" si="1258"/>
        <v>566.54999999999995</v>
      </c>
      <c r="I2259" s="96">
        <f t="shared" si="1248"/>
        <v>0.13200000000000001</v>
      </c>
      <c r="J2259" s="173">
        <f t="shared" si="1255"/>
        <v>1</v>
      </c>
      <c r="K2259" s="24">
        <f t="shared" si="1256"/>
        <v>4298</v>
      </c>
      <c r="L2259" s="24">
        <f t="shared" si="1257"/>
        <v>0</v>
      </c>
      <c r="M2259" s="47">
        <f t="shared" si="1224"/>
        <v>1</v>
      </c>
      <c r="N2259" s="696"/>
    </row>
    <row r="2260" spans="1:14" s="13" customFormat="1" ht="18.75" customHeight="1" x14ac:dyDescent="0.25">
      <c r="A2260" s="825"/>
      <c r="B2260" s="174" t="s">
        <v>19</v>
      </c>
      <c r="C2260" s="174"/>
      <c r="D2260" s="175"/>
      <c r="E2260" s="175"/>
      <c r="F2260" s="175"/>
      <c r="G2260" s="77" t="e">
        <f t="shared" si="1251"/>
        <v>#DIV/0!</v>
      </c>
      <c r="H2260" s="598">
        <f t="shared" si="1258"/>
        <v>0</v>
      </c>
      <c r="I2260" s="77" t="e">
        <f t="shared" si="1248"/>
        <v>#DIV/0!</v>
      </c>
      <c r="J2260" s="173">
        <f t="shared" si="1255"/>
        <v>0</v>
      </c>
      <c r="K2260" s="24">
        <f t="shared" si="1256"/>
        <v>0</v>
      </c>
      <c r="L2260" s="24">
        <f t="shared" si="1257"/>
        <v>0</v>
      </c>
      <c r="M2260" s="115" t="e">
        <f t="shared" si="1224"/>
        <v>#DIV/0!</v>
      </c>
      <c r="N2260" s="696"/>
    </row>
    <row r="2261" spans="1:14" s="13" customFormat="1" x14ac:dyDescent="0.25">
      <c r="A2261" s="825"/>
      <c r="B2261" s="174" t="s">
        <v>18</v>
      </c>
      <c r="C2261" s="174"/>
      <c r="D2261" s="175"/>
      <c r="E2261" s="175"/>
      <c r="F2261" s="175"/>
      <c r="G2261" s="77" t="e">
        <f t="shared" si="1251"/>
        <v>#DIV/0!</v>
      </c>
      <c r="H2261" s="598">
        <f t="shared" si="1258"/>
        <v>0</v>
      </c>
      <c r="I2261" s="77" t="e">
        <f t="shared" si="1248"/>
        <v>#DIV/0!</v>
      </c>
      <c r="J2261" s="173">
        <f t="shared" si="1255"/>
        <v>0</v>
      </c>
      <c r="K2261" s="24">
        <f t="shared" si="1256"/>
        <v>0</v>
      </c>
      <c r="L2261" s="24">
        <f t="shared" si="1257"/>
        <v>0</v>
      </c>
      <c r="M2261" s="115" t="e">
        <f t="shared" si="1224"/>
        <v>#DIV/0!</v>
      </c>
      <c r="N2261" s="696"/>
    </row>
    <row r="2262" spans="1:14" s="13" customFormat="1" x14ac:dyDescent="0.25">
      <c r="A2262" s="825"/>
      <c r="B2262" s="174" t="s">
        <v>38</v>
      </c>
      <c r="C2262" s="174"/>
      <c r="D2262" s="175">
        <v>4298</v>
      </c>
      <c r="E2262" s="175">
        <v>4298</v>
      </c>
      <c r="F2262" s="175">
        <v>566.54999999999995</v>
      </c>
      <c r="G2262" s="96">
        <f t="shared" si="1251"/>
        <v>0.13200000000000001</v>
      </c>
      <c r="H2262" s="175">
        <v>566.54999999999995</v>
      </c>
      <c r="I2262" s="96">
        <f t="shared" si="1248"/>
        <v>0.13200000000000001</v>
      </c>
      <c r="J2262" s="173">
        <f t="shared" si="1255"/>
        <v>1</v>
      </c>
      <c r="K2262" s="24">
        <f t="shared" si="1256"/>
        <v>4298</v>
      </c>
      <c r="L2262" s="24">
        <f t="shared" si="1257"/>
        <v>0</v>
      </c>
      <c r="M2262" s="47">
        <f t="shared" si="1224"/>
        <v>1</v>
      </c>
      <c r="N2262" s="696"/>
    </row>
    <row r="2263" spans="1:14" s="13" customFormat="1" x14ac:dyDescent="0.25">
      <c r="A2263" s="825"/>
      <c r="B2263" s="587" t="s">
        <v>20</v>
      </c>
      <c r="C2263" s="174"/>
      <c r="D2263" s="175"/>
      <c r="E2263" s="175"/>
      <c r="F2263" s="175"/>
      <c r="G2263" s="77" t="e">
        <f t="shared" si="1251"/>
        <v>#DIV/0!</v>
      </c>
      <c r="H2263" s="598">
        <f t="shared" si="1258"/>
        <v>0</v>
      </c>
      <c r="I2263" s="77" t="e">
        <f t="shared" si="1248"/>
        <v>#DIV/0!</v>
      </c>
      <c r="J2263" s="173">
        <f t="shared" si="1255"/>
        <v>0</v>
      </c>
      <c r="K2263" s="24">
        <f t="shared" si="1256"/>
        <v>0</v>
      </c>
      <c r="L2263" s="24">
        <f t="shared" si="1257"/>
        <v>0</v>
      </c>
      <c r="M2263" s="115" t="e">
        <f t="shared" si="1224"/>
        <v>#DIV/0!</v>
      </c>
      <c r="N2263" s="696"/>
    </row>
    <row r="2264" spans="1:14" s="209" customFormat="1" ht="68.25" customHeight="1" x14ac:dyDescent="0.3">
      <c r="A2264" s="780" t="s">
        <v>1112</v>
      </c>
      <c r="B2264" s="171" t="s">
        <v>302</v>
      </c>
      <c r="C2264" s="171" t="s">
        <v>139</v>
      </c>
      <c r="D2264" s="172">
        <f>SUM(D2265:D2268)</f>
        <v>807.5</v>
      </c>
      <c r="E2264" s="172">
        <f>SUM(E2265:E2268)</f>
        <v>807.5</v>
      </c>
      <c r="F2264" s="172">
        <f>SUM(F2265:F2268)</f>
        <v>0</v>
      </c>
      <c r="G2264" s="96">
        <f t="shared" si="1251"/>
        <v>0</v>
      </c>
      <c r="H2264" s="172">
        <f>SUM(H2265:H2268)</f>
        <v>0</v>
      </c>
      <c r="I2264" s="96">
        <f t="shared" si="1248"/>
        <v>0</v>
      </c>
      <c r="J2264" s="173">
        <f t="shared" si="1255"/>
        <v>0</v>
      </c>
      <c r="K2264" s="24">
        <f t="shared" si="1256"/>
        <v>807.5</v>
      </c>
      <c r="L2264" s="24">
        <f t="shared" si="1257"/>
        <v>0</v>
      </c>
      <c r="M2264" s="47">
        <f t="shared" si="1224"/>
        <v>1</v>
      </c>
      <c r="N2264" s="796" t="s">
        <v>1142</v>
      </c>
    </row>
    <row r="2265" spans="1:14" s="209" customFormat="1" ht="18.75" customHeight="1" x14ac:dyDescent="0.3">
      <c r="A2265" s="780"/>
      <c r="B2265" s="174" t="s">
        <v>19</v>
      </c>
      <c r="C2265" s="174"/>
      <c r="D2265" s="175"/>
      <c r="E2265" s="175"/>
      <c r="F2265" s="175"/>
      <c r="G2265" s="77" t="e">
        <f t="shared" si="1251"/>
        <v>#DIV/0!</v>
      </c>
      <c r="H2265" s="599">
        <f t="shared" ref="H2265:H2271" si="1261">F2265</f>
        <v>0</v>
      </c>
      <c r="I2265" s="77" t="e">
        <f t="shared" si="1248"/>
        <v>#DIV/0!</v>
      </c>
      <c r="J2265" s="173">
        <f t="shared" si="1255"/>
        <v>0</v>
      </c>
      <c r="K2265" s="24">
        <f t="shared" si="1256"/>
        <v>0</v>
      </c>
      <c r="L2265" s="24">
        <f t="shared" si="1257"/>
        <v>0</v>
      </c>
      <c r="M2265" s="115" t="e">
        <f t="shared" si="1224"/>
        <v>#DIV/0!</v>
      </c>
      <c r="N2265" s="796"/>
    </row>
    <row r="2266" spans="1:14" s="209" customFormat="1" x14ac:dyDescent="0.3">
      <c r="A2266" s="780"/>
      <c r="B2266" s="174" t="s">
        <v>18</v>
      </c>
      <c r="C2266" s="174"/>
      <c r="D2266" s="175"/>
      <c r="E2266" s="175"/>
      <c r="F2266" s="175"/>
      <c r="G2266" s="77" t="e">
        <f t="shared" si="1251"/>
        <v>#DIV/0!</v>
      </c>
      <c r="H2266" s="599">
        <f t="shared" si="1261"/>
        <v>0</v>
      </c>
      <c r="I2266" s="77" t="e">
        <f t="shared" si="1248"/>
        <v>#DIV/0!</v>
      </c>
      <c r="J2266" s="173">
        <f t="shared" si="1255"/>
        <v>0</v>
      </c>
      <c r="K2266" s="24">
        <f t="shared" si="1256"/>
        <v>0</v>
      </c>
      <c r="L2266" s="24">
        <f t="shared" si="1257"/>
        <v>0</v>
      </c>
      <c r="M2266" s="115" t="e">
        <f t="shared" si="1224"/>
        <v>#DIV/0!</v>
      </c>
      <c r="N2266" s="796"/>
    </row>
    <row r="2267" spans="1:14" s="209" customFormat="1" x14ac:dyDescent="0.3">
      <c r="A2267" s="780"/>
      <c r="B2267" s="174" t="s">
        <v>38</v>
      </c>
      <c r="C2267" s="174"/>
      <c r="D2267" s="175">
        <v>807.5</v>
      </c>
      <c r="E2267" s="175">
        <v>807.5</v>
      </c>
      <c r="F2267" s="175"/>
      <c r="G2267" s="96">
        <f t="shared" si="1251"/>
        <v>0</v>
      </c>
      <c r="H2267" s="600">
        <f t="shared" si="1261"/>
        <v>0</v>
      </c>
      <c r="I2267" s="96">
        <f t="shared" si="1248"/>
        <v>0</v>
      </c>
      <c r="J2267" s="173">
        <f t="shared" si="1255"/>
        <v>0</v>
      </c>
      <c r="K2267" s="24">
        <f t="shared" si="1256"/>
        <v>807.5</v>
      </c>
      <c r="L2267" s="24">
        <f t="shared" si="1257"/>
        <v>0</v>
      </c>
      <c r="M2267" s="47">
        <f t="shared" si="1224"/>
        <v>1</v>
      </c>
      <c r="N2267" s="796"/>
    </row>
    <row r="2268" spans="1:14" s="209" customFormat="1" x14ac:dyDescent="0.3">
      <c r="A2268" s="780"/>
      <c r="B2268" s="587" t="s">
        <v>20</v>
      </c>
      <c r="C2268" s="174"/>
      <c r="D2268" s="175"/>
      <c r="E2268" s="175"/>
      <c r="F2268" s="175"/>
      <c r="G2268" s="77" t="e">
        <f t="shared" si="1251"/>
        <v>#DIV/0!</v>
      </c>
      <c r="H2268" s="599">
        <f t="shared" si="1261"/>
        <v>0</v>
      </c>
      <c r="I2268" s="77" t="e">
        <f t="shared" si="1248"/>
        <v>#DIV/0!</v>
      </c>
      <c r="J2268" s="173">
        <f t="shared" si="1255"/>
        <v>0</v>
      </c>
      <c r="K2268" s="24">
        <f t="shared" si="1256"/>
        <v>0</v>
      </c>
      <c r="L2268" s="24">
        <f t="shared" si="1257"/>
        <v>0</v>
      </c>
      <c r="M2268" s="115" t="e">
        <f t="shared" ref="M2268:M2311" si="1262">K2268/E2268</f>
        <v>#DIV/0!</v>
      </c>
      <c r="N2268" s="796"/>
    </row>
    <row r="2269" spans="1:14" s="209" customFormat="1" ht="60.75" customHeight="1" x14ac:dyDescent="0.3">
      <c r="A2269" s="780" t="s">
        <v>1113</v>
      </c>
      <c r="B2269" s="171" t="s">
        <v>303</v>
      </c>
      <c r="C2269" s="171" t="s">
        <v>139</v>
      </c>
      <c r="D2269" s="172">
        <f>SUM(D2270:D2273)</f>
        <v>21124.35</v>
      </c>
      <c r="E2269" s="172">
        <f>SUM(E2270:E2273)</f>
        <v>21124.35</v>
      </c>
      <c r="F2269" s="172">
        <f>SUM(F2270:F2273)</f>
        <v>3207.96</v>
      </c>
      <c r="G2269" s="101">
        <f t="shared" si="1251"/>
        <v>0.152</v>
      </c>
      <c r="H2269" s="172">
        <f t="shared" si="1261"/>
        <v>3207.96</v>
      </c>
      <c r="I2269" s="96">
        <f t="shared" si="1248"/>
        <v>0.152</v>
      </c>
      <c r="J2269" s="594">
        <f t="shared" si="1255"/>
        <v>1</v>
      </c>
      <c r="K2269" s="24">
        <f>SUM(K2270:K2273)</f>
        <v>21124.35</v>
      </c>
      <c r="L2269" s="24">
        <f>SUM(L2270:L2273)</f>
        <v>0</v>
      </c>
      <c r="M2269" s="47">
        <f t="shared" si="1262"/>
        <v>1</v>
      </c>
      <c r="N2269" s="796" t="s">
        <v>1153</v>
      </c>
    </row>
    <row r="2270" spans="1:14" s="209" customFormat="1" ht="18.75" customHeight="1" x14ac:dyDescent="0.3">
      <c r="A2270" s="780"/>
      <c r="B2270" s="174" t="s">
        <v>19</v>
      </c>
      <c r="C2270" s="174"/>
      <c r="D2270" s="175"/>
      <c r="E2270" s="175"/>
      <c r="F2270" s="175"/>
      <c r="G2270" s="77" t="e">
        <f t="shared" si="1251"/>
        <v>#DIV/0!</v>
      </c>
      <c r="H2270" s="596">
        <f t="shared" si="1261"/>
        <v>0</v>
      </c>
      <c r="I2270" s="77" t="e">
        <f t="shared" si="1248"/>
        <v>#DIV/0!</v>
      </c>
      <c r="J2270" s="173">
        <f t="shared" si="1255"/>
        <v>0</v>
      </c>
      <c r="K2270" s="24">
        <f t="shared" si="1256"/>
        <v>0</v>
      </c>
      <c r="L2270" s="24">
        <f t="shared" si="1257"/>
        <v>0</v>
      </c>
      <c r="M2270" s="115" t="e">
        <f t="shared" si="1262"/>
        <v>#DIV/0!</v>
      </c>
      <c r="N2270" s="796"/>
    </row>
    <row r="2271" spans="1:14" s="209" customFormat="1" x14ac:dyDescent="0.3">
      <c r="A2271" s="780"/>
      <c r="B2271" s="174" t="s">
        <v>18</v>
      </c>
      <c r="C2271" s="174"/>
      <c r="D2271" s="175"/>
      <c r="E2271" s="175"/>
      <c r="F2271" s="175"/>
      <c r="G2271" s="77" t="e">
        <f t="shared" si="1251"/>
        <v>#DIV/0!</v>
      </c>
      <c r="H2271" s="596">
        <f t="shared" si="1261"/>
        <v>0</v>
      </c>
      <c r="I2271" s="77" t="e">
        <f t="shared" si="1248"/>
        <v>#DIV/0!</v>
      </c>
      <c r="J2271" s="173">
        <f t="shared" si="1255"/>
        <v>0</v>
      </c>
      <c r="K2271" s="24">
        <f t="shared" si="1256"/>
        <v>0</v>
      </c>
      <c r="L2271" s="24">
        <f t="shared" si="1257"/>
        <v>0</v>
      </c>
      <c r="M2271" s="115" t="e">
        <f t="shared" si="1262"/>
        <v>#DIV/0!</v>
      </c>
      <c r="N2271" s="796"/>
    </row>
    <row r="2272" spans="1:14" s="209" customFormat="1" x14ac:dyDescent="0.3">
      <c r="A2272" s="780"/>
      <c r="B2272" s="174" t="s">
        <v>38</v>
      </c>
      <c r="C2272" s="174"/>
      <c r="D2272" s="175">
        <v>21124.35</v>
      </c>
      <c r="E2272" s="175">
        <v>21124.35</v>
      </c>
      <c r="F2272" s="175">
        <v>3207.96</v>
      </c>
      <c r="G2272" s="96">
        <f t="shared" si="1251"/>
        <v>0.152</v>
      </c>
      <c r="H2272" s="175">
        <v>3207.96</v>
      </c>
      <c r="I2272" s="96">
        <f t="shared" si="1248"/>
        <v>0.152</v>
      </c>
      <c r="J2272" s="173">
        <f t="shared" si="1255"/>
        <v>1</v>
      </c>
      <c r="K2272" s="175">
        <f>E2272</f>
        <v>21124.35</v>
      </c>
      <c r="L2272" s="24">
        <f t="shared" si="1257"/>
        <v>0</v>
      </c>
      <c r="M2272" s="47">
        <f t="shared" si="1262"/>
        <v>1</v>
      </c>
      <c r="N2272" s="796"/>
    </row>
    <row r="2273" spans="1:14" s="209" customFormat="1" x14ac:dyDescent="0.3">
      <c r="A2273" s="780"/>
      <c r="B2273" s="174" t="s">
        <v>20</v>
      </c>
      <c r="C2273" s="174"/>
      <c r="D2273" s="175"/>
      <c r="E2273" s="175"/>
      <c r="F2273" s="175"/>
      <c r="G2273" s="77" t="e">
        <f t="shared" si="1251"/>
        <v>#DIV/0!</v>
      </c>
      <c r="H2273" s="596">
        <f>F2273</f>
        <v>0</v>
      </c>
      <c r="I2273" s="77" t="e">
        <f t="shared" si="1248"/>
        <v>#DIV/0!</v>
      </c>
      <c r="J2273" s="173">
        <f t="shared" si="1255"/>
        <v>0</v>
      </c>
      <c r="K2273" s="24">
        <f t="shared" si="1256"/>
        <v>0</v>
      </c>
      <c r="L2273" s="24">
        <f t="shared" si="1257"/>
        <v>0</v>
      </c>
      <c r="M2273" s="115" t="e">
        <f t="shared" si="1262"/>
        <v>#DIV/0!</v>
      </c>
      <c r="N2273" s="796"/>
    </row>
    <row r="2274" spans="1:14" s="209" customFormat="1" ht="52.5" customHeight="1" x14ac:dyDescent="0.3">
      <c r="A2274" s="801" t="s">
        <v>138</v>
      </c>
      <c r="B2274" s="213" t="s">
        <v>82</v>
      </c>
      <c r="C2274" s="85" t="s">
        <v>97</v>
      </c>
      <c r="D2274" s="210">
        <f>SUM(D2275:D2278)</f>
        <v>39656.699999999997</v>
      </c>
      <c r="E2274" s="210">
        <f>SUM(E2275:E2278)</f>
        <v>39656.699999999997</v>
      </c>
      <c r="F2274" s="210">
        <f>SUM(F2275:F2278)</f>
        <v>5166.1499999999996</v>
      </c>
      <c r="G2274" s="92">
        <f t="shared" si="1251"/>
        <v>0.13</v>
      </c>
      <c r="H2274" s="210">
        <f>H2276+H2277</f>
        <v>5166.1499999999996</v>
      </c>
      <c r="I2274" s="92">
        <f t="shared" si="1248"/>
        <v>0.13</v>
      </c>
      <c r="J2274" s="212">
        <f t="shared" si="1255"/>
        <v>1</v>
      </c>
      <c r="K2274" s="58">
        <f>SUM(K2275:K2278)</f>
        <v>39656.699999999997</v>
      </c>
      <c r="L2274" s="58">
        <f>SUM(L2275:L2278)</f>
        <v>0</v>
      </c>
      <c r="M2274" s="56">
        <f t="shared" si="1262"/>
        <v>1</v>
      </c>
      <c r="N2274" s="695"/>
    </row>
    <row r="2275" spans="1:14" s="209" customFormat="1" ht="18.75" customHeight="1" x14ac:dyDescent="0.3">
      <c r="A2275" s="801"/>
      <c r="B2275" s="174" t="s">
        <v>19</v>
      </c>
      <c r="C2275" s="174"/>
      <c r="D2275" s="175">
        <f t="shared" ref="D2275:F2278" si="1263">D2280+D2285+D2290+D2295+D2300+D2305+D2310+D2315+D2325</f>
        <v>307.5</v>
      </c>
      <c r="E2275" s="175">
        <f t="shared" si="1263"/>
        <v>307.5</v>
      </c>
      <c r="F2275" s="175">
        <f t="shared" si="1263"/>
        <v>0</v>
      </c>
      <c r="G2275" s="77">
        <f>F2275/E2275</f>
        <v>0</v>
      </c>
      <c r="H2275" s="175">
        <f>H2280+H2285+H2290+H2295+H2300+H2305+H2310+H2315+H2325</f>
        <v>0</v>
      </c>
      <c r="I2275" s="77">
        <f t="shared" si="1248"/>
        <v>0</v>
      </c>
      <c r="J2275" s="173">
        <f t="shared" si="1255"/>
        <v>0</v>
      </c>
      <c r="K2275" s="175">
        <f t="shared" ref="K2275:L2278" si="1264">K2280+K2285+K2290+K2295+K2300+K2305+K2310+K2315+K2325</f>
        <v>307.5</v>
      </c>
      <c r="L2275" s="175">
        <f t="shared" si="1264"/>
        <v>0</v>
      </c>
      <c r="M2275" s="115">
        <f t="shared" si="1262"/>
        <v>1</v>
      </c>
      <c r="N2275" s="695"/>
    </row>
    <row r="2276" spans="1:14" s="209" customFormat="1" ht="18.75" customHeight="1" x14ac:dyDescent="0.3">
      <c r="A2276" s="801"/>
      <c r="B2276" s="174" t="s">
        <v>18</v>
      </c>
      <c r="C2276" s="174"/>
      <c r="D2276" s="175">
        <f t="shared" si="1263"/>
        <v>0</v>
      </c>
      <c r="E2276" s="175">
        <f t="shared" si="1263"/>
        <v>0</v>
      </c>
      <c r="F2276" s="175">
        <f t="shared" si="1263"/>
        <v>0</v>
      </c>
      <c r="G2276" s="77" t="e">
        <f t="shared" si="1251"/>
        <v>#DIV/0!</v>
      </c>
      <c r="H2276" s="175">
        <f>H2281+H2286+H2291+H2296+H2301+H2306+H2311+H2316+H2326</f>
        <v>0</v>
      </c>
      <c r="I2276" s="77" t="e">
        <f t="shared" si="1248"/>
        <v>#DIV/0!</v>
      </c>
      <c r="J2276" s="173">
        <f t="shared" si="1255"/>
        <v>0</v>
      </c>
      <c r="K2276" s="175">
        <f t="shared" si="1264"/>
        <v>0</v>
      </c>
      <c r="L2276" s="175">
        <f t="shared" si="1264"/>
        <v>0</v>
      </c>
      <c r="M2276" s="115" t="e">
        <f t="shared" si="1262"/>
        <v>#DIV/0!</v>
      </c>
      <c r="N2276" s="695"/>
    </row>
    <row r="2277" spans="1:14" s="209" customFormat="1" ht="18.75" customHeight="1" x14ac:dyDescent="0.3">
      <c r="A2277" s="801"/>
      <c r="B2277" s="174" t="s">
        <v>38</v>
      </c>
      <c r="C2277" s="174"/>
      <c r="D2277" s="175">
        <f t="shared" si="1263"/>
        <v>39349.199999999997</v>
      </c>
      <c r="E2277" s="175">
        <f t="shared" si="1263"/>
        <v>39349.199999999997</v>
      </c>
      <c r="F2277" s="175">
        <f t="shared" si="1263"/>
        <v>5166.1499999999996</v>
      </c>
      <c r="G2277" s="96">
        <f t="shared" si="1251"/>
        <v>0.13100000000000001</v>
      </c>
      <c r="H2277" s="175">
        <f>H2282+H2287+H2292+H2297+H2302+H2307+H2312+H2317+H2327</f>
        <v>5166.1499999999996</v>
      </c>
      <c r="I2277" s="96">
        <f t="shared" si="1248"/>
        <v>0.13100000000000001</v>
      </c>
      <c r="J2277" s="173">
        <f t="shared" si="1255"/>
        <v>1</v>
      </c>
      <c r="K2277" s="175">
        <f t="shared" si="1264"/>
        <v>39349.199999999997</v>
      </c>
      <c r="L2277" s="175">
        <f t="shared" si="1264"/>
        <v>0</v>
      </c>
      <c r="M2277" s="47">
        <f t="shared" si="1262"/>
        <v>1</v>
      </c>
      <c r="N2277" s="695"/>
    </row>
    <row r="2278" spans="1:14" s="209" customFormat="1" ht="18.75" customHeight="1" x14ac:dyDescent="0.3">
      <c r="A2278" s="801"/>
      <c r="B2278" s="174" t="s">
        <v>20</v>
      </c>
      <c r="C2278" s="174"/>
      <c r="D2278" s="175">
        <f t="shared" si="1263"/>
        <v>0</v>
      </c>
      <c r="E2278" s="175">
        <f t="shared" si="1263"/>
        <v>0</v>
      </c>
      <c r="F2278" s="175">
        <f t="shared" si="1263"/>
        <v>0</v>
      </c>
      <c r="G2278" s="77" t="e">
        <f t="shared" si="1251"/>
        <v>#DIV/0!</v>
      </c>
      <c r="H2278" s="175">
        <f>H2283+H2288+H2293+H2298+H2303+H2308+H2313+H2318+H2328</f>
        <v>0</v>
      </c>
      <c r="I2278" s="77" t="e">
        <f t="shared" si="1248"/>
        <v>#DIV/0!</v>
      </c>
      <c r="J2278" s="173">
        <f t="shared" si="1255"/>
        <v>0</v>
      </c>
      <c r="K2278" s="175">
        <f t="shared" si="1264"/>
        <v>0</v>
      </c>
      <c r="L2278" s="175">
        <f t="shared" si="1264"/>
        <v>0</v>
      </c>
      <c r="M2278" s="115" t="e">
        <f t="shared" si="1262"/>
        <v>#DIV/0!</v>
      </c>
      <c r="N2278" s="695"/>
    </row>
    <row r="2279" spans="1:14" s="209" customFormat="1" ht="103.5" customHeight="1" x14ac:dyDescent="0.3">
      <c r="A2279" s="780" t="s">
        <v>1114</v>
      </c>
      <c r="B2279" s="171" t="s">
        <v>355</v>
      </c>
      <c r="C2279" s="171" t="s">
        <v>353</v>
      </c>
      <c r="D2279" s="175">
        <f>SUM(D2280:D2283)</f>
        <v>400</v>
      </c>
      <c r="E2279" s="175">
        <f>SUM(E2280:E2283)</f>
        <v>400</v>
      </c>
      <c r="F2279" s="172">
        <f>SUM(F2280:F2283)</f>
        <v>65.930000000000007</v>
      </c>
      <c r="G2279" s="96">
        <f t="shared" ref="G2279:G2333" si="1265">F2279/E2279</f>
        <v>0.16500000000000001</v>
      </c>
      <c r="H2279" s="601">
        <f>F2279</f>
        <v>65.930000000000007</v>
      </c>
      <c r="I2279" s="96">
        <f t="shared" ref="I2279:I2333" si="1266">H2279/E2279</f>
        <v>0.16500000000000001</v>
      </c>
      <c r="J2279" s="594">
        <f t="shared" si="1255"/>
        <v>1</v>
      </c>
      <c r="K2279" s="24">
        <f t="shared" si="1256"/>
        <v>400</v>
      </c>
      <c r="L2279" s="24">
        <f t="shared" si="1257"/>
        <v>0</v>
      </c>
      <c r="M2279" s="47">
        <f t="shared" si="1262"/>
        <v>1</v>
      </c>
      <c r="N2279" s="796" t="s">
        <v>1180</v>
      </c>
    </row>
    <row r="2280" spans="1:14" s="209" customFormat="1" ht="18.75" customHeight="1" x14ac:dyDescent="0.3">
      <c r="A2280" s="780"/>
      <c r="B2280" s="171" t="s">
        <v>19</v>
      </c>
      <c r="C2280" s="171"/>
      <c r="D2280" s="175"/>
      <c r="E2280" s="175"/>
      <c r="F2280" s="172"/>
      <c r="G2280" s="77" t="e">
        <f t="shared" si="1265"/>
        <v>#DIV/0!</v>
      </c>
      <c r="H2280" s="602">
        <f t="shared" ref="H2280:H2313" si="1267">F2280</f>
        <v>0</v>
      </c>
      <c r="I2280" s="77" t="e">
        <f t="shared" si="1266"/>
        <v>#DIV/0!</v>
      </c>
      <c r="J2280" s="594">
        <f t="shared" si="1255"/>
        <v>0</v>
      </c>
      <c r="K2280" s="24">
        <f t="shared" si="1256"/>
        <v>0</v>
      </c>
      <c r="L2280" s="24">
        <f t="shared" si="1257"/>
        <v>0</v>
      </c>
      <c r="M2280" s="115" t="e">
        <f t="shared" si="1262"/>
        <v>#DIV/0!</v>
      </c>
      <c r="N2280" s="796"/>
    </row>
    <row r="2281" spans="1:14" s="209" customFormat="1" x14ac:dyDescent="0.3">
      <c r="A2281" s="780"/>
      <c r="B2281" s="171" t="s">
        <v>18</v>
      </c>
      <c r="C2281" s="171"/>
      <c r="D2281" s="175"/>
      <c r="E2281" s="175"/>
      <c r="F2281" s="172"/>
      <c r="G2281" s="77" t="e">
        <f t="shared" si="1265"/>
        <v>#DIV/0!</v>
      </c>
      <c r="H2281" s="602">
        <f t="shared" si="1267"/>
        <v>0</v>
      </c>
      <c r="I2281" s="77" t="e">
        <f t="shared" si="1266"/>
        <v>#DIV/0!</v>
      </c>
      <c r="J2281" s="594">
        <f t="shared" si="1255"/>
        <v>0</v>
      </c>
      <c r="K2281" s="24">
        <f t="shared" si="1256"/>
        <v>0</v>
      </c>
      <c r="L2281" s="24">
        <f t="shared" si="1257"/>
        <v>0</v>
      </c>
      <c r="M2281" s="115" t="e">
        <f t="shared" si="1262"/>
        <v>#DIV/0!</v>
      </c>
      <c r="N2281" s="796"/>
    </row>
    <row r="2282" spans="1:14" s="209" customFormat="1" x14ac:dyDescent="0.3">
      <c r="A2282" s="780"/>
      <c r="B2282" s="171" t="s">
        <v>38</v>
      </c>
      <c r="C2282" s="171"/>
      <c r="D2282" s="175">
        <v>400</v>
      </c>
      <c r="E2282" s="175">
        <v>400</v>
      </c>
      <c r="F2282" s="175">
        <v>65.930000000000007</v>
      </c>
      <c r="G2282" s="96">
        <f t="shared" si="1265"/>
        <v>0.16500000000000001</v>
      </c>
      <c r="H2282" s="600">
        <v>65.930000000000007</v>
      </c>
      <c r="I2282" s="96">
        <f t="shared" si="1266"/>
        <v>0.16500000000000001</v>
      </c>
      <c r="J2282" s="173">
        <f t="shared" si="1255"/>
        <v>1</v>
      </c>
      <c r="K2282" s="24">
        <f t="shared" si="1256"/>
        <v>400</v>
      </c>
      <c r="L2282" s="24">
        <f t="shared" si="1257"/>
        <v>0</v>
      </c>
      <c r="M2282" s="47">
        <f t="shared" si="1262"/>
        <v>1</v>
      </c>
      <c r="N2282" s="796"/>
    </row>
    <row r="2283" spans="1:14" s="209" customFormat="1" x14ac:dyDescent="0.3">
      <c r="A2283" s="780"/>
      <c r="B2283" s="587" t="s">
        <v>20</v>
      </c>
      <c r="C2283" s="171"/>
      <c r="D2283" s="172"/>
      <c r="E2283" s="172"/>
      <c r="F2283" s="172"/>
      <c r="G2283" s="77" t="e">
        <f t="shared" si="1265"/>
        <v>#DIV/0!</v>
      </c>
      <c r="H2283" s="603">
        <f t="shared" si="1267"/>
        <v>0</v>
      </c>
      <c r="I2283" s="77" t="e">
        <f t="shared" si="1266"/>
        <v>#DIV/0!</v>
      </c>
      <c r="J2283" s="594">
        <f t="shared" si="1255"/>
        <v>0</v>
      </c>
      <c r="K2283" s="24">
        <f t="shared" si="1256"/>
        <v>0</v>
      </c>
      <c r="L2283" s="24">
        <f t="shared" si="1257"/>
        <v>0</v>
      </c>
      <c r="M2283" s="115" t="e">
        <f t="shared" si="1262"/>
        <v>#DIV/0!</v>
      </c>
      <c r="N2283" s="796"/>
    </row>
    <row r="2284" spans="1:14" s="209" customFormat="1" ht="56.25" x14ac:dyDescent="0.3">
      <c r="A2284" s="774" t="s">
        <v>1115</v>
      </c>
      <c r="B2284" s="171" t="s">
        <v>304</v>
      </c>
      <c r="C2284" s="171" t="s">
        <v>139</v>
      </c>
      <c r="D2284" s="172">
        <f>SUM(D2285:D2288)</f>
        <v>27347.7</v>
      </c>
      <c r="E2284" s="172">
        <f>SUM(E2285:E2288)</f>
        <v>27347.7</v>
      </c>
      <c r="F2284" s="172">
        <f>SUM(F2285:F2288)</f>
        <v>3880.2</v>
      </c>
      <c r="G2284" s="96">
        <f t="shared" si="1265"/>
        <v>0.14199999999999999</v>
      </c>
      <c r="H2284" s="172">
        <f>F2284</f>
        <v>3880.2</v>
      </c>
      <c r="I2284" s="96">
        <f t="shared" si="1266"/>
        <v>0.14199999999999999</v>
      </c>
      <c r="J2284" s="173">
        <f t="shared" ref="J2284:J2341" si="1268">IF(H2284&gt;0,H2284/F2284,0)</f>
        <v>1</v>
      </c>
      <c r="K2284" s="24">
        <f t="shared" si="1256"/>
        <v>27347.7</v>
      </c>
      <c r="L2284" s="24">
        <f t="shared" ref="L2284:L2342" si="1269">E2284-K2284</f>
        <v>0</v>
      </c>
      <c r="M2284" s="47">
        <f t="shared" si="1262"/>
        <v>1</v>
      </c>
      <c r="N2284" s="796" t="s">
        <v>1381</v>
      </c>
    </row>
    <row r="2285" spans="1:14" s="209" customFormat="1" x14ac:dyDescent="0.3">
      <c r="A2285" s="775"/>
      <c r="B2285" s="174" t="s">
        <v>19</v>
      </c>
      <c r="C2285" s="174"/>
      <c r="D2285" s="175"/>
      <c r="E2285" s="175"/>
      <c r="F2285" s="175"/>
      <c r="G2285" s="77" t="e">
        <f t="shared" si="1265"/>
        <v>#DIV/0!</v>
      </c>
      <c r="H2285" s="598">
        <f t="shared" si="1267"/>
        <v>0</v>
      </c>
      <c r="I2285" s="77" t="e">
        <f t="shared" si="1266"/>
        <v>#DIV/0!</v>
      </c>
      <c r="J2285" s="173">
        <f t="shared" si="1268"/>
        <v>0</v>
      </c>
      <c r="K2285" s="24">
        <f t="shared" si="1256"/>
        <v>0</v>
      </c>
      <c r="L2285" s="24">
        <f t="shared" si="1269"/>
        <v>0</v>
      </c>
      <c r="M2285" s="115" t="e">
        <f t="shared" si="1262"/>
        <v>#DIV/0!</v>
      </c>
      <c r="N2285" s="796"/>
    </row>
    <row r="2286" spans="1:14" s="209" customFormat="1" x14ac:dyDescent="0.3">
      <c r="A2286" s="775"/>
      <c r="B2286" s="174" t="s">
        <v>18</v>
      </c>
      <c r="C2286" s="174"/>
      <c r="D2286" s="175"/>
      <c r="E2286" s="175"/>
      <c r="F2286" s="175"/>
      <c r="G2286" s="77" t="e">
        <f t="shared" si="1265"/>
        <v>#DIV/0!</v>
      </c>
      <c r="H2286" s="598">
        <f t="shared" si="1267"/>
        <v>0</v>
      </c>
      <c r="I2286" s="77" t="e">
        <f t="shared" si="1266"/>
        <v>#DIV/0!</v>
      </c>
      <c r="J2286" s="173">
        <f t="shared" si="1268"/>
        <v>0</v>
      </c>
      <c r="K2286" s="24">
        <f t="shared" si="1256"/>
        <v>0</v>
      </c>
      <c r="L2286" s="24">
        <f t="shared" si="1269"/>
        <v>0</v>
      </c>
      <c r="M2286" s="115" t="e">
        <f t="shared" si="1262"/>
        <v>#DIV/0!</v>
      </c>
      <c r="N2286" s="796"/>
    </row>
    <row r="2287" spans="1:14" s="209" customFormat="1" x14ac:dyDescent="0.3">
      <c r="A2287" s="775"/>
      <c r="B2287" s="174" t="s">
        <v>38</v>
      </c>
      <c r="C2287" s="174"/>
      <c r="D2287" s="175">
        <v>27347.7</v>
      </c>
      <c r="E2287" s="175">
        <v>27347.7</v>
      </c>
      <c r="F2287" s="175">
        <v>3880.2</v>
      </c>
      <c r="G2287" s="96">
        <f t="shared" si="1265"/>
        <v>0.14199999999999999</v>
      </c>
      <c r="H2287" s="175">
        <v>3880.2</v>
      </c>
      <c r="I2287" s="96">
        <f t="shared" si="1266"/>
        <v>0.14199999999999999</v>
      </c>
      <c r="J2287" s="173">
        <f t="shared" si="1268"/>
        <v>1</v>
      </c>
      <c r="K2287" s="24">
        <f t="shared" si="1256"/>
        <v>27347.7</v>
      </c>
      <c r="L2287" s="24">
        <f t="shared" si="1269"/>
        <v>0</v>
      </c>
      <c r="M2287" s="47">
        <f t="shared" si="1262"/>
        <v>1</v>
      </c>
      <c r="N2287" s="796"/>
    </row>
    <row r="2288" spans="1:14" s="209" customFormat="1" x14ac:dyDescent="0.3">
      <c r="A2288" s="776"/>
      <c r="B2288" s="587" t="s">
        <v>20</v>
      </c>
      <c r="C2288" s="174"/>
      <c r="D2288" s="175"/>
      <c r="E2288" s="175"/>
      <c r="F2288" s="175"/>
      <c r="G2288" s="77" t="e">
        <f t="shared" si="1265"/>
        <v>#DIV/0!</v>
      </c>
      <c r="H2288" s="596">
        <f t="shared" si="1267"/>
        <v>0</v>
      </c>
      <c r="I2288" s="77" t="e">
        <f t="shared" si="1266"/>
        <v>#DIV/0!</v>
      </c>
      <c r="J2288" s="173">
        <f t="shared" si="1268"/>
        <v>0</v>
      </c>
      <c r="K2288" s="24">
        <f t="shared" ref="K2288:K2328" si="1270">E2288</f>
        <v>0</v>
      </c>
      <c r="L2288" s="24">
        <f t="shared" si="1269"/>
        <v>0</v>
      </c>
      <c r="M2288" s="115" t="e">
        <f t="shared" si="1262"/>
        <v>#DIV/0!</v>
      </c>
      <c r="N2288" s="796"/>
    </row>
    <row r="2289" spans="1:14" s="209" customFormat="1" ht="52.5" customHeight="1" x14ac:dyDescent="0.3">
      <c r="A2289" s="774" t="s">
        <v>403</v>
      </c>
      <c r="B2289" s="597" t="s">
        <v>305</v>
      </c>
      <c r="C2289" s="171" t="s">
        <v>139</v>
      </c>
      <c r="D2289" s="172">
        <f>SUM(D2290:D2293)</f>
        <v>962.5</v>
      </c>
      <c r="E2289" s="172">
        <f>SUM(E2290:E2293)</f>
        <v>962.5</v>
      </c>
      <c r="F2289" s="172">
        <f>SUM(F2290:F2293)</f>
        <v>55.28</v>
      </c>
      <c r="G2289" s="96">
        <f t="shared" si="1265"/>
        <v>5.7000000000000002E-2</v>
      </c>
      <c r="H2289" s="601">
        <f>F2289</f>
        <v>55.28</v>
      </c>
      <c r="I2289" s="96">
        <f t="shared" si="1266"/>
        <v>5.7000000000000002E-2</v>
      </c>
      <c r="J2289" s="173">
        <f t="shared" si="1268"/>
        <v>1</v>
      </c>
      <c r="K2289" s="24">
        <f t="shared" si="1270"/>
        <v>962.5</v>
      </c>
      <c r="L2289" s="24">
        <f t="shared" si="1269"/>
        <v>0</v>
      </c>
      <c r="M2289" s="47">
        <f t="shared" si="1262"/>
        <v>1</v>
      </c>
      <c r="N2289" s="796" t="s">
        <v>1382</v>
      </c>
    </row>
    <row r="2290" spans="1:14" s="209" customFormat="1" ht="19.5" customHeight="1" x14ac:dyDescent="0.3">
      <c r="A2290" s="775"/>
      <c r="B2290" s="174" t="s">
        <v>19</v>
      </c>
      <c r="C2290" s="174"/>
      <c r="D2290" s="175"/>
      <c r="E2290" s="175"/>
      <c r="F2290" s="175"/>
      <c r="G2290" s="77" t="e">
        <f t="shared" si="1265"/>
        <v>#DIV/0!</v>
      </c>
      <c r="H2290" s="599">
        <f t="shared" si="1267"/>
        <v>0</v>
      </c>
      <c r="I2290" s="77" t="e">
        <f t="shared" si="1266"/>
        <v>#DIV/0!</v>
      </c>
      <c r="J2290" s="173">
        <f t="shared" si="1268"/>
        <v>0</v>
      </c>
      <c r="K2290" s="24">
        <f t="shared" si="1270"/>
        <v>0</v>
      </c>
      <c r="L2290" s="24">
        <f t="shared" si="1269"/>
        <v>0</v>
      </c>
      <c r="M2290" s="115" t="e">
        <f t="shared" si="1262"/>
        <v>#DIV/0!</v>
      </c>
      <c r="N2290" s="796"/>
    </row>
    <row r="2291" spans="1:14" s="209" customFormat="1" ht="19.5" customHeight="1" x14ac:dyDescent="0.3">
      <c r="A2291" s="775"/>
      <c r="B2291" s="174" t="s">
        <v>18</v>
      </c>
      <c r="C2291" s="174"/>
      <c r="D2291" s="175"/>
      <c r="E2291" s="175"/>
      <c r="F2291" s="175"/>
      <c r="G2291" s="77" t="e">
        <f t="shared" si="1265"/>
        <v>#DIV/0!</v>
      </c>
      <c r="H2291" s="599">
        <f t="shared" si="1267"/>
        <v>0</v>
      </c>
      <c r="I2291" s="77" t="e">
        <f t="shared" si="1266"/>
        <v>#DIV/0!</v>
      </c>
      <c r="J2291" s="173">
        <f t="shared" si="1268"/>
        <v>0</v>
      </c>
      <c r="K2291" s="24">
        <f t="shared" si="1270"/>
        <v>0</v>
      </c>
      <c r="L2291" s="24">
        <f t="shared" si="1269"/>
        <v>0</v>
      </c>
      <c r="M2291" s="115" t="e">
        <f t="shared" si="1262"/>
        <v>#DIV/0!</v>
      </c>
      <c r="N2291" s="796"/>
    </row>
    <row r="2292" spans="1:14" s="209" customFormat="1" ht="19.5" customHeight="1" x14ac:dyDescent="0.3">
      <c r="A2292" s="775"/>
      <c r="B2292" s="174" t="s">
        <v>38</v>
      </c>
      <c r="C2292" s="174"/>
      <c r="D2292" s="175">
        <v>962.5</v>
      </c>
      <c r="E2292" s="175">
        <v>962.5</v>
      </c>
      <c r="F2292" s="175">
        <v>55.28</v>
      </c>
      <c r="G2292" s="96">
        <f t="shared" si="1265"/>
        <v>5.7000000000000002E-2</v>
      </c>
      <c r="H2292" s="600">
        <f t="shared" si="1267"/>
        <v>55.28</v>
      </c>
      <c r="I2292" s="96">
        <f t="shared" si="1266"/>
        <v>5.7000000000000002E-2</v>
      </c>
      <c r="J2292" s="173">
        <f t="shared" si="1268"/>
        <v>1</v>
      </c>
      <c r="K2292" s="24">
        <f t="shared" si="1270"/>
        <v>962.5</v>
      </c>
      <c r="L2292" s="24">
        <f t="shared" si="1269"/>
        <v>0</v>
      </c>
      <c r="M2292" s="47">
        <f t="shared" si="1262"/>
        <v>1</v>
      </c>
      <c r="N2292" s="796"/>
    </row>
    <row r="2293" spans="1:14" s="209" customFormat="1" ht="19.5" customHeight="1" x14ac:dyDescent="0.3">
      <c r="A2293" s="776"/>
      <c r="B2293" s="587" t="s">
        <v>20</v>
      </c>
      <c r="C2293" s="174"/>
      <c r="D2293" s="175"/>
      <c r="E2293" s="175"/>
      <c r="F2293" s="175"/>
      <c r="G2293" s="77" t="e">
        <f t="shared" si="1265"/>
        <v>#DIV/0!</v>
      </c>
      <c r="H2293" s="599">
        <f t="shared" si="1267"/>
        <v>0</v>
      </c>
      <c r="I2293" s="77" t="e">
        <f t="shared" si="1266"/>
        <v>#DIV/0!</v>
      </c>
      <c r="J2293" s="173">
        <f t="shared" si="1268"/>
        <v>0</v>
      </c>
      <c r="K2293" s="24">
        <f t="shared" si="1270"/>
        <v>0</v>
      </c>
      <c r="L2293" s="24">
        <f t="shared" si="1269"/>
        <v>0</v>
      </c>
      <c r="M2293" s="115" t="e">
        <f t="shared" si="1262"/>
        <v>#DIV/0!</v>
      </c>
      <c r="N2293" s="796"/>
    </row>
    <row r="2294" spans="1:14" s="209" customFormat="1" ht="37.5" x14ac:dyDescent="0.3">
      <c r="A2294" s="821" t="s">
        <v>404</v>
      </c>
      <c r="B2294" s="597" t="s">
        <v>306</v>
      </c>
      <c r="C2294" s="171" t="s">
        <v>139</v>
      </c>
      <c r="D2294" s="172">
        <f>SUM(D2295:D2298)</f>
        <v>2250</v>
      </c>
      <c r="E2294" s="172">
        <f>SUM(E2295:E2298)</f>
        <v>2250</v>
      </c>
      <c r="F2294" s="172">
        <f>SUM(F2295:F2298)</f>
        <v>134.74</v>
      </c>
      <c r="G2294" s="96">
        <f t="shared" si="1265"/>
        <v>0.06</v>
      </c>
      <c r="H2294" s="601">
        <f>F2294</f>
        <v>134.74</v>
      </c>
      <c r="I2294" s="96">
        <f t="shared" si="1266"/>
        <v>0.06</v>
      </c>
      <c r="J2294" s="173">
        <f t="shared" si="1268"/>
        <v>1</v>
      </c>
      <c r="K2294" s="24">
        <f t="shared" si="1270"/>
        <v>2250</v>
      </c>
      <c r="L2294" s="24">
        <f t="shared" si="1269"/>
        <v>0</v>
      </c>
      <c r="M2294" s="47">
        <f t="shared" si="1262"/>
        <v>1</v>
      </c>
      <c r="N2294" s="796" t="s">
        <v>1181</v>
      </c>
    </row>
    <row r="2295" spans="1:14" s="209" customFormat="1" ht="18.75" customHeight="1" x14ac:dyDescent="0.3">
      <c r="A2295" s="822"/>
      <c r="B2295" s="174" t="s">
        <v>19</v>
      </c>
      <c r="C2295" s="174"/>
      <c r="D2295" s="175"/>
      <c r="E2295" s="175"/>
      <c r="F2295" s="175"/>
      <c r="G2295" s="77" t="e">
        <f t="shared" si="1265"/>
        <v>#DIV/0!</v>
      </c>
      <c r="H2295" s="599">
        <f t="shared" si="1267"/>
        <v>0</v>
      </c>
      <c r="I2295" s="77" t="e">
        <f t="shared" si="1266"/>
        <v>#DIV/0!</v>
      </c>
      <c r="J2295" s="173">
        <f t="shared" si="1268"/>
        <v>0</v>
      </c>
      <c r="K2295" s="24">
        <f t="shared" si="1270"/>
        <v>0</v>
      </c>
      <c r="L2295" s="24">
        <f t="shared" si="1269"/>
        <v>0</v>
      </c>
      <c r="M2295" s="115" t="e">
        <f t="shared" si="1262"/>
        <v>#DIV/0!</v>
      </c>
      <c r="N2295" s="796"/>
    </row>
    <row r="2296" spans="1:14" s="209" customFormat="1" x14ac:dyDescent="0.3">
      <c r="A2296" s="822"/>
      <c r="B2296" s="174" t="s">
        <v>18</v>
      </c>
      <c r="C2296" s="174"/>
      <c r="D2296" s="175"/>
      <c r="E2296" s="175"/>
      <c r="F2296" s="175"/>
      <c r="G2296" s="77" t="e">
        <f t="shared" si="1265"/>
        <v>#DIV/0!</v>
      </c>
      <c r="H2296" s="599">
        <f t="shared" si="1267"/>
        <v>0</v>
      </c>
      <c r="I2296" s="77" t="e">
        <f t="shared" si="1266"/>
        <v>#DIV/0!</v>
      </c>
      <c r="J2296" s="173">
        <f t="shared" si="1268"/>
        <v>0</v>
      </c>
      <c r="K2296" s="24">
        <f t="shared" si="1270"/>
        <v>0</v>
      </c>
      <c r="L2296" s="24">
        <f t="shared" si="1269"/>
        <v>0</v>
      </c>
      <c r="M2296" s="115" t="e">
        <f t="shared" si="1262"/>
        <v>#DIV/0!</v>
      </c>
      <c r="N2296" s="796"/>
    </row>
    <row r="2297" spans="1:14" s="209" customFormat="1" x14ac:dyDescent="0.3">
      <c r="A2297" s="822"/>
      <c r="B2297" s="174" t="s">
        <v>38</v>
      </c>
      <c r="C2297" s="174"/>
      <c r="D2297" s="175">
        <v>2250</v>
      </c>
      <c r="E2297" s="175">
        <v>2250</v>
      </c>
      <c r="F2297" s="175">
        <v>134.74</v>
      </c>
      <c r="G2297" s="96">
        <f t="shared" si="1265"/>
        <v>0.06</v>
      </c>
      <c r="H2297" s="175">
        <f>F2297</f>
        <v>134.74</v>
      </c>
      <c r="I2297" s="96">
        <f t="shared" si="1266"/>
        <v>0.06</v>
      </c>
      <c r="J2297" s="173">
        <f t="shared" si="1268"/>
        <v>1</v>
      </c>
      <c r="K2297" s="24">
        <f t="shared" si="1270"/>
        <v>2250</v>
      </c>
      <c r="L2297" s="24">
        <f t="shared" si="1269"/>
        <v>0</v>
      </c>
      <c r="M2297" s="47">
        <f t="shared" si="1262"/>
        <v>1</v>
      </c>
      <c r="N2297" s="796"/>
    </row>
    <row r="2298" spans="1:14" s="209" customFormat="1" x14ac:dyDescent="0.3">
      <c r="A2298" s="823"/>
      <c r="B2298" s="587" t="s">
        <v>20</v>
      </c>
      <c r="C2298" s="174"/>
      <c r="D2298" s="175"/>
      <c r="E2298" s="175"/>
      <c r="F2298" s="175"/>
      <c r="G2298" s="77" t="e">
        <f t="shared" si="1265"/>
        <v>#DIV/0!</v>
      </c>
      <c r="H2298" s="596">
        <f t="shared" si="1267"/>
        <v>0</v>
      </c>
      <c r="I2298" s="77" t="e">
        <f t="shared" si="1266"/>
        <v>#DIV/0!</v>
      </c>
      <c r="J2298" s="173">
        <f t="shared" si="1268"/>
        <v>0</v>
      </c>
      <c r="K2298" s="24">
        <f t="shared" si="1270"/>
        <v>0</v>
      </c>
      <c r="L2298" s="24">
        <f t="shared" si="1269"/>
        <v>0</v>
      </c>
      <c r="M2298" s="115" t="e">
        <f t="shared" si="1262"/>
        <v>#DIV/0!</v>
      </c>
      <c r="N2298" s="796"/>
    </row>
    <row r="2299" spans="1:14" s="209" customFormat="1" ht="37.5" x14ac:dyDescent="0.3">
      <c r="A2299" s="774" t="s">
        <v>539</v>
      </c>
      <c r="B2299" s="171" t="s">
        <v>307</v>
      </c>
      <c r="C2299" s="171" t="s">
        <v>139</v>
      </c>
      <c r="D2299" s="172">
        <f>SUM(D2300:D2303)</f>
        <v>7556</v>
      </c>
      <c r="E2299" s="172">
        <f>SUM(E2300:E2303)</f>
        <v>7556</v>
      </c>
      <c r="F2299" s="172">
        <f>SUM(F2300:F2303)</f>
        <v>1030</v>
      </c>
      <c r="G2299" s="101">
        <f t="shared" si="1265"/>
        <v>0.13600000000000001</v>
      </c>
      <c r="H2299" s="172">
        <f>F2299</f>
        <v>1030</v>
      </c>
      <c r="I2299" s="96">
        <f t="shared" si="1266"/>
        <v>0.13600000000000001</v>
      </c>
      <c r="J2299" s="594">
        <f t="shared" si="1268"/>
        <v>1</v>
      </c>
      <c r="K2299" s="24">
        <f t="shared" si="1270"/>
        <v>7556</v>
      </c>
      <c r="L2299" s="24">
        <f t="shared" si="1269"/>
        <v>0</v>
      </c>
      <c r="M2299" s="47">
        <f t="shared" si="1262"/>
        <v>1</v>
      </c>
      <c r="N2299" s="796" t="s">
        <v>1154</v>
      </c>
    </row>
    <row r="2300" spans="1:14" s="209" customFormat="1" ht="18.75" customHeight="1" x14ac:dyDescent="0.3">
      <c r="A2300" s="775"/>
      <c r="B2300" s="174" t="s">
        <v>19</v>
      </c>
      <c r="C2300" s="174"/>
      <c r="D2300" s="175"/>
      <c r="E2300" s="175"/>
      <c r="F2300" s="175"/>
      <c r="G2300" s="77" t="e">
        <f t="shared" si="1265"/>
        <v>#DIV/0!</v>
      </c>
      <c r="H2300" s="596">
        <f t="shared" si="1267"/>
        <v>0</v>
      </c>
      <c r="I2300" s="77" t="e">
        <f t="shared" si="1266"/>
        <v>#DIV/0!</v>
      </c>
      <c r="J2300" s="173">
        <f t="shared" si="1268"/>
        <v>0</v>
      </c>
      <c r="K2300" s="24">
        <f t="shared" si="1270"/>
        <v>0</v>
      </c>
      <c r="L2300" s="24">
        <f t="shared" si="1269"/>
        <v>0</v>
      </c>
      <c r="M2300" s="115" t="e">
        <f t="shared" si="1262"/>
        <v>#DIV/0!</v>
      </c>
      <c r="N2300" s="796"/>
    </row>
    <row r="2301" spans="1:14" s="209" customFormat="1" ht="18.75" customHeight="1" x14ac:dyDescent="0.3">
      <c r="A2301" s="775"/>
      <c r="B2301" s="174" t="s">
        <v>18</v>
      </c>
      <c r="C2301" s="174"/>
      <c r="D2301" s="175"/>
      <c r="E2301" s="175"/>
      <c r="F2301" s="175"/>
      <c r="G2301" s="77" t="e">
        <f t="shared" si="1265"/>
        <v>#DIV/0!</v>
      </c>
      <c r="H2301" s="596">
        <f t="shared" si="1267"/>
        <v>0</v>
      </c>
      <c r="I2301" s="77" t="e">
        <f t="shared" si="1266"/>
        <v>#DIV/0!</v>
      </c>
      <c r="J2301" s="173">
        <f t="shared" si="1268"/>
        <v>0</v>
      </c>
      <c r="K2301" s="24">
        <f t="shared" si="1270"/>
        <v>0</v>
      </c>
      <c r="L2301" s="24">
        <f t="shared" si="1269"/>
        <v>0</v>
      </c>
      <c r="M2301" s="115" t="e">
        <f t="shared" si="1262"/>
        <v>#DIV/0!</v>
      </c>
      <c r="N2301" s="796"/>
    </row>
    <row r="2302" spans="1:14" s="209" customFormat="1" ht="18.75" customHeight="1" x14ac:dyDescent="0.3">
      <c r="A2302" s="775"/>
      <c r="B2302" s="174" t="s">
        <v>38</v>
      </c>
      <c r="C2302" s="174"/>
      <c r="D2302" s="175">
        <v>7556</v>
      </c>
      <c r="E2302" s="175">
        <v>7556</v>
      </c>
      <c r="F2302" s="175">
        <v>1030</v>
      </c>
      <c r="G2302" s="96">
        <f t="shared" si="1265"/>
        <v>0.13600000000000001</v>
      </c>
      <c r="H2302" s="175">
        <f>F2302</f>
        <v>1030</v>
      </c>
      <c r="I2302" s="96">
        <f t="shared" si="1266"/>
        <v>0.13600000000000001</v>
      </c>
      <c r="J2302" s="173">
        <f t="shared" si="1268"/>
        <v>1</v>
      </c>
      <c r="K2302" s="24">
        <f t="shared" si="1270"/>
        <v>7556</v>
      </c>
      <c r="L2302" s="24">
        <f t="shared" si="1269"/>
        <v>0</v>
      </c>
      <c r="M2302" s="47">
        <f t="shared" si="1262"/>
        <v>1</v>
      </c>
      <c r="N2302" s="796"/>
    </row>
    <row r="2303" spans="1:14" s="209" customFormat="1" ht="18.75" customHeight="1" x14ac:dyDescent="0.3">
      <c r="A2303" s="776"/>
      <c r="B2303" s="587" t="s">
        <v>20</v>
      </c>
      <c r="C2303" s="174"/>
      <c r="D2303" s="175"/>
      <c r="E2303" s="175"/>
      <c r="F2303" s="175"/>
      <c r="G2303" s="77" t="e">
        <f t="shared" si="1265"/>
        <v>#DIV/0!</v>
      </c>
      <c r="H2303" s="599">
        <f t="shared" si="1267"/>
        <v>0</v>
      </c>
      <c r="I2303" s="77" t="e">
        <f t="shared" si="1266"/>
        <v>#DIV/0!</v>
      </c>
      <c r="J2303" s="173">
        <f t="shared" si="1268"/>
        <v>0</v>
      </c>
      <c r="K2303" s="24">
        <f t="shared" si="1270"/>
        <v>0</v>
      </c>
      <c r="L2303" s="24">
        <f t="shared" si="1269"/>
        <v>0</v>
      </c>
      <c r="M2303" s="115" t="e">
        <f t="shared" si="1262"/>
        <v>#DIV/0!</v>
      </c>
      <c r="N2303" s="796"/>
    </row>
    <row r="2304" spans="1:14" s="209" customFormat="1" ht="37.5" x14ac:dyDescent="0.3">
      <c r="A2304" s="774" t="s">
        <v>1116</v>
      </c>
      <c r="B2304" s="171" t="s">
        <v>308</v>
      </c>
      <c r="C2304" s="171" t="s">
        <v>139</v>
      </c>
      <c r="D2304" s="172">
        <f>SUM(D2305:D2308)</f>
        <v>200</v>
      </c>
      <c r="E2304" s="172">
        <f>SUM(E2305:E2308)</f>
        <v>200</v>
      </c>
      <c r="F2304" s="172">
        <f>SUM(F2305:F2308)</f>
        <v>0</v>
      </c>
      <c r="G2304" s="96">
        <f t="shared" si="1265"/>
        <v>0</v>
      </c>
      <c r="H2304" s="601">
        <f>SUM(H2305:H2308)</f>
        <v>0</v>
      </c>
      <c r="I2304" s="96">
        <f t="shared" si="1266"/>
        <v>0</v>
      </c>
      <c r="J2304" s="594">
        <f t="shared" si="1268"/>
        <v>0</v>
      </c>
      <c r="K2304" s="24">
        <f t="shared" si="1270"/>
        <v>200</v>
      </c>
      <c r="L2304" s="24">
        <f t="shared" si="1269"/>
        <v>0</v>
      </c>
      <c r="M2304" s="47">
        <f t="shared" si="1262"/>
        <v>1</v>
      </c>
      <c r="N2304" s="796" t="s">
        <v>1182</v>
      </c>
    </row>
    <row r="2305" spans="1:14" s="209" customFormat="1" x14ac:dyDescent="0.3">
      <c r="A2305" s="775"/>
      <c r="B2305" s="171" t="s">
        <v>19</v>
      </c>
      <c r="C2305" s="171"/>
      <c r="D2305" s="172"/>
      <c r="E2305" s="172"/>
      <c r="F2305" s="172">
        <f>F2310+F2315</f>
        <v>0</v>
      </c>
      <c r="G2305" s="77" t="e">
        <f t="shared" si="1265"/>
        <v>#DIV/0!</v>
      </c>
      <c r="H2305" s="602">
        <f t="shared" si="1267"/>
        <v>0</v>
      </c>
      <c r="I2305" s="77" t="e">
        <f t="shared" si="1266"/>
        <v>#DIV/0!</v>
      </c>
      <c r="J2305" s="594">
        <f t="shared" si="1268"/>
        <v>0</v>
      </c>
      <c r="K2305" s="24">
        <f t="shared" si="1270"/>
        <v>0</v>
      </c>
      <c r="L2305" s="24">
        <f t="shared" si="1269"/>
        <v>0</v>
      </c>
      <c r="M2305" s="115" t="e">
        <f t="shared" si="1262"/>
        <v>#DIV/0!</v>
      </c>
      <c r="N2305" s="796"/>
    </row>
    <row r="2306" spans="1:14" s="209" customFormat="1" x14ac:dyDescent="0.3">
      <c r="A2306" s="775"/>
      <c r="B2306" s="171" t="s">
        <v>18</v>
      </c>
      <c r="C2306" s="171"/>
      <c r="D2306" s="172"/>
      <c r="E2306" s="172"/>
      <c r="F2306" s="172">
        <f>F2311+F2316</f>
        <v>0</v>
      </c>
      <c r="G2306" s="77" t="e">
        <f t="shared" si="1265"/>
        <v>#DIV/0!</v>
      </c>
      <c r="H2306" s="602">
        <f t="shared" si="1267"/>
        <v>0</v>
      </c>
      <c r="I2306" s="77" t="e">
        <f t="shared" si="1266"/>
        <v>#DIV/0!</v>
      </c>
      <c r="J2306" s="594">
        <f t="shared" si="1268"/>
        <v>0</v>
      </c>
      <c r="K2306" s="24">
        <f t="shared" si="1270"/>
        <v>0</v>
      </c>
      <c r="L2306" s="24">
        <f t="shared" si="1269"/>
        <v>0</v>
      </c>
      <c r="M2306" s="115" t="e">
        <f t="shared" si="1262"/>
        <v>#DIV/0!</v>
      </c>
      <c r="N2306" s="796"/>
    </row>
    <row r="2307" spans="1:14" s="209" customFormat="1" x14ac:dyDescent="0.3">
      <c r="A2307" s="775"/>
      <c r="B2307" s="171" t="s">
        <v>38</v>
      </c>
      <c r="C2307" s="171"/>
      <c r="D2307" s="175">
        <v>200</v>
      </c>
      <c r="E2307" s="175">
        <v>200</v>
      </c>
      <c r="F2307" s="175"/>
      <c r="G2307" s="77">
        <f t="shared" si="1265"/>
        <v>0</v>
      </c>
      <c r="H2307" s="596">
        <f t="shared" si="1267"/>
        <v>0</v>
      </c>
      <c r="I2307" s="77">
        <f t="shared" si="1266"/>
        <v>0</v>
      </c>
      <c r="J2307" s="173">
        <f t="shared" si="1268"/>
        <v>0</v>
      </c>
      <c r="K2307" s="24">
        <f t="shared" si="1270"/>
        <v>200</v>
      </c>
      <c r="L2307" s="24">
        <f t="shared" si="1269"/>
        <v>0</v>
      </c>
      <c r="M2307" s="47">
        <f t="shared" si="1262"/>
        <v>1</v>
      </c>
      <c r="N2307" s="796"/>
    </row>
    <row r="2308" spans="1:14" s="209" customFormat="1" x14ac:dyDescent="0.3">
      <c r="A2308" s="776"/>
      <c r="B2308" s="587" t="s">
        <v>20</v>
      </c>
      <c r="C2308" s="171"/>
      <c r="D2308" s="172"/>
      <c r="E2308" s="172">
        <f t="shared" ref="E2308" si="1271">E2313+E2318</f>
        <v>0</v>
      </c>
      <c r="F2308" s="172">
        <f>F2313+F2318</f>
        <v>0</v>
      </c>
      <c r="G2308" s="77" t="e">
        <f t="shared" si="1265"/>
        <v>#DIV/0!</v>
      </c>
      <c r="H2308" s="603">
        <f t="shared" si="1267"/>
        <v>0</v>
      </c>
      <c r="I2308" s="77" t="e">
        <f t="shared" si="1266"/>
        <v>#DIV/0!</v>
      </c>
      <c r="J2308" s="594">
        <f t="shared" si="1268"/>
        <v>0</v>
      </c>
      <c r="K2308" s="24">
        <f t="shared" si="1270"/>
        <v>0</v>
      </c>
      <c r="L2308" s="24">
        <f t="shared" si="1269"/>
        <v>0</v>
      </c>
      <c r="M2308" s="115" t="e">
        <f t="shared" si="1262"/>
        <v>#DIV/0!</v>
      </c>
      <c r="N2308" s="796"/>
    </row>
    <row r="2309" spans="1:14" s="209" customFormat="1" ht="37.5" x14ac:dyDescent="0.3">
      <c r="A2309" s="785" t="s">
        <v>1117</v>
      </c>
      <c r="B2309" s="171" t="s">
        <v>309</v>
      </c>
      <c r="C2309" s="171" t="s">
        <v>139</v>
      </c>
      <c r="D2309" s="172">
        <f>SUM(D2310:D2313)</f>
        <v>300</v>
      </c>
      <c r="E2309" s="172">
        <f>SUM(E2310:E2313)</f>
        <v>300</v>
      </c>
      <c r="F2309" s="172">
        <f>SUM(F2310:F2313)</f>
        <v>0</v>
      </c>
      <c r="G2309" s="96">
        <f t="shared" si="1265"/>
        <v>0</v>
      </c>
      <c r="H2309" s="601">
        <f>F2309</f>
        <v>0</v>
      </c>
      <c r="I2309" s="96">
        <f t="shared" si="1266"/>
        <v>0</v>
      </c>
      <c r="J2309" s="173">
        <f t="shared" si="1268"/>
        <v>0</v>
      </c>
      <c r="K2309" s="24">
        <f t="shared" si="1270"/>
        <v>300</v>
      </c>
      <c r="L2309" s="24">
        <f t="shared" si="1269"/>
        <v>0</v>
      </c>
      <c r="M2309" s="47">
        <f t="shared" si="1262"/>
        <v>1</v>
      </c>
      <c r="N2309" s="796" t="s">
        <v>1183</v>
      </c>
    </row>
    <row r="2310" spans="1:14" s="209" customFormat="1" ht="21.75" customHeight="1" x14ac:dyDescent="0.3">
      <c r="A2310" s="786"/>
      <c r="B2310" s="174" t="s">
        <v>19</v>
      </c>
      <c r="C2310" s="174"/>
      <c r="D2310" s="175"/>
      <c r="E2310" s="175"/>
      <c r="F2310" s="175"/>
      <c r="G2310" s="77" t="e">
        <f t="shared" si="1265"/>
        <v>#DIV/0!</v>
      </c>
      <c r="H2310" s="603">
        <f t="shared" si="1267"/>
        <v>0</v>
      </c>
      <c r="I2310" s="77" t="e">
        <f t="shared" si="1266"/>
        <v>#DIV/0!</v>
      </c>
      <c r="J2310" s="173">
        <f t="shared" si="1268"/>
        <v>0</v>
      </c>
      <c r="K2310" s="24">
        <f t="shared" si="1270"/>
        <v>0</v>
      </c>
      <c r="L2310" s="24">
        <f t="shared" si="1269"/>
        <v>0</v>
      </c>
      <c r="M2310" s="115" t="e">
        <f t="shared" si="1262"/>
        <v>#DIV/0!</v>
      </c>
      <c r="N2310" s="796"/>
    </row>
    <row r="2311" spans="1:14" s="209" customFormat="1" ht="23.25" customHeight="1" x14ac:dyDescent="0.3">
      <c r="A2311" s="786"/>
      <c r="B2311" s="174" t="s">
        <v>18</v>
      </c>
      <c r="C2311" s="174"/>
      <c r="D2311" s="175"/>
      <c r="E2311" s="175"/>
      <c r="F2311" s="175"/>
      <c r="G2311" s="77" t="e">
        <f t="shared" si="1265"/>
        <v>#DIV/0!</v>
      </c>
      <c r="H2311" s="599">
        <f t="shared" si="1267"/>
        <v>0</v>
      </c>
      <c r="I2311" s="77" t="e">
        <f t="shared" si="1266"/>
        <v>#DIV/0!</v>
      </c>
      <c r="J2311" s="173">
        <f t="shared" si="1268"/>
        <v>0</v>
      </c>
      <c r="K2311" s="24">
        <f t="shared" si="1270"/>
        <v>0</v>
      </c>
      <c r="L2311" s="24">
        <f t="shared" si="1269"/>
        <v>0</v>
      </c>
      <c r="M2311" s="115" t="e">
        <f t="shared" si="1262"/>
        <v>#DIV/0!</v>
      </c>
      <c r="N2311" s="796"/>
    </row>
    <row r="2312" spans="1:14" s="209" customFormat="1" x14ac:dyDescent="0.3">
      <c r="A2312" s="786"/>
      <c r="B2312" s="174" t="s">
        <v>38</v>
      </c>
      <c r="C2312" s="174"/>
      <c r="D2312" s="175">
        <v>300</v>
      </c>
      <c r="E2312" s="175">
        <v>300</v>
      </c>
      <c r="F2312" s="175"/>
      <c r="G2312" s="96">
        <f t="shared" si="1265"/>
        <v>0</v>
      </c>
      <c r="H2312" s="600">
        <f t="shared" si="1267"/>
        <v>0</v>
      </c>
      <c r="I2312" s="96">
        <f t="shared" si="1266"/>
        <v>0</v>
      </c>
      <c r="J2312" s="173">
        <f t="shared" si="1268"/>
        <v>0</v>
      </c>
      <c r="K2312" s="24">
        <f t="shared" si="1270"/>
        <v>300</v>
      </c>
      <c r="L2312" s="24">
        <f t="shared" si="1269"/>
        <v>0</v>
      </c>
      <c r="M2312" s="47">
        <f t="shared" ref="M2312:M2360" si="1272">K2312/E2312</f>
        <v>1</v>
      </c>
      <c r="N2312" s="796"/>
    </row>
    <row r="2313" spans="1:14" s="209" customFormat="1" ht="20.25" customHeight="1" x14ac:dyDescent="0.3">
      <c r="A2313" s="787"/>
      <c r="B2313" s="587" t="s">
        <v>20</v>
      </c>
      <c r="C2313" s="174"/>
      <c r="D2313" s="175"/>
      <c r="E2313" s="175"/>
      <c r="F2313" s="175"/>
      <c r="G2313" s="77" t="e">
        <f t="shared" si="1265"/>
        <v>#DIV/0!</v>
      </c>
      <c r="H2313" s="599">
        <f t="shared" si="1267"/>
        <v>0</v>
      </c>
      <c r="I2313" s="77" t="e">
        <f t="shared" si="1266"/>
        <v>#DIV/0!</v>
      </c>
      <c r="J2313" s="173">
        <f t="shared" si="1268"/>
        <v>0</v>
      </c>
      <c r="K2313" s="24">
        <f t="shared" si="1270"/>
        <v>0</v>
      </c>
      <c r="L2313" s="24">
        <f t="shared" si="1269"/>
        <v>0</v>
      </c>
      <c r="M2313" s="115" t="e">
        <f t="shared" si="1272"/>
        <v>#DIV/0!</v>
      </c>
      <c r="N2313" s="796"/>
    </row>
    <row r="2314" spans="1:14" s="209" customFormat="1" ht="75" x14ac:dyDescent="0.3">
      <c r="A2314" s="798" t="s">
        <v>1118</v>
      </c>
      <c r="B2314" s="171" t="s">
        <v>1155</v>
      </c>
      <c r="C2314" s="174" t="s">
        <v>330</v>
      </c>
      <c r="D2314" s="172">
        <f>SUM(D2315:D2318)</f>
        <v>307.5</v>
      </c>
      <c r="E2314" s="172">
        <f>SUM(E2315:E2318)</f>
        <v>307.5</v>
      </c>
      <c r="F2314" s="172">
        <f>SUM(F2315:F2318)</f>
        <v>0</v>
      </c>
      <c r="G2314" s="101">
        <f t="shared" si="1265"/>
        <v>0</v>
      </c>
      <c r="H2314" s="601">
        <f>F2314</f>
        <v>0</v>
      </c>
      <c r="I2314" s="101">
        <f t="shared" si="1266"/>
        <v>0</v>
      </c>
      <c r="J2314" s="594">
        <f t="shared" si="1268"/>
        <v>0</v>
      </c>
      <c r="K2314" s="50">
        <f t="shared" si="1270"/>
        <v>307.5</v>
      </c>
      <c r="L2314" s="24">
        <f t="shared" si="1269"/>
        <v>0</v>
      </c>
      <c r="M2314" s="47">
        <f t="shared" si="1272"/>
        <v>1</v>
      </c>
      <c r="N2314" s="796" t="s">
        <v>1184</v>
      </c>
    </row>
    <row r="2315" spans="1:14" s="209" customFormat="1" ht="18.75" customHeight="1" x14ac:dyDescent="0.3">
      <c r="A2315" s="799"/>
      <c r="B2315" s="174" t="s">
        <v>19</v>
      </c>
      <c r="C2315" s="174"/>
      <c r="D2315" s="175">
        <f t="shared" ref="D2315:F2318" si="1273">D2320</f>
        <v>307.5</v>
      </c>
      <c r="E2315" s="175">
        <f t="shared" si="1273"/>
        <v>307.5</v>
      </c>
      <c r="F2315" s="175">
        <f t="shared" si="1273"/>
        <v>0</v>
      </c>
      <c r="G2315" s="77">
        <f t="shared" si="1265"/>
        <v>0</v>
      </c>
      <c r="H2315" s="175">
        <f>H2320</f>
        <v>0</v>
      </c>
      <c r="I2315" s="77">
        <f t="shared" si="1266"/>
        <v>0</v>
      </c>
      <c r="J2315" s="173">
        <f t="shared" si="1268"/>
        <v>0</v>
      </c>
      <c r="K2315" s="24">
        <f t="shared" ref="K2315:L2318" si="1274">K2320</f>
        <v>307.5</v>
      </c>
      <c r="L2315" s="24">
        <f t="shared" si="1274"/>
        <v>0</v>
      </c>
      <c r="M2315" s="47">
        <f t="shared" si="1272"/>
        <v>1</v>
      </c>
      <c r="N2315" s="796"/>
    </row>
    <row r="2316" spans="1:14" s="209" customFormat="1" x14ac:dyDescent="0.3">
      <c r="A2316" s="799"/>
      <c r="B2316" s="174" t="s">
        <v>18</v>
      </c>
      <c r="C2316" s="174"/>
      <c r="D2316" s="175">
        <f t="shared" si="1273"/>
        <v>0</v>
      </c>
      <c r="E2316" s="175">
        <f t="shared" si="1273"/>
        <v>0</v>
      </c>
      <c r="F2316" s="175">
        <f t="shared" si="1273"/>
        <v>0</v>
      </c>
      <c r="G2316" s="77" t="e">
        <f t="shared" si="1265"/>
        <v>#DIV/0!</v>
      </c>
      <c r="H2316" s="175">
        <f>H2321</f>
        <v>0</v>
      </c>
      <c r="I2316" s="77" t="e">
        <f t="shared" si="1266"/>
        <v>#DIV/0!</v>
      </c>
      <c r="J2316" s="173">
        <f t="shared" si="1268"/>
        <v>0</v>
      </c>
      <c r="K2316" s="24">
        <f t="shared" si="1274"/>
        <v>0</v>
      </c>
      <c r="L2316" s="24">
        <f t="shared" si="1274"/>
        <v>0</v>
      </c>
      <c r="M2316" s="115" t="e">
        <f t="shared" si="1272"/>
        <v>#DIV/0!</v>
      </c>
      <c r="N2316" s="796"/>
    </row>
    <row r="2317" spans="1:14" s="209" customFormat="1" x14ac:dyDescent="0.3">
      <c r="A2317" s="799"/>
      <c r="B2317" s="174" t="s">
        <v>38</v>
      </c>
      <c r="C2317" s="174"/>
      <c r="D2317" s="175">
        <f t="shared" si="1273"/>
        <v>0</v>
      </c>
      <c r="E2317" s="175">
        <f t="shared" si="1273"/>
        <v>0</v>
      </c>
      <c r="F2317" s="175">
        <f t="shared" si="1273"/>
        <v>0</v>
      </c>
      <c r="G2317" s="77" t="e">
        <f t="shared" si="1265"/>
        <v>#DIV/0!</v>
      </c>
      <c r="H2317" s="598">
        <f>H2322</f>
        <v>0</v>
      </c>
      <c r="I2317" s="77" t="e">
        <f t="shared" si="1266"/>
        <v>#DIV/0!</v>
      </c>
      <c r="J2317" s="604">
        <f t="shared" si="1268"/>
        <v>0</v>
      </c>
      <c r="K2317" s="24">
        <f t="shared" si="1274"/>
        <v>0</v>
      </c>
      <c r="L2317" s="24">
        <f t="shared" si="1274"/>
        <v>0</v>
      </c>
      <c r="M2317" s="115" t="e">
        <f t="shared" si="1272"/>
        <v>#DIV/0!</v>
      </c>
      <c r="N2317" s="796"/>
    </row>
    <row r="2318" spans="1:14" s="209" customFormat="1" x14ac:dyDescent="0.3">
      <c r="A2318" s="800"/>
      <c r="B2318" s="587" t="s">
        <v>20</v>
      </c>
      <c r="C2318" s="174"/>
      <c r="D2318" s="175">
        <f t="shared" si="1273"/>
        <v>0</v>
      </c>
      <c r="E2318" s="175">
        <f t="shared" si="1273"/>
        <v>0</v>
      </c>
      <c r="F2318" s="175">
        <f t="shared" si="1273"/>
        <v>0</v>
      </c>
      <c r="G2318" s="77" t="e">
        <f t="shared" si="1265"/>
        <v>#DIV/0!</v>
      </c>
      <c r="H2318" s="175">
        <f>H2323</f>
        <v>0</v>
      </c>
      <c r="I2318" s="77" t="e">
        <f t="shared" si="1266"/>
        <v>#DIV/0!</v>
      </c>
      <c r="J2318" s="173">
        <f t="shared" si="1268"/>
        <v>0</v>
      </c>
      <c r="K2318" s="24">
        <f t="shared" si="1274"/>
        <v>0</v>
      </c>
      <c r="L2318" s="24">
        <f t="shared" si="1274"/>
        <v>0</v>
      </c>
      <c r="M2318" s="115" t="e">
        <f t="shared" si="1272"/>
        <v>#DIV/0!</v>
      </c>
      <c r="N2318" s="796"/>
    </row>
    <row r="2319" spans="1:14" s="209" customFormat="1" ht="37.5" x14ac:dyDescent="0.3">
      <c r="A2319" s="542" t="s">
        <v>1120</v>
      </c>
      <c r="B2319" s="37" t="s">
        <v>1156</v>
      </c>
      <c r="C2319" s="171" t="s">
        <v>139</v>
      </c>
      <c r="D2319" s="172">
        <f>SUM(D2320:D2323)</f>
        <v>307.5</v>
      </c>
      <c r="E2319" s="172">
        <f>SUM(E2320:E2323)</f>
        <v>307.5</v>
      </c>
      <c r="F2319" s="172">
        <f>SUM(F2320:F2323)</f>
        <v>0</v>
      </c>
      <c r="G2319" s="96">
        <f>F2319/E2319</f>
        <v>0</v>
      </c>
      <c r="H2319" s="603"/>
      <c r="I2319" s="77">
        <f>H2319/E2319</f>
        <v>0</v>
      </c>
      <c r="J2319" s="594">
        <f>IF(H2319&gt;0,H2319/F2319,0)</f>
        <v>0</v>
      </c>
      <c r="K2319" s="24">
        <f>SUM(K2320:K2323)</f>
        <v>307.5</v>
      </c>
      <c r="L2319" s="24">
        <f>SUM(L2320:L2323)</f>
        <v>0</v>
      </c>
      <c r="M2319" s="47">
        <f>K2319/E2319</f>
        <v>1</v>
      </c>
      <c r="N2319" s="1017"/>
    </row>
    <row r="2320" spans="1:14" s="209" customFormat="1" x14ac:dyDescent="0.3">
      <c r="A2320" s="541"/>
      <c r="B2320" s="587" t="s">
        <v>19</v>
      </c>
      <c r="C2320" s="171"/>
      <c r="D2320" s="605">
        <v>307.5</v>
      </c>
      <c r="E2320" s="605">
        <v>307.5</v>
      </c>
      <c r="F2320" s="172"/>
      <c r="G2320" s="77">
        <f>F2320/E2320</f>
        <v>0</v>
      </c>
      <c r="H2320" s="603"/>
      <c r="I2320" s="77">
        <f>H2320/E2320</f>
        <v>0</v>
      </c>
      <c r="J2320" s="594">
        <f>IF(H2320&gt;0,H2320/F2320,0)</f>
        <v>0</v>
      </c>
      <c r="K2320" s="24">
        <f>E2320</f>
        <v>307.5</v>
      </c>
      <c r="L2320" s="24"/>
      <c r="M2320" s="47">
        <f>K2320/E2320</f>
        <v>1</v>
      </c>
      <c r="N2320" s="1018"/>
    </row>
    <row r="2321" spans="1:14" s="209" customFormat="1" x14ac:dyDescent="0.3">
      <c r="A2321" s="541"/>
      <c r="B2321" s="587" t="s">
        <v>18</v>
      </c>
      <c r="C2321" s="171"/>
      <c r="D2321" s="172"/>
      <c r="E2321" s="172"/>
      <c r="F2321" s="172"/>
      <c r="G2321" s="77" t="e">
        <f>F2321/E2321</f>
        <v>#DIV/0!</v>
      </c>
      <c r="H2321" s="603"/>
      <c r="I2321" s="77" t="e">
        <f>H2321/E2321</f>
        <v>#DIV/0!</v>
      </c>
      <c r="J2321" s="594">
        <f>IF(H2321&gt;0,H2321/F2321,0)</f>
        <v>0</v>
      </c>
      <c r="K2321" s="24"/>
      <c r="L2321" s="24"/>
      <c r="M2321" s="115" t="e">
        <f>K2321/E2321</f>
        <v>#DIV/0!</v>
      </c>
      <c r="N2321" s="1018"/>
    </row>
    <row r="2322" spans="1:14" s="209" customFormat="1" x14ac:dyDescent="0.3">
      <c r="A2322" s="541"/>
      <c r="B2322" s="587" t="s">
        <v>38</v>
      </c>
      <c r="C2322" s="171"/>
      <c r="D2322" s="172"/>
      <c r="E2322" s="172"/>
      <c r="F2322" s="172"/>
      <c r="G2322" s="77" t="e">
        <f>F2322/E2322</f>
        <v>#DIV/0!</v>
      </c>
      <c r="H2322" s="603"/>
      <c r="I2322" s="77" t="e">
        <f>H2322/E2322</f>
        <v>#DIV/0!</v>
      </c>
      <c r="J2322" s="594">
        <f>IF(H2322&gt;0,H2322/F2322,0)</f>
        <v>0</v>
      </c>
      <c r="K2322" s="24"/>
      <c r="L2322" s="24"/>
      <c r="M2322" s="115" t="e">
        <f>K2322/E2322</f>
        <v>#DIV/0!</v>
      </c>
      <c r="N2322" s="1018"/>
    </row>
    <row r="2323" spans="1:14" s="209" customFormat="1" x14ac:dyDescent="0.3">
      <c r="A2323" s="541"/>
      <c r="B2323" s="587" t="s">
        <v>20</v>
      </c>
      <c r="C2323" s="171"/>
      <c r="D2323" s="172"/>
      <c r="E2323" s="172"/>
      <c r="F2323" s="172"/>
      <c r="G2323" s="77" t="e">
        <f>F2323/E2323</f>
        <v>#DIV/0!</v>
      </c>
      <c r="H2323" s="603"/>
      <c r="I2323" s="77" t="e">
        <f>H2323/E2323</f>
        <v>#DIV/0!</v>
      </c>
      <c r="J2323" s="594">
        <f>IF(H2323&gt;0,H2323/F2323,0)</f>
        <v>0</v>
      </c>
      <c r="K2323" s="24"/>
      <c r="L2323" s="24"/>
      <c r="M2323" s="115" t="e">
        <f>K2323/E2323</f>
        <v>#DIV/0!</v>
      </c>
      <c r="N2323" s="872"/>
    </row>
    <row r="2324" spans="1:14" s="209" customFormat="1" ht="69.75" customHeight="1" x14ac:dyDescent="0.3">
      <c r="A2324" s="774" t="s">
        <v>1119</v>
      </c>
      <c r="B2324" s="171" t="s">
        <v>310</v>
      </c>
      <c r="C2324" s="171" t="s">
        <v>139</v>
      </c>
      <c r="D2324" s="172">
        <f>SUM(D2325:D2328)</f>
        <v>333</v>
      </c>
      <c r="E2324" s="172">
        <f>SUM(E2325:E2328)</f>
        <v>333</v>
      </c>
      <c r="F2324" s="172">
        <f>SUM(F2325:F2328)</f>
        <v>0</v>
      </c>
      <c r="G2324" s="96">
        <f t="shared" si="1265"/>
        <v>0</v>
      </c>
      <c r="H2324" s="601">
        <f>SUM(H2325:H2328)</f>
        <v>0</v>
      </c>
      <c r="I2324" s="96">
        <f t="shared" si="1266"/>
        <v>0</v>
      </c>
      <c r="J2324" s="594">
        <f t="shared" si="1268"/>
        <v>0</v>
      </c>
      <c r="K2324" s="24">
        <f t="shared" si="1270"/>
        <v>333</v>
      </c>
      <c r="L2324" s="24">
        <f t="shared" si="1269"/>
        <v>0</v>
      </c>
      <c r="M2324" s="47">
        <f t="shared" si="1272"/>
        <v>1</v>
      </c>
      <c r="N2324" s="796" t="s">
        <v>1185</v>
      </c>
    </row>
    <row r="2325" spans="1:14" s="209" customFormat="1" x14ac:dyDescent="0.3">
      <c r="A2325" s="775"/>
      <c r="B2325" s="174" t="s">
        <v>19</v>
      </c>
      <c r="C2325" s="171"/>
      <c r="D2325" s="172"/>
      <c r="E2325" s="172"/>
      <c r="F2325" s="172"/>
      <c r="G2325" s="77" t="e">
        <f t="shared" si="1265"/>
        <v>#DIV/0!</v>
      </c>
      <c r="H2325" s="603">
        <f>F2325</f>
        <v>0</v>
      </c>
      <c r="I2325" s="77" t="e">
        <f t="shared" si="1266"/>
        <v>#DIV/0!</v>
      </c>
      <c r="J2325" s="594">
        <f t="shared" si="1268"/>
        <v>0</v>
      </c>
      <c r="K2325" s="24">
        <f t="shared" si="1270"/>
        <v>0</v>
      </c>
      <c r="L2325" s="24">
        <f t="shared" si="1269"/>
        <v>0</v>
      </c>
      <c r="M2325" s="115" t="e">
        <f t="shared" si="1272"/>
        <v>#DIV/0!</v>
      </c>
      <c r="N2325" s="796"/>
    </row>
    <row r="2326" spans="1:14" s="209" customFormat="1" x14ac:dyDescent="0.3">
      <c r="A2326" s="775"/>
      <c r="B2326" s="174" t="s">
        <v>18</v>
      </c>
      <c r="C2326" s="171"/>
      <c r="D2326" s="172"/>
      <c r="E2326" s="172"/>
      <c r="F2326" s="172"/>
      <c r="G2326" s="77" t="e">
        <f t="shared" si="1265"/>
        <v>#DIV/0!</v>
      </c>
      <c r="H2326" s="603">
        <f>F2326</f>
        <v>0</v>
      </c>
      <c r="I2326" s="77" t="e">
        <f t="shared" si="1266"/>
        <v>#DIV/0!</v>
      </c>
      <c r="J2326" s="594">
        <f t="shared" si="1268"/>
        <v>0</v>
      </c>
      <c r="K2326" s="24">
        <f t="shared" si="1270"/>
        <v>0</v>
      </c>
      <c r="L2326" s="24">
        <f t="shared" si="1269"/>
        <v>0</v>
      </c>
      <c r="M2326" s="115" t="e">
        <f t="shared" si="1272"/>
        <v>#DIV/0!</v>
      </c>
      <c r="N2326" s="796"/>
    </row>
    <row r="2327" spans="1:14" s="209" customFormat="1" x14ac:dyDescent="0.3">
      <c r="A2327" s="775"/>
      <c r="B2327" s="174" t="s">
        <v>38</v>
      </c>
      <c r="C2327" s="171"/>
      <c r="D2327" s="175">
        <v>333</v>
      </c>
      <c r="E2327" s="175">
        <v>333</v>
      </c>
      <c r="F2327" s="175"/>
      <c r="G2327" s="96">
        <f t="shared" si="1265"/>
        <v>0</v>
      </c>
      <c r="H2327" s="175"/>
      <c r="I2327" s="96">
        <f t="shared" si="1266"/>
        <v>0</v>
      </c>
      <c r="J2327" s="594">
        <f t="shared" si="1268"/>
        <v>0</v>
      </c>
      <c r="K2327" s="24">
        <f t="shared" si="1270"/>
        <v>333</v>
      </c>
      <c r="L2327" s="24">
        <f t="shared" si="1269"/>
        <v>0</v>
      </c>
      <c r="M2327" s="47">
        <f t="shared" si="1272"/>
        <v>1</v>
      </c>
      <c r="N2327" s="796"/>
    </row>
    <row r="2328" spans="1:14" s="209" customFormat="1" x14ac:dyDescent="0.3">
      <c r="A2328" s="776"/>
      <c r="B2328" s="587" t="s">
        <v>20</v>
      </c>
      <c r="C2328" s="171"/>
      <c r="D2328" s="172"/>
      <c r="E2328" s="172"/>
      <c r="F2328" s="172"/>
      <c r="G2328" s="77" t="e">
        <f t="shared" si="1265"/>
        <v>#DIV/0!</v>
      </c>
      <c r="H2328" s="603">
        <f>F2328</f>
        <v>0</v>
      </c>
      <c r="I2328" s="77" t="e">
        <f t="shared" si="1266"/>
        <v>#DIV/0!</v>
      </c>
      <c r="J2328" s="594">
        <f t="shared" si="1268"/>
        <v>0</v>
      </c>
      <c r="K2328" s="24">
        <f t="shared" si="1270"/>
        <v>0</v>
      </c>
      <c r="L2328" s="24">
        <f t="shared" si="1269"/>
        <v>0</v>
      </c>
      <c r="M2328" s="115" t="e">
        <f t="shared" si="1272"/>
        <v>#DIV/0!</v>
      </c>
      <c r="N2328" s="796"/>
    </row>
    <row r="2329" spans="1:14" s="209" customFormat="1" ht="39" x14ac:dyDescent="0.3">
      <c r="A2329" s="826" t="s">
        <v>405</v>
      </c>
      <c r="B2329" s="85" t="s">
        <v>83</v>
      </c>
      <c r="C2329" s="85" t="s">
        <v>97</v>
      </c>
      <c r="D2329" s="210">
        <f>SUM(D2330:D2333)</f>
        <v>3518</v>
      </c>
      <c r="E2329" s="210">
        <f>SUM(E2330:E2333)</f>
        <v>3518</v>
      </c>
      <c r="F2329" s="210">
        <f>SUM(F2330:F2333)</f>
        <v>0</v>
      </c>
      <c r="G2329" s="92">
        <f t="shared" si="1265"/>
        <v>0</v>
      </c>
      <c r="H2329" s="210">
        <f>SUM(H2330:H2333)</f>
        <v>0</v>
      </c>
      <c r="I2329" s="92">
        <f t="shared" si="1266"/>
        <v>0</v>
      </c>
      <c r="J2329" s="212">
        <f t="shared" si="1268"/>
        <v>0</v>
      </c>
      <c r="K2329" s="58">
        <f>SUM(K2330:K2333)</f>
        <v>3393</v>
      </c>
      <c r="L2329" s="58">
        <f>SUM(L2330:L2333)</f>
        <v>125</v>
      </c>
      <c r="M2329" s="56">
        <f t="shared" si="1272"/>
        <v>0.96</v>
      </c>
      <c r="N2329" s="695"/>
    </row>
    <row r="2330" spans="1:14" s="209" customFormat="1" x14ac:dyDescent="0.3">
      <c r="A2330" s="827"/>
      <c r="B2330" s="174" t="s">
        <v>19</v>
      </c>
      <c r="C2330" s="174"/>
      <c r="D2330" s="175">
        <f t="shared" ref="D2330:F2333" si="1275">D2335+D2350+D2355+D2360</f>
        <v>0</v>
      </c>
      <c r="E2330" s="175">
        <f t="shared" si="1275"/>
        <v>0</v>
      </c>
      <c r="F2330" s="175">
        <f t="shared" si="1275"/>
        <v>0</v>
      </c>
      <c r="G2330" s="77" t="e">
        <f t="shared" si="1265"/>
        <v>#DIV/0!</v>
      </c>
      <c r="H2330" s="175">
        <f>H2335+H2350+H2355+H2360</f>
        <v>0</v>
      </c>
      <c r="I2330" s="77" t="e">
        <f t="shared" si="1266"/>
        <v>#DIV/0!</v>
      </c>
      <c r="J2330" s="173">
        <f t="shared" si="1268"/>
        <v>0</v>
      </c>
      <c r="K2330" s="175">
        <f t="shared" ref="K2330:L2333" si="1276">K2335+K2350+K2355+K2360</f>
        <v>0</v>
      </c>
      <c r="L2330" s="175">
        <f t="shared" si="1276"/>
        <v>0</v>
      </c>
      <c r="M2330" s="115" t="e">
        <f t="shared" si="1272"/>
        <v>#DIV/0!</v>
      </c>
      <c r="N2330" s="695"/>
    </row>
    <row r="2331" spans="1:14" s="209" customFormat="1" x14ac:dyDescent="0.3">
      <c r="A2331" s="827"/>
      <c r="B2331" s="174" t="s">
        <v>18</v>
      </c>
      <c r="C2331" s="174"/>
      <c r="D2331" s="175">
        <f t="shared" si="1275"/>
        <v>0</v>
      </c>
      <c r="E2331" s="175">
        <f t="shared" si="1275"/>
        <v>0</v>
      </c>
      <c r="F2331" s="175">
        <f t="shared" si="1275"/>
        <v>0</v>
      </c>
      <c r="G2331" s="77" t="e">
        <f t="shared" si="1265"/>
        <v>#DIV/0!</v>
      </c>
      <c r="H2331" s="175">
        <f>H2336+H2351+H2356+H2361</f>
        <v>0</v>
      </c>
      <c r="I2331" s="77" t="e">
        <f t="shared" si="1266"/>
        <v>#DIV/0!</v>
      </c>
      <c r="J2331" s="173">
        <f t="shared" si="1268"/>
        <v>0</v>
      </c>
      <c r="K2331" s="175">
        <f t="shared" si="1276"/>
        <v>0</v>
      </c>
      <c r="L2331" s="175">
        <f t="shared" si="1276"/>
        <v>0</v>
      </c>
      <c r="M2331" s="115" t="e">
        <f t="shared" si="1272"/>
        <v>#DIV/0!</v>
      </c>
      <c r="N2331" s="695"/>
    </row>
    <row r="2332" spans="1:14" s="209" customFormat="1" x14ac:dyDescent="0.3">
      <c r="A2332" s="827"/>
      <c r="B2332" s="174" t="s">
        <v>38</v>
      </c>
      <c r="C2332" s="174"/>
      <c r="D2332" s="175">
        <f t="shared" si="1275"/>
        <v>3518</v>
      </c>
      <c r="E2332" s="175">
        <f t="shared" si="1275"/>
        <v>3518</v>
      </c>
      <c r="F2332" s="175">
        <f t="shared" si="1275"/>
        <v>0</v>
      </c>
      <c r="G2332" s="96">
        <f t="shared" si="1265"/>
        <v>0</v>
      </c>
      <c r="H2332" s="175">
        <f>H2337+H2352+H2357+H2362</f>
        <v>0</v>
      </c>
      <c r="I2332" s="96">
        <f t="shared" si="1266"/>
        <v>0</v>
      </c>
      <c r="J2332" s="173">
        <f t="shared" si="1268"/>
        <v>0</v>
      </c>
      <c r="K2332" s="175">
        <f t="shared" si="1276"/>
        <v>3393</v>
      </c>
      <c r="L2332" s="175">
        <f t="shared" si="1276"/>
        <v>125</v>
      </c>
      <c r="M2332" s="47">
        <f t="shared" si="1272"/>
        <v>0.96</v>
      </c>
      <c r="N2332" s="695"/>
    </row>
    <row r="2333" spans="1:14" s="209" customFormat="1" x14ac:dyDescent="0.3">
      <c r="A2333" s="828"/>
      <c r="B2333" s="425" t="s">
        <v>20</v>
      </c>
      <c r="C2333" s="174"/>
      <c r="D2333" s="175">
        <f t="shared" si="1275"/>
        <v>0</v>
      </c>
      <c r="E2333" s="175">
        <f t="shared" si="1275"/>
        <v>0</v>
      </c>
      <c r="F2333" s="175">
        <f t="shared" si="1275"/>
        <v>0</v>
      </c>
      <c r="G2333" s="77" t="e">
        <f t="shared" si="1265"/>
        <v>#DIV/0!</v>
      </c>
      <c r="H2333" s="175">
        <f>H2338+H2353+H2358+H2363</f>
        <v>0</v>
      </c>
      <c r="I2333" s="77" t="e">
        <f t="shared" si="1266"/>
        <v>#DIV/0!</v>
      </c>
      <c r="J2333" s="173">
        <f t="shared" si="1268"/>
        <v>0</v>
      </c>
      <c r="K2333" s="175">
        <f t="shared" si="1276"/>
        <v>0</v>
      </c>
      <c r="L2333" s="175">
        <f t="shared" si="1276"/>
        <v>0</v>
      </c>
      <c r="M2333" s="115" t="e">
        <f t="shared" si="1272"/>
        <v>#DIV/0!</v>
      </c>
      <c r="N2333" s="695"/>
    </row>
    <row r="2334" spans="1:14" s="209" customFormat="1" ht="79.5" customHeight="1" x14ac:dyDescent="0.3">
      <c r="A2334" s="798" t="s">
        <v>406</v>
      </c>
      <c r="B2334" s="171" t="s">
        <v>359</v>
      </c>
      <c r="C2334" s="171" t="s">
        <v>139</v>
      </c>
      <c r="D2334" s="172">
        <f>SUM(D2335:D2338)</f>
        <v>2858</v>
      </c>
      <c r="E2334" s="172">
        <f>SUM(E2335:E2338)</f>
        <v>2858</v>
      </c>
      <c r="F2334" s="175">
        <f>SUM(F2335:F2338)</f>
        <v>0</v>
      </c>
      <c r="G2334" s="96">
        <f t="shared" ref="G2334:G2363" si="1277">F2334/E2334</f>
        <v>0</v>
      </c>
      <c r="H2334" s="175">
        <f>F2334</f>
        <v>0</v>
      </c>
      <c r="I2334" s="96">
        <f t="shared" ref="I2334:I2363" si="1278">H2334/E2334</f>
        <v>0</v>
      </c>
      <c r="J2334" s="173">
        <f t="shared" si="1268"/>
        <v>0</v>
      </c>
      <c r="K2334" s="24">
        <f>SUM(K2335:K2338)</f>
        <v>2858</v>
      </c>
      <c r="L2334" s="24">
        <f>SUM(L2335:L2338)</f>
        <v>0</v>
      </c>
      <c r="M2334" s="47">
        <f t="shared" si="1272"/>
        <v>1</v>
      </c>
      <c r="N2334" s="695"/>
    </row>
    <row r="2335" spans="1:14" s="209" customFormat="1" x14ac:dyDescent="0.3">
      <c r="A2335" s="799"/>
      <c r="B2335" s="174" t="s">
        <v>19</v>
      </c>
      <c r="C2335" s="174"/>
      <c r="D2335" s="175">
        <f t="shared" ref="D2335:F2338" si="1279">D2340+D2345</f>
        <v>0</v>
      </c>
      <c r="E2335" s="175">
        <f t="shared" si="1279"/>
        <v>0</v>
      </c>
      <c r="F2335" s="175">
        <f t="shared" si="1279"/>
        <v>0</v>
      </c>
      <c r="G2335" s="77" t="e">
        <f t="shared" si="1277"/>
        <v>#DIV/0!</v>
      </c>
      <c r="H2335" s="175">
        <f>H2340+H2345</f>
        <v>0</v>
      </c>
      <c r="I2335" s="77" t="e">
        <f t="shared" si="1278"/>
        <v>#DIV/0!</v>
      </c>
      <c r="J2335" s="173">
        <f t="shared" si="1268"/>
        <v>0</v>
      </c>
      <c r="K2335" s="175">
        <f t="shared" ref="K2335:L2338" si="1280">K2340+K2345</f>
        <v>0</v>
      </c>
      <c r="L2335" s="24">
        <f t="shared" si="1280"/>
        <v>0</v>
      </c>
      <c r="M2335" s="115" t="e">
        <f t="shared" si="1272"/>
        <v>#DIV/0!</v>
      </c>
      <c r="N2335" s="695"/>
    </row>
    <row r="2336" spans="1:14" s="209" customFormat="1" x14ac:dyDescent="0.3">
      <c r="A2336" s="799"/>
      <c r="B2336" s="174" t="s">
        <v>18</v>
      </c>
      <c r="C2336" s="174"/>
      <c r="D2336" s="175">
        <f t="shared" si="1279"/>
        <v>0</v>
      </c>
      <c r="E2336" s="175">
        <f t="shared" si="1279"/>
        <v>0</v>
      </c>
      <c r="F2336" s="175">
        <f t="shared" si="1279"/>
        <v>0</v>
      </c>
      <c r="G2336" s="77" t="e">
        <f t="shared" si="1277"/>
        <v>#DIV/0!</v>
      </c>
      <c r="H2336" s="175">
        <f>H2341+H2346</f>
        <v>0</v>
      </c>
      <c r="I2336" s="77" t="e">
        <f t="shared" si="1278"/>
        <v>#DIV/0!</v>
      </c>
      <c r="J2336" s="173">
        <f t="shared" si="1268"/>
        <v>0</v>
      </c>
      <c r="K2336" s="175">
        <f t="shared" si="1280"/>
        <v>0</v>
      </c>
      <c r="L2336" s="24">
        <f t="shared" si="1280"/>
        <v>0</v>
      </c>
      <c r="M2336" s="115" t="e">
        <f t="shared" si="1272"/>
        <v>#DIV/0!</v>
      </c>
      <c r="N2336" s="695"/>
    </row>
    <row r="2337" spans="1:14" s="209" customFormat="1" x14ac:dyDescent="0.3">
      <c r="A2337" s="799"/>
      <c r="B2337" s="174" t="s">
        <v>38</v>
      </c>
      <c r="C2337" s="174"/>
      <c r="D2337" s="175">
        <f t="shared" si="1279"/>
        <v>2858</v>
      </c>
      <c r="E2337" s="175">
        <f t="shared" si="1279"/>
        <v>2858</v>
      </c>
      <c r="F2337" s="175">
        <f t="shared" si="1279"/>
        <v>0</v>
      </c>
      <c r="G2337" s="96">
        <f t="shared" si="1277"/>
        <v>0</v>
      </c>
      <c r="H2337" s="175">
        <f>H2342+H2347</f>
        <v>0</v>
      </c>
      <c r="I2337" s="96">
        <f t="shared" si="1278"/>
        <v>0</v>
      </c>
      <c r="J2337" s="173">
        <f t="shared" si="1268"/>
        <v>0</v>
      </c>
      <c r="K2337" s="175">
        <f t="shared" si="1280"/>
        <v>2858</v>
      </c>
      <c r="L2337" s="24">
        <f t="shared" si="1280"/>
        <v>0</v>
      </c>
      <c r="M2337" s="47">
        <f t="shared" si="1272"/>
        <v>1</v>
      </c>
      <c r="N2337" s="695"/>
    </row>
    <row r="2338" spans="1:14" s="209" customFormat="1" x14ac:dyDescent="0.3">
      <c r="A2338" s="800"/>
      <c r="B2338" s="544" t="s">
        <v>20</v>
      </c>
      <c r="C2338" s="174"/>
      <c r="D2338" s="175">
        <f t="shared" si="1279"/>
        <v>0</v>
      </c>
      <c r="E2338" s="175">
        <f t="shared" si="1279"/>
        <v>0</v>
      </c>
      <c r="F2338" s="175">
        <f t="shared" si="1279"/>
        <v>0</v>
      </c>
      <c r="G2338" s="77" t="e">
        <f t="shared" si="1277"/>
        <v>#DIV/0!</v>
      </c>
      <c r="H2338" s="175">
        <f>H2343+H2348</f>
        <v>0</v>
      </c>
      <c r="I2338" s="77" t="e">
        <f t="shared" si="1278"/>
        <v>#DIV/0!</v>
      </c>
      <c r="J2338" s="173">
        <f t="shared" si="1268"/>
        <v>0</v>
      </c>
      <c r="K2338" s="175">
        <f t="shared" si="1280"/>
        <v>0</v>
      </c>
      <c r="L2338" s="24">
        <f t="shared" si="1280"/>
        <v>0</v>
      </c>
      <c r="M2338" s="115" t="e">
        <f t="shared" si="1272"/>
        <v>#DIV/0!</v>
      </c>
      <c r="N2338" s="695"/>
    </row>
    <row r="2339" spans="1:14" s="209" customFormat="1" ht="75" customHeight="1" x14ac:dyDescent="0.3">
      <c r="A2339" s="782" t="s">
        <v>1157</v>
      </c>
      <c r="B2339" s="171" t="s">
        <v>356</v>
      </c>
      <c r="C2339" s="171" t="s">
        <v>139</v>
      </c>
      <c r="D2339" s="172">
        <f>SUM(D2340:D2343)</f>
        <v>2000</v>
      </c>
      <c r="E2339" s="172">
        <f>SUM(E2340:E2343)</f>
        <v>2000</v>
      </c>
      <c r="F2339" s="172">
        <f>SUM(F2340:F2343)</f>
        <v>0</v>
      </c>
      <c r="G2339" s="96">
        <f t="shared" si="1277"/>
        <v>0</v>
      </c>
      <c r="H2339" s="172">
        <f t="shared" ref="H2339:H2348" si="1281">F2339</f>
        <v>0</v>
      </c>
      <c r="I2339" s="96">
        <f t="shared" si="1278"/>
        <v>0</v>
      </c>
      <c r="J2339" s="173">
        <f t="shared" si="1268"/>
        <v>0</v>
      </c>
      <c r="K2339" s="24">
        <f t="shared" ref="K2339:K2363" si="1282">E2339</f>
        <v>2000</v>
      </c>
      <c r="L2339" s="24">
        <f t="shared" si="1269"/>
        <v>0</v>
      </c>
      <c r="M2339" s="47">
        <f t="shared" si="1272"/>
        <v>1</v>
      </c>
      <c r="N2339" s="796" t="s">
        <v>1383</v>
      </c>
    </row>
    <row r="2340" spans="1:14" s="209" customFormat="1" ht="25.5" customHeight="1" x14ac:dyDescent="0.3">
      <c r="A2340" s="783"/>
      <c r="B2340" s="174" t="s">
        <v>19</v>
      </c>
      <c r="C2340" s="174"/>
      <c r="D2340" s="175"/>
      <c r="E2340" s="175"/>
      <c r="F2340" s="175"/>
      <c r="G2340" s="77" t="e">
        <f t="shared" si="1277"/>
        <v>#DIV/0!</v>
      </c>
      <c r="H2340" s="606">
        <f t="shared" si="1281"/>
        <v>0</v>
      </c>
      <c r="I2340" s="77" t="e">
        <f t="shared" si="1278"/>
        <v>#DIV/0!</v>
      </c>
      <c r="J2340" s="173">
        <f t="shared" si="1268"/>
        <v>0</v>
      </c>
      <c r="K2340" s="24">
        <f t="shared" si="1282"/>
        <v>0</v>
      </c>
      <c r="L2340" s="24">
        <f t="shared" si="1269"/>
        <v>0</v>
      </c>
      <c r="M2340" s="115" t="e">
        <f t="shared" si="1272"/>
        <v>#DIV/0!</v>
      </c>
      <c r="N2340" s="796"/>
    </row>
    <row r="2341" spans="1:14" s="209" customFormat="1" x14ac:dyDescent="0.3">
      <c r="A2341" s="783"/>
      <c r="B2341" s="174" t="s">
        <v>18</v>
      </c>
      <c r="C2341" s="174"/>
      <c r="D2341" s="175"/>
      <c r="E2341" s="175"/>
      <c r="F2341" s="175"/>
      <c r="G2341" s="77" t="e">
        <f t="shared" si="1277"/>
        <v>#DIV/0!</v>
      </c>
      <c r="H2341" s="598">
        <f t="shared" si="1281"/>
        <v>0</v>
      </c>
      <c r="I2341" s="77" t="e">
        <f t="shared" si="1278"/>
        <v>#DIV/0!</v>
      </c>
      <c r="J2341" s="173">
        <f t="shared" si="1268"/>
        <v>0</v>
      </c>
      <c r="K2341" s="24">
        <f t="shared" si="1282"/>
        <v>0</v>
      </c>
      <c r="L2341" s="24">
        <f t="shared" si="1269"/>
        <v>0</v>
      </c>
      <c r="M2341" s="115" t="e">
        <f t="shared" si="1272"/>
        <v>#DIV/0!</v>
      </c>
      <c r="N2341" s="796"/>
    </row>
    <row r="2342" spans="1:14" s="209" customFormat="1" x14ac:dyDescent="0.3">
      <c r="A2342" s="783"/>
      <c r="B2342" s="174" t="s">
        <v>38</v>
      </c>
      <c r="C2342" s="174"/>
      <c r="D2342" s="175">
        <v>2000</v>
      </c>
      <c r="E2342" s="175">
        <v>2000</v>
      </c>
      <c r="F2342" s="175"/>
      <c r="G2342" s="96">
        <f t="shared" si="1277"/>
        <v>0</v>
      </c>
      <c r="H2342" s="175">
        <f t="shared" si="1281"/>
        <v>0</v>
      </c>
      <c r="I2342" s="96">
        <f t="shared" si="1278"/>
        <v>0</v>
      </c>
      <c r="J2342" s="173">
        <f t="shared" ref="J2342:J2358" si="1283">IF(H2342&gt;0,H2342/F2342,0)</f>
        <v>0</v>
      </c>
      <c r="K2342" s="24">
        <f t="shared" si="1282"/>
        <v>2000</v>
      </c>
      <c r="L2342" s="24">
        <f t="shared" si="1269"/>
        <v>0</v>
      </c>
      <c r="M2342" s="47">
        <f t="shared" si="1272"/>
        <v>1</v>
      </c>
      <c r="N2342" s="796"/>
    </row>
    <row r="2343" spans="1:14" s="209" customFormat="1" x14ac:dyDescent="0.3">
      <c r="A2343" s="784"/>
      <c r="B2343" s="587" t="s">
        <v>20</v>
      </c>
      <c r="C2343" s="174"/>
      <c r="D2343" s="175"/>
      <c r="E2343" s="175"/>
      <c r="F2343" s="175"/>
      <c r="G2343" s="77" t="e">
        <f t="shared" si="1277"/>
        <v>#DIV/0!</v>
      </c>
      <c r="H2343" s="598">
        <f t="shared" si="1281"/>
        <v>0</v>
      </c>
      <c r="I2343" s="77" t="e">
        <f t="shared" si="1278"/>
        <v>#DIV/0!</v>
      </c>
      <c r="J2343" s="173">
        <f t="shared" si="1283"/>
        <v>0</v>
      </c>
      <c r="K2343" s="24">
        <f t="shared" si="1282"/>
        <v>0</v>
      </c>
      <c r="L2343" s="24">
        <f t="shared" ref="L2343:L2363" si="1284">E2343-K2343</f>
        <v>0</v>
      </c>
      <c r="M2343" s="115" t="e">
        <f t="shared" si="1272"/>
        <v>#DIV/0!</v>
      </c>
      <c r="N2343" s="796"/>
    </row>
    <row r="2344" spans="1:14" s="209" customFormat="1" ht="150" x14ac:dyDescent="0.3">
      <c r="A2344" s="782" t="s">
        <v>1160</v>
      </c>
      <c r="B2344" s="171" t="s">
        <v>357</v>
      </c>
      <c r="C2344" s="171" t="s">
        <v>139</v>
      </c>
      <c r="D2344" s="172">
        <f>SUM(D2345:D2348)</f>
        <v>858</v>
      </c>
      <c r="E2344" s="172">
        <f>SUM(E2345:E2348)</f>
        <v>858</v>
      </c>
      <c r="F2344" s="172">
        <f>SUM(F2345:F2348)</f>
        <v>0</v>
      </c>
      <c r="G2344" s="96">
        <f t="shared" si="1277"/>
        <v>0</v>
      </c>
      <c r="H2344" s="601">
        <f t="shared" si="1281"/>
        <v>0</v>
      </c>
      <c r="I2344" s="96">
        <f t="shared" si="1278"/>
        <v>0</v>
      </c>
      <c r="J2344" s="173">
        <f t="shared" si="1283"/>
        <v>0</v>
      </c>
      <c r="K2344" s="24">
        <f>SUM(K2345:K2348)</f>
        <v>858</v>
      </c>
      <c r="L2344" s="24">
        <f>SUM(L2345:L2348)</f>
        <v>0</v>
      </c>
      <c r="M2344" s="47">
        <f t="shared" si="1272"/>
        <v>1</v>
      </c>
      <c r="N2344" s="796" t="s">
        <v>1158</v>
      </c>
    </row>
    <row r="2345" spans="1:14" s="209" customFormat="1" x14ac:dyDescent="0.3">
      <c r="A2345" s="783"/>
      <c r="B2345" s="174" t="s">
        <v>19</v>
      </c>
      <c r="C2345" s="174"/>
      <c r="D2345" s="175"/>
      <c r="E2345" s="175"/>
      <c r="F2345" s="175"/>
      <c r="G2345" s="77" t="e">
        <f t="shared" si="1277"/>
        <v>#DIV/0!</v>
      </c>
      <c r="H2345" s="602">
        <f t="shared" si="1281"/>
        <v>0</v>
      </c>
      <c r="I2345" s="77" t="e">
        <f t="shared" si="1278"/>
        <v>#DIV/0!</v>
      </c>
      <c r="J2345" s="607">
        <f t="shared" si="1283"/>
        <v>0</v>
      </c>
      <c r="K2345" s="24">
        <f t="shared" si="1282"/>
        <v>0</v>
      </c>
      <c r="L2345" s="24">
        <f t="shared" si="1284"/>
        <v>0</v>
      </c>
      <c r="M2345" s="115" t="e">
        <f t="shared" si="1272"/>
        <v>#DIV/0!</v>
      </c>
      <c r="N2345" s="796"/>
    </row>
    <row r="2346" spans="1:14" s="209" customFormat="1" x14ac:dyDescent="0.3">
      <c r="A2346" s="783"/>
      <c r="B2346" s="174" t="s">
        <v>18</v>
      </c>
      <c r="C2346" s="174"/>
      <c r="D2346" s="175"/>
      <c r="E2346" s="175"/>
      <c r="F2346" s="175"/>
      <c r="G2346" s="77" t="e">
        <f t="shared" si="1277"/>
        <v>#DIV/0!</v>
      </c>
      <c r="H2346" s="596">
        <f t="shared" si="1281"/>
        <v>0</v>
      </c>
      <c r="I2346" s="77" t="e">
        <f t="shared" si="1278"/>
        <v>#DIV/0!</v>
      </c>
      <c r="J2346" s="607">
        <f t="shared" si="1283"/>
        <v>0</v>
      </c>
      <c r="K2346" s="24">
        <f t="shared" si="1282"/>
        <v>0</v>
      </c>
      <c r="L2346" s="24">
        <f t="shared" si="1284"/>
        <v>0</v>
      </c>
      <c r="M2346" s="115" t="e">
        <f t="shared" si="1272"/>
        <v>#DIV/0!</v>
      </c>
      <c r="N2346" s="796"/>
    </row>
    <row r="2347" spans="1:14" s="209" customFormat="1" x14ac:dyDescent="0.3">
      <c r="A2347" s="783"/>
      <c r="B2347" s="174" t="s">
        <v>38</v>
      </c>
      <c r="C2347" s="174"/>
      <c r="D2347" s="175">
        <v>858</v>
      </c>
      <c r="E2347" s="175">
        <v>858</v>
      </c>
      <c r="F2347" s="175"/>
      <c r="G2347" s="96">
        <f t="shared" si="1277"/>
        <v>0</v>
      </c>
      <c r="H2347" s="600">
        <f t="shared" si="1281"/>
        <v>0</v>
      </c>
      <c r="I2347" s="96">
        <f t="shared" si="1278"/>
        <v>0</v>
      </c>
      <c r="J2347" s="173">
        <f t="shared" si="1283"/>
        <v>0</v>
      </c>
      <c r="K2347" s="175">
        <v>858</v>
      </c>
      <c r="L2347" s="24">
        <f t="shared" si="1284"/>
        <v>0</v>
      </c>
      <c r="M2347" s="47">
        <f t="shared" si="1272"/>
        <v>1</v>
      </c>
      <c r="N2347" s="796"/>
    </row>
    <row r="2348" spans="1:14" x14ac:dyDescent="0.3">
      <c r="A2348" s="784"/>
      <c r="B2348" s="587" t="s">
        <v>20</v>
      </c>
      <c r="C2348" s="174"/>
      <c r="D2348" s="175"/>
      <c r="E2348" s="175"/>
      <c r="F2348" s="175"/>
      <c r="G2348" s="77" t="e">
        <f t="shared" si="1277"/>
        <v>#DIV/0!</v>
      </c>
      <c r="H2348" s="599">
        <f t="shared" si="1281"/>
        <v>0</v>
      </c>
      <c r="I2348" s="77" t="e">
        <f t="shared" si="1278"/>
        <v>#DIV/0!</v>
      </c>
      <c r="J2348" s="607">
        <f t="shared" si="1283"/>
        <v>0</v>
      </c>
      <c r="K2348" s="24">
        <f t="shared" si="1282"/>
        <v>0</v>
      </c>
      <c r="L2348" s="24">
        <f t="shared" si="1284"/>
        <v>0</v>
      </c>
      <c r="M2348" s="115" t="e">
        <f t="shared" si="1272"/>
        <v>#DIV/0!</v>
      </c>
      <c r="N2348" s="796"/>
    </row>
    <row r="2349" spans="1:14" ht="117.75" customHeight="1" x14ac:dyDescent="0.3">
      <c r="A2349" s="785" t="s">
        <v>407</v>
      </c>
      <c r="B2349" s="171" t="s">
        <v>358</v>
      </c>
      <c r="C2349" s="171" t="s">
        <v>139</v>
      </c>
      <c r="D2349" s="172">
        <f>SUM(D2350:D2353)</f>
        <v>210</v>
      </c>
      <c r="E2349" s="172">
        <f>SUM(E2350:E2353)</f>
        <v>210</v>
      </c>
      <c r="F2349" s="172">
        <f>SUM(F2350:F2353)</f>
        <v>0</v>
      </c>
      <c r="G2349" s="96">
        <f t="shared" si="1277"/>
        <v>0</v>
      </c>
      <c r="H2349" s="601">
        <f t="shared" ref="H2349:H2353" si="1285">F2349</f>
        <v>0</v>
      </c>
      <c r="I2349" s="96">
        <f t="shared" si="1278"/>
        <v>0</v>
      </c>
      <c r="J2349" s="173">
        <f t="shared" si="1283"/>
        <v>0</v>
      </c>
      <c r="K2349" s="24">
        <f>SUM(K2350:K2353)</f>
        <v>85</v>
      </c>
      <c r="L2349" s="24">
        <f>SUM(L2350:L2353)</f>
        <v>125</v>
      </c>
      <c r="M2349" s="47">
        <f t="shared" si="1272"/>
        <v>0.4</v>
      </c>
      <c r="N2349" s="796" t="s">
        <v>1179</v>
      </c>
    </row>
    <row r="2350" spans="1:14" ht="18.75" customHeight="1" x14ac:dyDescent="0.3">
      <c r="A2350" s="786"/>
      <c r="B2350" s="174" t="s">
        <v>19</v>
      </c>
      <c r="C2350" s="174"/>
      <c r="D2350" s="175"/>
      <c r="E2350" s="175"/>
      <c r="F2350" s="175"/>
      <c r="G2350" s="77" t="e">
        <f t="shared" si="1277"/>
        <v>#DIV/0!</v>
      </c>
      <c r="H2350" s="602">
        <f t="shared" si="1285"/>
        <v>0</v>
      </c>
      <c r="I2350" s="77" t="e">
        <f t="shared" si="1278"/>
        <v>#DIV/0!</v>
      </c>
      <c r="J2350" s="173">
        <f t="shared" si="1283"/>
        <v>0</v>
      </c>
      <c r="K2350" s="24">
        <f t="shared" si="1282"/>
        <v>0</v>
      </c>
      <c r="L2350" s="24">
        <f t="shared" si="1284"/>
        <v>0</v>
      </c>
      <c r="M2350" s="115" t="e">
        <f t="shared" si="1272"/>
        <v>#DIV/0!</v>
      </c>
      <c r="N2350" s="796"/>
    </row>
    <row r="2351" spans="1:14" ht="18.75" customHeight="1" x14ac:dyDescent="0.3">
      <c r="A2351" s="786"/>
      <c r="B2351" s="174" t="s">
        <v>18</v>
      </c>
      <c r="C2351" s="174"/>
      <c r="D2351" s="175"/>
      <c r="E2351" s="175"/>
      <c r="F2351" s="175"/>
      <c r="G2351" s="77" t="e">
        <f t="shared" si="1277"/>
        <v>#DIV/0!</v>
      </c>
      <c r="H2351" s="596">
        <f t="shared" si="1285"/>
        <v>0</v>
      </c>
      <c r="I2351" s="77" t="e">
        <f t="shared" si="1278"/>
        <v>#DIV/0!</v>
      </c>
      <c r="J2351" s="173">
        <f t="shared" si="1283"/>
        <v>0</v>
      </c>
      <c r="K2351" s="24">
        <f t="shared" si="1282"/>
        <v>0</v>
      </c>
      <c r="L2351" s="24">
        <f t="shared" si="1284"/>
        <v>0</v>
      </c>
      <c r="M2351" s="115" t="e">
        <f t="shared" si="1272"/>
        <v>#DIV/0!</v>
      </c>
      <c r="N2351" s="796"/>
    </row>
    <row r="2352" spans="1:14" x14ac:dyDescent="0.3">
      <c r="A2352" s="786"/>
      <c r="B2352" s="174" t="s">
        <v>38</v>
      </c>
      <c r="C2352" s="174"/>
      <c r="D2352" s="175">
        <v>210</v>
      </c>
      <c r="E2352" s="175">
        <v>210</v>
      </c>
      <c r="F2352" s="175"/>
      <c r="G2352" s="96">
        <f t="shared" si="1277"/>
        <v>0</v>
      </c>
      <c r="H2352" s="600">
        <f t="shared" si="1285"/>
        <v>0</v>
      </c>
      <c r="I2352" s="96">
        <f t="shared" si="1278"/>
        <v>0</v>
      </c>
      <c r="J2352" s="173">
        <f t="shared" si="1283"/>
        <v>0</v>
      </c>
      <c r="K2352" s="24">
        <v>85</v>
      </c>
      <c r="L2352" s="24">
        <f t="shared" si="1284"/>
        <v>125</v>
      </c>
      <c r="M2352" s="47">
        <f t="shared" si="1272"/>
        <v>0.4</v>
      </c>
      <c r="N2352" s="796"/>
    </row>
    <row r="2353" spans="1:14" x14ac:dyDescent="0.3">
      <c r="A2353" s="787"/>
      <c r="B2353" s="587" t="s">
        <v>20</v>
      </c>
      <c r="C2353" s="174"/>
      <c r="D2353" s="175"/>
      <c r="E2353" s="175"/>
      <c r="F2353" s="175"/>
      <c r="G2353" s="77" t="e">
        <f t="shared" si="1277"/>
        <v>#DIV/0!</v>
      </c>
      <c r="H2353" s="599">
        <f t="shared" si="1285"/>
        <v>0</v>
      </c>
      <c r="I2353" s="77" t="e">
        <f t="shared" si="1278"/>
        <v>#DIV/0!</v>
      </c>
      <c r="J2353" s="173">
        <f t="shared" si="1283"/>
        <v>0</v>
      </c>
      <c r="K2353" s="24">
        <f t="shared" si="1282"/>
        <v>0</v>
      </c>
      <c r="L2353" s="24">
        <f t="shared" si="1284"/>
        <v>0</v>
      </c>
      <c r="M2353" s="115" t="e">
        <f t="shared" si="1272"/>
        <v>#DIV/0!</v>
      </c>
      <c r="N2353" s="796"/>
    </row>
    <row r="2354" spans="1:14" ht="37.5" x14ac:dyDescent="0.3">
      <c r="A2354" s="782" t="s">
        <v>1161</v>
      </c>
      <c r="B2354" s="171" t="s">
        <v>311</v>
      </c>
      <c r="C2354" s="171" t="s">
        <v>139</v>
      </c>
      <c r="D2354" s="172">
        <f>SUM(D2355:D2358)</f>
        <v>300</v>
      </c>
      <c r="E2354" s="172">
        <f>SUM(E2355:E2358)</f>
        <v>300</v>
      </c>
      <c r="F2354" s="172">
        <f>SUM(F2355:F2358)</f>
        <v>0</v>
      </c>
      <c r="G2354" s="96">
        <f t="shared" si="1277"/>
        <v>0</v>
      </c>
      <c r="H2354" s="603">
        <f t="shared" ref="H2354:H2358" si="1286">F2354</f>
        <v>0</v>
      </c>
      <c r="I2354" s="96">
        <f t="shared" si="1278"/>
        <v>0</v>
      </c>
      <c r="J2354" s="173">
        <f t="shared" si="1283"/>
        <v>0</v>
      </c>
      <c r="K2354" s="24">
        <f>SUM(K2355:K2358)</f>
        <v>300</v>
      </c>
      <c r="L2354" s="24">
        <f t="shared" si="1284"/>
        <v>0</v>
      </c>
      <c r="M2354" s="47">
        <f t="shared" si="1272"/>
        <v>1</v>
      </c>
      <c r="N2354" s="796" t="s">
        <v>1159</v>
      </c>
    </row>
    <row r="2355" spans="1:14" ht="18.75" customHeight="1" x14ac:dyDescent="0.3">
      <c r="A2355" s="783"/>
      <c r="B2355" s="174" t="s">
        <v>19</v>
      </c>
      <c r="C2355" s="174"/>
      <c r="D2355" s="175"/>
      <c r="E2355" s="175"/>
      <c r="F2355" s="175"/>
      <c r="G2355" s="77" t="e">
        <f t="shared" si="1277"/>
        <v>#DIV/0!</v>
      </c>
      <c r="H2355" s="603">
        <f t="shared" si="1286"/>
        <v>0</v>
      </c>
      <c r="I2355" s="77" t="e">
        <f t="shared" si="1278"/>
        <v>#DIV/0!</v>
      </c>
      <c r="J2355" s="173">
        <f t="shared" si="1283"/>
        <v>0</v>
      </c>
      <c r="K2355" s="24">
        <f t="shared" si="1282"/>
        <v>0</v>
      </c>
      <c r="L2355" s="24">
        <f t="shared" si="1284"/>
        <v>0</v>
      </c>
      <c r="M2355" s="115" t="e">
        <f t="shared" si="1272"/>
        <v>#DIV/0!</v>
      </c>
      <c r="N2355" s="796"/>
    </row>
    <row r="2356" spans="1:14" ht="18.75" customHeight="1" x14ac:dyDescent="0.3">
      <c r="A2356" s="783"/>
      <c r="B2356" s="174" t="s">
        <v>18</v>
      </c>
      <c r="C2356" s="174"/>
      <c r="D2356" s="175"/>
      <c r="E2356" s="175"/>
      <c r="F2356" s="175"/>
      <c r="G2356" s="77" t="e">
        <f t="shared" si="1277"/>
        <v>#DIV/0!</v>
      </c>
      <c r="H2356" s="599">
        <f t="shared" si="1286"/>
        <v>0</v>
      </c>
      <c r="I2356" s="77" t="e">
        <f t="shared" si="1278"/>
        <v>#DIV/0!</v>
      </c>
      <c r="J2356" s="173">
        <f t="shared" si="1283"/>
        <v>0</v>
      </c>
      <c r="K2356" s="24">
        <f t="shared" si="1282"/>
        <v>0</v>
      </c>
      <c r="L2356" s="24">
        <f t="shared" si="1284"/>
        <v>0</v>
      </c>
      <c r="M2356" s="115" t="e">
        <f t="shared" si="1272"/>
        <v>#DIV/0!</v>
      </c>
      <c r="N2356" s="796"/>
    </row>
    <row r="2357" spans="1:14" x14ac:dyDescent="0.3">
      <c r="A2357" s="783"/>
      <c r="B2357" s="174" t="s">
        <v>38</v>
      </c>
      <c r="C2357" s="174"/>
      <c r="D2357" s="175">
        <v>300</v>
      </c>
      <c r="E2357" s="175">
        <v>300</v>
      </c>
      <c r="F2357" s="175">
        <v>0</v>
      </c>
      <c r="G2357" s="77">
        <f t="shared" si="1277"/>
        <v>0</v>
      </c>
      <c r="H2357" s="599">
        <f t="shared" si="1286"/>
        <v>0</v>
      </c>
      <c r="I2357" s="77">
        <f t="shared" si="1278"/>
        <v>0</v>
      </c>
      <c r="J2357" s="173">
        <f t="shared" si="1283"/>
        <v>0</v>
      </c>
      <c r="K2357" s="175">
        <v>300</v>
      </c>
      <c r="L2357" s="24">
        <f t="shared" si="1284"/>
        <v>0</v>
      </c>
      <c r="M2357" s="47">
        <f t="shared" si="1272"/>
        <v>1</v>
      </c>
      <c r="N2357" s="796"/>
    </row>
    <row r="2358" spans="1:14" x14ac:dyDescent="0.3">
      <c r="A2358" s="784"/>
      <c r="B2358" s="587" t="s">
        <v>20</v>
      </c>
      <c r="C2358" s="174"/>
      <c r="D2358" s="175"/>
      <c r="E2358" s="175"/>
      <c r="F2358" s="175"/>
      <c r="G2358" s="77" t="e">
        <f t="shared" si="1277"/>
        <v>#DIV/0!</v>
      </c>
      <c r="H2358" s="599">
        <f t="shared" si="1286"/>
        <v>0</v>
      </c>
      <c r="I2358" s="77" t="e">
        <f t="shared" si="1278"/>
        <v>#DIV/0!</v>
      </c>
      <c r="J2358" s="173">
        <f t="shared" si="1283"/>
        <v>0</v>
      </c>
      <c r="K2358" s="24">
        <f t="shared" si="1282"/>
        <v>0</v>
      </c>
      <c r="L2358" s="24">
        <f t="shared" si="1284"/>
        <v>0</v>
      </c>
      <c r="M2358" s="115" t="e">
        <f t="shared" si="1272"/>
        <v>#DIV/0!</v>
      </c>
      <c r="N2358" s="796"/>
    </row>
    <row r="2359" spans="1:14" ht="75" x14ac:dyDescent="0.3">
      <c r="A2359" s="782" t="s">
        <v>1162</v>
      </c>
      <c r="B2359" s="171" t="s">
        <v>312</v>
      </c>
      <c r="C2359" s="171" t="s">
        <v>139</v>
      </c>
      <c r="D2359" s="172">
        <f>SUM(D2360:D2363)</f>
        <v>150</v>
      </c>
      <c r="E2359" s="172">
        <f>SUM(E2360:E2363)</f>
        <v>150</v>
      </c>
      <c r="F2359" s="172">
        <f>SUM(F2360:F2363)</f>
        <v>0</v>
      </c>
      <c r="G2359" s="77">
        <f t="shared" si="1277"/>
        <v>0</v>
      </c>
      <c r="H2359" s="603">
        <f>F2359</f>
        <v>0</v>
      </c>
      <c r="I2359" s="77">
        <f t="shared" si="1278"/>
        <v>0</v>
      </c>
      <c r="J2359" s="173">
        <f>IF(H2359&gt;0,H2359/F2359,0)</f>
        <v>0</v>
      </c>
      <c r="K2359" s="24">
        <f t="shared" si="1282"/>
        <v>150</v>
      </c>
      <c r="L2359" s="24">
        <f t="shared" si="1284"/>
        <v>0</v>
      </c>
      <c r="M2359" s="47">
        <f t="shared" si="1272"/>
        <v>1</v>
      </c>
      <c r="N2359" s="796" t="s">
        <v>1159</v>
      </c>
    </row>
    <row r="2360" spans="1:14" x14ac:dyDescent="0.3">
      <c r="A2360" s="783"/>
      <c r="B2360" s="174" t="s">
        <v>19</v>
      </c>
      <c r="C2360" s="174"/>
      <c r="D2360" s="175"/>
      <c r="E2360" s="175"/>
      <c r="F2360" s="175"/>
      <c r="G2360" s="77" t="e">
        <f t="shared" si="1277"/>
        <v>#DIV/0!</v>
      </c>
      <c r="H2360" s="603">
        <f>F2360</f>
        <v>0</v>
      </c>
      <c r="I2360" s="77" t="e">
        <f t="shared" si="1278"/>
        <v>#DIV/0!</v>
      </c>
      <c r="J2360" s="173">
        <f>IF(H2360&gt;0,H2360/F2360,0)</f>
        <v>0</v>
      </c>
      <c r="K2360" s="24">
        <f t="shared" si="1282"/>
        <v>0</v>
      </c>
      <c r="L2360" s="24">
        <f t="shared" si="1284"/>
        <v>0</v>
      </c>
      <c r="M2360" s="115" t="e">
        <f t="shared" si="1272"/>
        <v>#DIV/0!</v>
      </c>
      <c r="N2360" s="796"/>
    </row>
    <row r="2361" spans="1:14" x14ac:dyDescent="0.3">
      <c r="A2361" s="783"/>
      <c r="B2361" s="174" t="s">
        <v>18</v>
      </c>
      <c r="C2361" s="174"/>
      <c r="D2361" s="175"/>
      <c r="E2361" s="175"/>
      <c r="F2361" s="175"/>
      <c r="G2361" s="77" t="e">
        <f t="shared" si="1277"/>
        <v>#DIV/0!</v>
      </c>
      <c r="H2361" s="599">
        <f>F2361</f>
        <v>0</v>
      </c>
      <c r="I2361" s="77" t="e">
        <f t="shared" si="1278"/>
        <v>#DIV/0!</v>
      </c>
      <c r="J2361" s="173">
        <f>IF(H2361&gt;0,H2361/F2361,0)</f>
        <v>0</v>
      </c>
      <c r="K2361" s="24">
        <f t="shared" si="1282"/>
        <v>0</v>
      </c>
      <c r="L2361" s="24">
        <f t="shared" si="1284"/>
        <v>0</v>
      </c>
      <c r="M2361" s="115" t="e">
        <f t="shared" ref="M2361:M2363" si="1287">K2361/E2361</f>
        <v>#DIV/0!</v>
      </c>
      <c r="N2361" s="796"/>
    </row>
    <row r="2362" spans="1:14" x14ac:dyDescent="0.3">
      <c r="A2362" s="783"/>
      <c r="B2362" s="174" t="s">
        <v>38</v>
      </c>
      <c r="C2362" s="174"/>
      <c r="D2362" s="175">
        <v>150</v>
      </c>
      <c r="E2362" s="175">
        <v>150</v>
      </c>
      <c r="F2362" s="175">
        <v>0</v>
      </c>
      <c r="G2362" s="96">
        <f t="shared" si="1277"/>
        <v>0</v>
      </c>
      <c r="H2362" s="600">
        <f>F2362</f>
        <v>0</v>
      </c>
      <c r="I2362" s="96">
        <f t="shared" si="1278"/>
        <v>0</v>
      </c>
      <c r="J2362" s="173">
        <f>IF(H2362&gt;0,H2362/F2362,0)</f>
        <v>0</v>
      </c>
      <c r="K2362" s="24">
        <f t="shared" si="1282"/>
        <v>150</v>
      </c>
      <c r="L2362" s="24">
        <f t="shared" si="1284"/>
        <v>0</v>
      </c>
      <c r="M2362" s="47">
        <f t="shared" si="1287"/>
        <v>1</v>
      </c>
      <c r="N2362" s="796"/>
    </row>
    <row r="2363" spans="1:14" x14ac:dyDescent="0.3">
      <c r="A2363" s="784"/>
      <c r="B2363" s="587" t="s">
        <v>20</v>
      </c>
      <c r="C2363" s="174"/>
      <c r="D2363" s="175"/>
      <c r="E2363" s="608"/>
      <c r="F2363" s="175"/>
      <c r="G2363" s="77" t="e">
        <f t="shared" si="1277"/>
        <v>#DIV/0!</v>
      </c>
      <c r="H2363" s="599">
        <f>F2363</f>
        <v>0</v>
      </c>
      <c r="I2363" s="77" t="e">
        <f t="shared" si="1278"/>
        <v>#DIV/0!</v>
      </c>
      <c r="J2363" s="173">
        <f>IF(H2363&gt;0,H2363/F2363,0)</f>
        <v>0</v>
      </c>
      <c r="K2363" s="24">
        <f t="shared" si="1282"/>
        <v>0</v>
      </c>
      <c r="L2363" s="24">
        <f t="shared" si="1284"/>
        <v>0</v>
      </c>
      <c r="M2363" s="115" t="e">
        <f t="shared" si="1287"/>
        <v>#DIV/0!</v>
      </c>
      <c r="N2363" s="796"/>
    </row>
    <row r="2364" spans="1:14" ht="75" x14ac:dyDescent="0.3">
      <c r="A2364" s="649" t="s">
        <v>326</v>
      </c>
      <c r="B2364" s="271" t="s">
        <v>1312</v>
      </c>
      <c r="C2364" s="34" t="s">
        <v>95</v>
      </c>
      <c r="D2364" s="31">
        <f>SUM(D2365:D2368)</f>
        <v>164609.03</v>
      </c>
      <c r="E2364" s="31">
        <f>SUM(E2365:E2368)</f>
        <v>164609.03</v>
      </c>
      <c r="F2364" s="31">
        <f>SUM(F2365:F2368)</f>
        <v>3615.66</v>
      </c>
      <c r="G2364" s="97">
        <f t="shared" ref="G2364:G2381" si="1288">F2364/E2364</f>
        <v>2.1999999999999999E-2</v>
      </c>
      <c r="H2364" s="31">
        <f>SUM(H2365:H2368)</f>
        <v>3615.66</v>
      </c>
      <c r="I2364" s="97">
        <f t="shared" ref="I2364:I2380" si="1289">H2364/E2364</f>
        <v>2.1999999999999999E-2</v>
      </c>
      <c r="J2364" s="97">
        <f t="shared" ref="J2364:J2383" si="1290">H2364/F2364</f>
        <v>1</v>
      </c>
      <c r="K2364" s="31">
        <f>SUM(K2365:K2368)</f>
        <v>164609.03</v>
      </c>
      <c r="L2364" s="31">
        <f>SUM(L2365:L2368)</f>
        <v>0</v>
      </c>
      <c r="M2364" s="32">
        <f t="shared" ref="M2364:M2380" si="1291">K2364/E2364</f>
        <v>1</v>
      </c>
      <c r="N2364" s="824"/>
    </row>
    <row r="2365" spans="1:14" x14ac:dyDescent="0.3">
      <c r="A2365" s="650"/>
      <c r="B2365" s="35" t="s">
        <v>19</v>
      </c>
      <c r="C2365" s="35"/>
      <c r="D2365" s="279">
        <f t="shared" ref="D2365:F2368" si="1292">D2370</f>
        <v>0</v>
      </c>
      <c r="E2365" s="279">
        <f t="shared" si="1292"/>
        <v>0</v>
      </c>
      <c r="F2365" s="279">
        <f t="shared" si="1292"/>
        <v>0</v>
      </c>
      <c r="G2365" s="99" t="e">
        <f t="shared" si="1288"/>
        <v>#DIV/0!</v>
      </c>
      <c r="H2365" s="279">
        <f>H2370</f>
        <v>0</v>
      </c>
      <c r="I2365" s="99" t="e">
        <f t="shared" si="1289"/>
        <v>#DIV/0!</v>
      </c>
      <c r="J2365" s="99" t="e">
        <f t="shared" si="1290"/>
        <v>#DIV/0!</v>
      </c>
      <c r="K2365" s="279">
        <f t="shared" ref="K2365:L2368" si="1293">K2370</f>
        <v>0</v>
      </c>
      <c r="L2365" s="279">
        <f t="shared" si="1293"/>
        <v>0</v>
      </c>
      <c r="M2365" s="112" t="e">
        <f t="shared" si="1291"/>
        <v>#DIV/0!</v>
      </c>
      <c r="N2365" s="824"/>
    </row>
    <row r="2366" spans="1:14" x14ac:dyDescent="0.3">
      <c r="A2366" s="650"/>
      <c r="B2366" s="35" t="s">
        <v>18</v>
      </c>
      <c r="C2366" s="35"/>
      <c r="D2366" s="279">
        <f t="shared" si="1292"/>
        <v>113452</v>
      </c>
      <c r="E2366" s="279">
        <f t="shared" si="1292"/>
        <v>113452</v>
      </c>
      <c r="F2366" s="279">
        <f t="shared" si="1292"/>
        <v>315.77999999999997</v>
      </c>
      <c r="G2366" s="100">
        <f t="shared" si="1288"/>
        <v>3.0000000000000001E-3</v>
      </c>
      <c r="H2366" s="279">
        <f>H2371</f>
        <v>315.77999999999997</v>
      </c>
      <c r="I2366" s="100">
        <f t="shared" si="1289"/>
        <v>3.0000000000000001E-3</v>
      </c>
      <c r="J2366" s="100">
        <f t="shared" si="1290"/>
        <v>1</v>
      </c>
      <c r="K2366" s="279">
        <f t="shared" si="1293"/>
        <v>113452</v>
      </c>
      <c r="L2366" s="279">
        <f t="shared" si="1293"/>
        <v>0</v>
      </c>
      <c r="M2366" s="111">
        <f t="shared" si="1291"/>
        <v>1</v>
      </c>
      <c r="N2366" s="824"/>
    </row>
    <row r="2367" spans="1:14" x14ac:dyDescent="0.3">
      <c r="A2367" s="650"/>
      <c r="B2367" s="35" t="s">
        <v>38</v>
      </c>
      <c r="C2367" s="35"/>
      <c r="D2367" s="279">
        <f t="shared" si="1292"/>
        <v>51157.03</v>
      </c>
      <c r="E2367" s="279">
        <f t="shared" si="1292"/>
        <v>51157.03</v>
      </c>
      <c r="F2367" s="279">
        <f t="shared" si="1292"/>
        <v>3299.88</v>
      </c>
      <c r="G2367" s="100">
        <f t="shared" si="1288"/>
        <v>6.5000000000000002E-2</v>
      </c>
      <c r="H2367" s="279">
        <f>H2372</f>
        <v>3299.88</v>
      </c>
      <c r="I2367" s="100">
        <f t="shared" si="1289"/>
        <v>6.5000000000000002E-2</v>
      </c>
      <c r="J2367" s="100">
        <f t="shared" si="1290"/>
        <v>1</v>
      </c>
      <c r="K2367" s="279">
        <f t="shared" si="1293"/>
        <v>51157.03</v>
      </c>
      <c r="L2367" s="279">
        <f t="shared" si="1293"/>
        <v>0</v>
      </c>
      <c r="M2367" s="192">
        <f t="shared" si="1291"/>
        <v>1</v>
      </c>
      <c r="N2367" s="824"/>
    </row>
    <row r="2368" spans="1:14" x14ac:dyDescent="0.3">
      <c r="A2368" s="651"/>
      <c r="B2368" s="35" t="s">
        <v>20</v>
      </c>
      <c r="C2368" s="280"/>
      <c r="D2368" s="279">
        <f t="shared" si="1292"/>
        <v>0</v>
      </c>
      <c r="E2368" s="279">
        <f t="shared" si="1292"/>
        <v>0</v>
      </c>
      <c r="F2368" s="279">
        <f t="shared" si="1292"/>
        <v>0</v>
      </c>
      <c r="G2368" s="98" t="e">
        <f t="shared" si="1288"/>
        <v>#DIV/0!</v>
      </c>
      <c r="H2368" s="279">
        <f>H2373</f>
        <v>0</v>
      </c>
      <c r="I2368" s="99" t="e">
        <f t="shared" si="1289"/>
        <v>#DIV/0!</v>
      </c>
      <c r="J2368" s="98" t="e">
        <f t="shared" si="1290"/>
        <v>#DIV/0!</v>
      </c>
      <c r="K2368" s="279">
        <f t="shared" si="1293"/>
        <v>0</v>
      </c>
      <c r="L2368" s="279">
        <f t="shared" si="1293"/>
        <v>0</v>
      </c>
      <c r="M2368" s="112" t="e">
        <f t="shared" si="1291"/>
        <v>#DIV/0!</v>
      </c>
      <c r="N2368" s="824"/>
    </row>
    <row r="2369" spans="1:14" ht="75" x14ac:dyDescent="0.3">
      <c r="A2369" s="636" t="s">
        <v>84</v>
      </c>
      <c r="B2369" s="37" t="s">
        <v>1069</v>
      </c>
      <c r="C2369" s="107" t="s">
        <v>139</v>
      </c>
      <c r="D2369" s="50">
        <f>SUM(D2370:D2373)</f>
        <v>164609.03</v>
      </c>
      <c r="E2369" s="50">
        <f>SUM(E2370:E2373)</f>
        <v>164609.03</v>
      </c>
      <c r="F2369" s="50">
        <f>SUM(F2370:F2373)</f>
        <v>3615.66</v>
      </c>
      <c r="G2369" s="96">
        <f t="shared" si="1288"/>
        <v>2.1999999999999999E-2</v>
      </c>
      <c r="H2369" s="24">
        <f>SUM(H2370:H2373)</f>
        <v>3615.66</v>
      </c>
      <c r="I2369" s="96">
        <f t="shared" si="1289"/>
        <v>2.1999999999999999E-2</v>
      </c>
      <c r="J2369" s="96">
        <f t="shared" si="1290"/>
        <v>1</v>
      </c>
      <c r="K2369" s="24">
        <f>SUM(K2370:K2373)</f>
        <v>164609.03</v>
      </c>
      <c r="L2369" s="24">
        <f>SUM(L2370:L2373)</f>
        <v>0</v>
      </c>
      <c r="M2369" s="47">
        <f t="shared" si="1291"/>
        <v>1</v>
      </c>
      <c r="N2369" s="811"/>
    </row>
    <row r="2370" spans="1:14" x14ac:dyDescent="0.3">
      <c r="A2370" s="636"/>
      <c r="B2370" s="354" t="s">
        <v>19</v>
      </c>
      <c r="C2370" s="107"/>
      <c r="D2370" s="24">
        <f>D2375+D2380</f>
        <v>0</v>
      </c>
      <c r="E2370" s="24">
        <f t="shared" ref="E2370:L2373" si="1294">E2375+E2380</f>
        <v>0</v>
      </c>
      <c r="F2370" s="24">
        <f t="shared" si="1294"/>
        <v>0</v>
      </c>
      <c r="G2370" s="77" t="e">
        <f t="shared" si="1288"/>
        <v>#DIV/0!</v>
      </c>
      <c r="H2370" s="24">
        <f t="shared" si="1294"/>
        <v>0</v>
      </c>
      <c r="I2370" s="77" t="e">
        <f t="shared" si="1289"/>
        <v>#DIV/0!</v>
      </c>
      <c r="J2370" s="77" t="e">
        <f t="shared" si="1290"/>
        <v>#DIV/0!</v>
      </c>
      <c r="K2370" s="24">
        <f t="shared" si="1294"/>
        <v>0</v>
      </c>
      <c r="L2370" s="24">
        <f t="shared" si="1294"/>
        <v>0</v>
      </c>
      <c r="M2370" s="115" t="e">
        <f t="shared" si="1291"/>
        <v>#DIV/0!</v>
      </c>
      <c r="N2370" s="811"/>
    </row>
    <row r="2371" spans="1:14" x14ac:dyDescent="0.3">
      <c r="A2371" s="636"/>
      <c r="B2371" s="354" t="s">
        <v>126</v>
      </c>
      <c r="C2371" s="107"/>
      <c r="D2371" s="24">
        <f t="shared" ref="D2371:F2373" si="1295">D2376+D2381</f>
        <v>113452</v>
      </c>
      <c r="E2371" s="24">
        <f t="shared" si="1295"/>
        <v>113452</v>
      </c>
      <c r="F2371" s="24">
        <f t="shared" si="1295"/>
        <v>315.77999999999997</v>
      </c>
      <c r="G2371" s="77">
        <f t="shared" si="1288"/>
        <v>3.0000000000000001E-3</v>
      </c>
      <c r="H2371" s="24">
        <f t="shared" si="1294"/>
        <v>315.77999999999997</v>
      </c>
      <c r="I2371" s="77">
        <f t="shared" si="1289"/>
        <v>3.0000000000000001E-3</v>
      </c>
      <c r="J2371" s="77">
        <f t="shared" si="1290"/>
        <v>1</v>
      </c>
      <c r="K2371" s="24">
        <f t="shared" si="1294"/>
        <v>113452</v>
      </c>
      <c r="L2371" s="24">
        <f t="shared" si="1294"/>
        <v>0</v>
      </c>
      <c r="M2371" s="115">
        <f t="shared" si="1291"/>
        <v>1</v>
      </c>
      <c r="N2371" s="811"/>
    </row>
    <row r="2372" spans="1:14" x14ac:dyDescent="0.3">
      <c r="A2372" s="636"/>
      <c r="B2372" s="354" t="s">
        <v>38</v>
      </c>
      <c r="C2372" s="107"/>
      <c r="D2372" s="24">
        <f t="shared" si="1295"/>
        <v>51157.03</v>
      </c>
      <c r="E2372" s="24">
        <f t="shared" si="1295"/>
        <v>51157.03</v>
      </c>
      <c r="F2372" s="24">
        <f t="shared" si="1295"/>
        <v>3299.88</v>
      </c>
      <c r="G2372" s="96">
        <f t="shared" si="1288"/>
        <v>6.5000000000000002E-2</v>
      </c>
      <c r="H2372" s="24">
        <f t="shared" si="1294"/>
        <v>3299.88</v>
      </c>
      <c r="I2372" s="96">
        <f t="shared" si="1289"/>
        <v>6.5000000000000002E-2</v>
      </c>
      <c r="J2372" s="96">
        <f t="shared" si="1290"/>
        <v>1</v>
      </c>
      <c r="K2372" s="24">
        <f t="shared" si="1294"/>
        <v>51157.03</v>
      </c>
      <c r="L2372" s="24">
        <f t="shared" si="1294"/>
        <v>0</v>
      </c>
      <c r="M2372" s="47">
        <f t="shared" si="1291"/>
        <v>1</v>
      </c>
      <c r="N2372" s="811"/>
    </row>
    <row r="2373" spans="1:14" x14ac:dyDescent="0.3">
      <c r="A2373" s="636"/>
      <c r="B2373" s="354" t="s">
        <v>20</v>
      </c>
      <c r="C2373" s="107"/>
      <c r="D2373" s="24">
        <f t="shared" si="1295"/>
        <v>0</v>
      </c>
      <c r="E2373" s="24">
        <f t="shared" si="1295"/>
        <v>0</v>
      </c>
      <c r="F2373" s="24">
        <f t="shared" si="1295"/>
        <v>0</v>
      </c>
      <c r="G2373" s="77" t="e">
        <f t="shared" si="1288"/>
        <v>#DIV/0!</v>
      </c>
      <c r="H2373" s="24">
        <f t="shared" si="1294"/>
        <v>0</v>
      </c>
      <c r="I2373" s="77" t="e">
        <f t="shared" si="1289"/>
        <v>#DIV/0!</v>
      </c>
      <c r="J2373" s="77" t="e">
        <f t="shared" si="1290"/>
        <v>#DIV/0!</v>
      </c>
      <c r="K2373" s="24">
        <f t="shared" si="1294"/>
        <v>0</v>
      </c>
      <c r="L2373" s="24">
        <f t="shared" si="1294"/>
        <v>0</v>
      </c>
      <c r="M2373" s="115" t="e">
        <f t="shared" si="1291"/>
        <v>#DIV/0!</v>
      </c>
      <c r="N2373" s="811"/>
    </row>
    <row r="2374" spans="1:14" ht="114.75" customHeight="1" x14ac:dyDescent="0.3">
      <c r="A2374" s="636" t="s">
        <v>507</v>
      </c>
      <c r="B2374" s="37" t="s">
        <v>1068</v>
      </c>
      <c r="C2374" s="107" t="s">
        <v>331</v>
      </c>
      <c r="D2374" s="24">
        <f>SUM(D2375:D2378)</f>
        <v>21038.12</v>
      </c>
      <c r="E2374" s="24">
        <f t="shared" ref="E2374:F2374" si="1296">SUM(E2375:E2378)</f>
        <v>21038.12</v>
      </c>
      <c r="F2374" s="24">
        <f t="shared" si="1296"/>
        <v>0</v>
      </c>
      <c r="G2374" s="96">
        <f t="shared" si="1288"/>
        <v>0</v>
      </c>
      <c r="H2374" s="24">
        <f>SUM(H2375:H2378)</f>
        <v>0</v>
      </c>
      <c r="I2374" s="96">
        <f t="shared" si="1289"/>
        <v>0</v>
      </c>
      <c r="J2374" s="77" t="e">
        <f t="shared" si="1290"/>
        <v>#DIV/0!</v>
      </c>
      <c r="K2374" s="24">
        <f>SUM(K2375:K2378)</f>
        <v>21038.12</v>
      </c>
      <c r="L2374" s="24">
        <f>SUM(L2375:L2378)</f>
        <v>0</v>
      </c>
      <c r="M2374" s="47">
        <f t="shared" si="1291"/>
        <v>1</v>
      </c>
      <c r="N2374" s="698" t="s">
        <v>1384</v>
      </c>
    </row>
    <row r="2375" spans="1:14" x14ac:dyDescent="0.3">
      <c r="A2375" s="636"/>
      <c r="B2375" s="587" t="s">
        <v>19</v>
      </c>
      <c r="C2375" s="107"/>
      <c r="D2375" s="24"/>
      <c r="E2375" s="24"/>
      <c r="F2375" s="24"/>
      <c r="G2375" s="77" t="e">
        <f t="shared" si="1288"/>
        <v>#DIV/0!</v>
      </c>
      <c r="H2375" s="24"/>
      <c r="I2375" s="77" t="e">
        <f t="shared" si="1289"/>
        <v>#DIV/0!</v>
      </c>
      <c r="J2375" s="77" t="e">
        <f t="shared" si="1290"/>
        <v>#DIV/0!</v>
      </c>
      <c r="K2375" s="24"/>
      <c r="L2375" s="24"/>
      <c r="M2375" s="115" t="e">
        <f t="shared" si="1291"/>
        <v>#DIV/0!</v>
      </c>
      <c r="N2375" s="699"/>
    </row>
    <row r="2376" spans="1:14" x14ac:dyDescent="0.3">
      <c r="A2376" s="636"/>
      <c r="B2376" s="587" t="s">
        <v>126</v>
      </c>
      <c r="C2376" s="107"/>
      <c r="D2376" s="24"/>
      <c r="E2376" s="24"/>
      <c r="F2376" s="24"/>
      <c r="G2376" s="77" t="e">
        <f t="shared" si="1288"/>
        <v>#DIV/0!</v>
      </c>
      <c r="H2376" s="24"/>
      <c r="I2376" s="77" t="e">
        <f t="shared" si="1289"/>
        <v>#DIV/0!</v>
      </c>
      <c r="J2376" s="77" t="e">
        <f t="shared" si="1290"/>
        <v>#DIV/0!</v>
      </c>
      <c r="K2376" s="24"/>
      <c r="L2376" s="24"/>
      <c r="M2376" s="115" t="e">
        <f t="shared" si="1291"/>
        <v>#DIV/0!</v>
      </c>
      <c r="N2376" s="699"/>
    </row>
    <row r="2377" spans="1:14" x14ac:dyDescent="0.3">
      <c r="A2377" s="636"/>
      <c r="B2377" s="587" t="s">
        <v>38</v>
      </c>
      <c r="C2377" s="107"/>
      <c r="D2377" s="24">
        <v>21038.12</v>
      </c>
      <c r="E2377" s="24">
        <v>21038.12</v>
      </c>
      <c r="F2377" s="24"/>
      <c r="G2377" s="96">
        <f t="shared" si="1288"/>
        <v>0</v>
      </c>
      <c r="H2377" s="24"/>
      <c r="I2377" s="96">
        <f t="shared" si="1289"/>
        <v>0</v>
      </c>
      <c r="J2377" s="77" t="e">
        <f t="shared" si="1290"/>
        <v>#DIV/0!</v>
      </c>
      <c r="K2377" s="24">
        <f>E2377</f>
        <v>21038.12</v>
      </c>
      <c r="L2377" s="24">
        <f>E2377-K2377</f>
        <v>0</v>
      </c>
      <c r="M2377" s="47">
        <f t="shared" si="1291"/>
        <v>1</v>
      </c>
      <c r="N2377" s="699"/>
    </row>
    <row r="2378" spans="1:14" x14ac:dyDescent="0.3">
      <c r="A2378" s="636"/>
      <c r="B2378" s="587" t="s">
        <v>20</v>
      </c>
      <c r="C2378" s="107"/>
      <c r="D2378" s="24"/>
      <c r="E2378" s="24"/>
      <c r="F2378" s="24"/>
      <c r="G2378" s="77" t="e">
        <f t="shared" si="1288"/>
        <v>#DIV/0!</v>
      </c>
      <c r="H2378" s="24"/>
      <c r="I2378" s="77" t="e">
        <f t="shared" si="1289"/>
        <v>#DIV/0!</v>
      </c>
      <c r="J2378" s="77" t="e">
        <f t="shared" si="1290"/>
        <v>#DIV/0!</v>
      </c>
      <c r="K2378" s="24"/>
      <c r="L2378" s="24"/>
      <c r="M2378" s="115" t="e">
        <f t="shared" si="1291"/>
        <v>#DIV/0!</v>
      </c>
      <c r="N2378" s="700"/>
    </row>
    <row r="2379" spans="1:14" ht="165.75" customHeight="1" x14ac:dyDescent="0.3">
      <c r="A2379" s="636" t="s">
        <v>85</v>
      </c>
      <c r="B2379" s="37" t="s">
        <v>1070</v>
      </c>
      <c r="C2379" s="107" t="s">
        <v>331</v>
      </c>
      <c r="D2379" s="50">
        <f>SUM(D2380:D2383)</f>
        <v>143570.91</v>
      </c>
      <c r="E2379" s="50">
        <f>SUM(E2380:E2383)</f>
        <v>143570.91</v>
      </c>
      <c r="F2379" s="24">
        <f>SUM(F2380:F2383)</f>
        <v>3615.66</v>
      </c>
      <c r="G2379" s="96">
        <f t="shared" si="1288"/>
        <v>2.5000000000000001E-2</v>
      </c>
      <c r="H2379" s="24">
        <f>SUM(H2380:H2383)</f>
        <v>3615.66</v>
      </c>
      <c r="I2379" s="96">
        <f t="shared" si="1289"/>
        <v>2.5000000000000001E-2</v>
      </c>
      <c r="J2379" s="96">
        <f t="shared" si="1290"/>
        <v>1</v>
      </c>
      <c r="K2379" s="24">
        <f>SUM(K2380:K2383)</f>
        <v>143570.91</v>
      </c>
      <c r="L2379" s="24">
        <f>SUM(L2380:L2383)</f>
        <v>0</v>
      </c>
      <c r="M2379" s="47">
        <f t="shared" si="1291"/>
        <v>1</v>
      </c>
      <c r="N2379" s="696" t="s">
        <v>1313</v>
      </c>
    </row>
    <row r="2380" spans="1:14" x14ac:dyDescent="0.3">
      <c r="A2380" s="636"/>
      <c r="B2380" s="587" t="s">
        <v>19</v>
      </c>
      <c r="C2380" s="40"/>
      <c r="D2380" s="24"/>
      <c r="E2380" s="24"/>
      <c r="F2380" s="24"/>
      <c r="G2380" s="77" t="e">
        <f t="shared" si="1288"/>
        <v>#DIV/0!</v>
      </c>
      <c r="H2380" s="24"/>
      <c r="I2380" s="77" t="e">
        <f t="shared" si="1289"/>
        <v>#DIV/0!</v>
      </c>
      <c r="J2380" s="77" t="e">
        <f t="shared" si="1290"/>
        <v>#DIV/0!</v>
      </c>
      <c r="K2380" s="24">
        <f t="shared" ref="K2380:K2383" si="1297">E2380</f>
        <v>0</v>
      </c>
      <c r="L2380" s="24">
        <f t="shared" ref="L2380:L2383" si="1298">E2380-K2380</f>
        <v>0</v>
      </c>
      <c r="M2380" s="115" t="e">
        <f t="shared" si="1291"/>
        <v>#DIV/0!</v>
      </c>
      <c r="N2380" s="696"/>
    </row>
    <row r="2381" spans="1:14" x14ac:dyDescent="0.3">
      <c r="A2381" s="636"/>
      <c r="B2381" s="587" t="s">
        <v>126</v>
      </c>
      <c r="C2381" s="40"/>
      <c r="D2381" s="24">
        <v>113452</v>
      </c>
      <c r="E2381" s="24">
        <v>113452</v>
      </c>
      <c r="F2381" s="24">
        <v>315.77999999999997</v>
      </c>
      <c r="G2381" s="96">
        <f t="shared" si="1288"/>
        <v>3.0000000000000001E-3</v>
      </c>
      <c r="H2381" s="24">
        <v>315.77999999999997</v>
      </c>
      <c r="I2381" s="96">
        <f t="shared" ref="I2381:I2383" si="1299">H2381/E2381</f>
        <v>3.0000000000000001E-3</v>
      </c>
      <c r="J2381" s="96">
        <f t="shared" si="1290"/>
        <v>1</v>
      </c>
      <c r="K2381" s="24">
        <f>E2381</f>
        <v>113452</v>
      </c>
      <c r="L2381" s="24">
        <f t="shared" si="1298"/>
        <v>0</v>
      </c>
      <c r="M2381" s="47">
        <f t="shared" ref="M2381:M2383" si="1300">K2381/E2381</f>
        <v>1</v>
      </c>
      <c r="N2381" s="696"/>
    </row>
    <row r="2382" spans="1:14" x14ac:dyDescent="0.3">
      <c r="A2382" s="636"/>
      <c r="B2382" s="587" t="s">
        <v>38</v>
      </c>
      <c r="C2382" s="40"/>
      <c r="D2382" s="24">
        <v>30118.91</v>
      </c>
      <c r="E2382" s="24">
        <v>30118.91</v>
      </c>
      <c r="F2382" s="24">
        <v>3299.88</v>
      </c>
      <c r="G2382" s="96">
        <f t="shared" ref="G2382:G2383" si="1301">F2382/E2382</f>
        <v>0.11</v>
      </c>
      <c r="H2382" s="24">
        <f>F2382</f>
        <v>3299.88</v>
      </c>
      <c r="I2382" s="96">
        <f t="shared" si="1299"/>
        <v>0.11</v>
      </c>
      <c r="J2382" s="96">
        <f t="shared" si="1290"/>
        <v>1</v>
      </c>
      <c r="K2382" s="24">
        <f>E2382</f>
        <v>30118.91</v>
      </c>
      <c r="L2382" s="24">
        <f t="shared" si="1298"/>
        <v>0</v>
      </c>
      <c r="M2382" s="47">
        <f t="shared" si="1300"/>
        <v>1</v>
      </c>
      <c r="N2382" s="696"/>
    </row>
    <row r="2383" spans="1:14" x14ac:dyDescent="0.3">
      <c r="A2383" s="636"/>
      <c r="B2383" s="587" t="s">
        <v>20</v>
      </c>
      <c r="C2383" s="40"/>
      <c r="D2383" s="24"/>
      <c r="E2383" s="24"/>
      <c r="F2383" s="24"/>
      <c r="G2383" s="77" t="e">
        <f t="shared" si="1301"/>
        <v>#DIV/0!</v>
      </c>
      <c r="H2383" s="24"/>
      <c r="I2383" s="77" t="e">
        <f t="shared" si="1299"/>
        <v>#DIV/0!</v>
      </c>
      <c r="J2383" s="77" t="e">
        <f t="shared" si="1290"/>
        <v>#DIV/0!</v>
      </c>
      <c r="K2383" s="24">
        <f t="shared" si="1297"/>
        <v>0</v>
      </c>
      <c r="L2383" s="24">
        <f t="shared" si="1298"/>
        <v>0</v>
      </c>
      <c r="M2383" s="115" t="e">
        <f t="shared" si="1300"/>
        <v>#DIV/0!</v>
      </c>
      <c r="N2383" s="696"/>
    </row>
    <row r="2384" spans="1:14" ht="56.25" x14ac:dyDescent="0.3">
      <c r="A2384" s="1037" t="s">
        <v>1199</v>
      </c>
      <c r="B2384" s="585" t="s">
        <v>691</v>
      </c>
      <c r="C2384" s="467" t="s">
        <v>97</v>
      </c>
      <c r="D2384" s="469">
        <f>SUM(D2386:D2388)</f>
        <v>44273.120000000003</v>
      </c>
      <c r="E2384" s="469">
        <f>SUM(E2386:E2388)</f>
        <v>44456.12</v>
      </c>
      <c r="F2384" s="469">
        <f>SUM(F2386:F2388)</f>
        <v>3414.81</v>
      </c>
      <c r="G2384" s="470">
        <f t="shared" ref="G2384:G2423" si="1302">F2384/E2384</f>
        <v>7.6999999999999999E-2</v>
      </c>
      <c r="H2384" s="469">
        <f>SUM(H2385:H2388)</f>
        <v>3414.81</v>
      </c>
      <c r="I2384" s="470">
        <f t="shared" ref="I2384:I2423" si="1303">H2384/E2384</f>
        <v>7.6999999999999999E-2</v>
      </c>
      <c r="J2384" s="470">
        <f t="shared" ref="J2384:J2423" si="1304">H2384/F2384</f>
        <v>1</v>
      </c>
      <c r="K2384" s="469">
        <f>SUM(K2385:K2388)</f>
        <v>44075.82</v>
      </c>
      <c r="L2384" s="469">
        <f>SUM(L2385:L2388)</f>
        <v>380.3</v>
      </c>
      <c r="M2384" s="497">
        <f t="shared" ref="M2384:M2424" si="1305">K2384/E2384</f>
        <v>0.99</v>
      </c>
      <c r="N2384" s="1040"/>
    </row>
    <row r="2385" spans="1:14" x14ac:dyDescent="0.3">
      <c r="A2385" s="1038"/>
      <c r="B2385" s="35" t="s">
        <v>19</v>
      </c>
      <c r="C2385" s="34"/>
      <c r="D2385" s="33">
        <f>D2390+D2420</f>
        <v>0</v>
      </c>
      <c r="E2385" s="33">
        <f t="shared" ref="D2385:F2388" si="1306">E2390+E2420</f>
        <v>0</v>
      </c>
      <c r="F2385" s="108">
        <f t="shared" si="1306"/>
        <v>0</v>
      </c>
      <c r="G2385" s="99" t="e">
        <f t="shared" si="1302"/>
        <v>#DIV/0!</v>
      </c>
      <c r="H2385" s="108">
        <f>H2390+H2420</f>
        <v>0</v>
      </c>
      <c r="I2385" s="99" t="e">
        <f t="shared" si="1303"/>
        <v>#DIV/0!</v>
      </c>
      <c r="J2385" s="99" t="e">
        <f t="shared" si="1304"/>
        <v>#DIV/0!</v>
      </c>
      <c r="K2385" s="108">
        <f t="shared" ref="K2385:L2388" si="1307">K2390+K2420</f>
        <v>0</v>
      </c>
      <c r="L2385" s="108">
        <f t="shared" si="1307"/>
        <v>0</v>
      </c>
      <c r="M2385" s="295" t="e">
        <f t="shared" si="1305"/>
        <v>#DIV/0!</v>
      </c>
      <c r="N2385" s="1041"/>
    </row>
    <row r="2386" spans="1:14" x14ac:dyDescent="0.3">
      <c r="A2386" s="1038"/>
      <c r="B2386" s="35" t="s">
        <v>18</v>
      </c>
      <c r="C2386" s="34"/>
      <c r="D2386" s="33">
        <f t="shared" si="1306"/>
        <v>8024.6</v>
      </c>
      <c r="E2386" s="33">
        <f t="shared" si="1306"/>
        <v>8024.6</v>
      </c>
      <c r="F2386" s="33">
        <f t="shared" si="1306"/>
        <v>1309.92</v>
      </c>
      <c r="G2386" s="100">
        <f t="shared" si="1302"/>
        <v>0.16300000000000001</v>
      </c>
      <c r="H2386" s="33">
        <f>H2391+H2421</f>
        <v>1309.92</v>
      </c>
      <c r="I2386" s="100">
        <f t="shared" si="1303"/>
        <v>0.16300000000000001</v>
      </c>
      <c r="J2386" s="100">
        <f t="shared" si="1304"/>
        <v>1</v>
      </c>
      <c r="K2386" s="33">
        <f t="shared" si="1307"/>
        <v>8024.6</v>
      </c>
      <c r="L2386" s="33">
        <f t="shared" si="1307"/>
        <v>0</v>
      </c>
      <c r="M2386" s="164">
        <f t="shared" si="1305"/>
        <v>1</v>
      </c>
      <c r="N2386" s="1041"/>
    </row>
    <row r="2387" spans="1:14" x14ac:dyDescent="0.3">
      <c r="A2387" s="1038"/>
      <c r="B2387" s="35" t="s">
        <v>38</v>
      </c>
      <c r="C2387" s="286"/>
      <c r="D2387" s="33">
        <f t="shared" si="1306"/>
        <v>15883.25</v>
      </c>
      <c r="E2387" s="33">
        <f t="shared" si="1306"/>
        <v>16066.25</v>
      </c>
      <c r="F2387" s="33">
        <f t="shared" si="1306"/>
        <v>826.73</v>
      </c>
      <c r="G2387" s="100">
        <f t="shared" si="1302"/>
        <v>5.0999999999999997E-2</v>
      </c>
      <c r="H2387" s="33">
        <f>H2392+H2422</f>
        <v>826.73</v>
      </c>
      <c r="I2387" s="100">
        <f t="shared" si="1303"/>
        <v>5.0999999999999997E-2</v>
      </c>
      <c r="J2387" s="100">
        <f t="shared" si="1304"/>
        <v>1</v>
      </c>
      <c r="K2387" s="33">
        <f t="shared" si="1307"/>
        <v>16066.25</v>
      </c>
      <c r="L2387" s="33">
        <f t="shared" si="1307"/>
        <v>0</v>
      </c>
      <c r="M2387" s="164">
        <f t="shared" si="1305"/>
        <v>1</v>
      </c>
      <c r="N2387" s="1041"/>
    </row>
    <row r="2388" spans="1:14" x14ac:dyDescent="0.3">
      <c r="A2388" s="1039"/>
      <c r="B2388" s="35" t="s">
        <v>20</v>
      </c>
      <c r="C2388" s="34"/>
      <c r="D2388" s="33">
        <f t="shared" si="1306"/>
        <v>20365.27</v>
      </c>
      <c r="E2388" s="33">
        <f t="shared" si="1306"/>
        <v>20365.27</v>
      </c>
      <c r="F2388" s="33">
        <f t="shared" si="1306"/>
        <v>1278.1600000000001</v>
      </c>
      <c r="G2388" s="100">
        <f t="shared" si="1302"/>
        <v>6.3E-2</v>
      </c>
      <c r="H2388" s="33">
        <f>H2393+H2423</f>
        <v>1278.1600000000001</v>
      </c>
      <c r="I2388" s="100">
        <f t="shared" si="1303"/>
        <v>6.3E-2</v>
      </c>
      <c r="J2388" s="100">
        <f t="shared" si="1304"/>
        <v>1</v>
      </c>
      <c r="K2388" s="33">
        <f t="shared" si="1307"/>
        <v>19984.97</v>
      </c>
      <c r="L2388" s="33">
        <f t="shared" si="1307"/>
        <v>380.3</v>
      </c>
      <c r="M2388" s="164">
        <f t="shared" si="1305"/>
        <v>0.98</v>
      </c>
      <c r="N2388" s="1042"/>
    </row>
    <row r="2389" spans="1:14" ht="37.5" x14ac:dyDescent="0.3">
      <c r="A2389" s="620" t="s">
        <v>1200</v>
      </c>
      <c r="B2389" s="49" t="s">
        <v>473</v>
      </c>
      <c r="C2389" s="37" t="s">
        <v>139</v>
      </c>
      <c r="D2389" s="50">
        <f>SUM(D2390:D2393)</f>
        <v>8046.74</v>
      </c>
      <c r="E2389" s="50">
        <f>SUM(E2390:E2393)</f>
        <v>8046.74</v>
      </c>
      <c r="F2389" s="50">
        <f>SUM(F2390:F2393)</f>
        <v>1312.02</v>
      </c>
      <c r="G2389" s="101">
        <f t="shared" si="1302"/>
        <v>0.16300000000000001</v>
      </c>
      <c r="H2389" s="50">
        <f>SUM(H2390:H2393)</f>
        <v>1312.02</v>
      </c>
      <c r="I2389" s="101">
        <f t="shared" si="1303"/>
        <v>0.16300000000000001</v>
      </c>
      <c r="J2389" s="101">
        <f t="shared" si="1304"/>
        <v>1</v>
      </c>
      <c r="K2389" s="50">
        <f>SUM(K2390:K2393)</f>
        <v>8046.74</v>
      </c>
      <c r="L2389" s="24">
        <f>E2389-K2389</f>
        <v>0</v>
      </c>
      <c r="M2389" s="160">
        <f t="shared" si="1305"/>
        <v>1</v>
      </c>
      <c r="N2389" s="479"/>
    </row>
    <row r="2390" spans="1:14" x14ac:dyDescent="0.3">
      <c r="A2390" s="621"/>
      <c r="B2390" s="478" t="s">
        <v>19</v>
      </c>
      <c r="C2390" s="478"/>
      <c r="D2390" s="24">
        <f t="shared" ref="D2390:F2392" si="1308">D2395+D2400+D2405+D2410+D2415</f>
        <v>0</v>
      </c>
      <c r="E2390" s="24">
        <f t="shared" si="1308"/>
        <v>0</v>
      </c>
      <c r="F2390" s="24">
        <f t="shared" si="1308"/>
        <v>0</v>
      </c>
      <c r="G2390" s="77" t="e">
        <f t="shared" si="1302"/>
        <v>#DIV/0!</v>
      </c>
      <c r="H2390" s="36">
        <f>H2395+H2400+H2405+H2410+H2415</f>
        <v>0</v>
      </c>
      <c r="I2390" s="77" t="e">
        <f t="shared" si="1303"/>
        <v>#DIV/0!</v>
      </c>
      <c r="J2390" s="77" t="e">
        <f t="shared" si="1304"/>
        <v>#DIV/0!</v>
      </c>
      <c r="K2390" s="24">
        <f>K2395+K2400+K2405+K2410+K2415</f>
        <v>0</v>
      </c>
      <c r="L2390" s="24">
        <f>L2395+L2400+L2405+L2410+L2415</f>
        <v>0</v>
      </c>
      <c r="M2390" s="161" t="e">
        <f t="shared" si="1305"/>
        <v>#DIV/0!</v>
      </c>
      <c r="N2390" s="480"/>
    </row>
    <row r="2391" spans="1:14" x14ac:dyDescent="0.3">
      <c r="A2391" s="621"/>
      <c r="B2391" s="478" t="s">
        <v>18</v>
      </c>
      <c r="C2391" s="478"/>
      <c r="D2391" s="24">
        <f t="shared" si="1308"/>
        <v>8024.6</v>
      </c>
      <c r="E2391" s="24">
        <f t="shared" si="1308"/>
        <v>8024.6</v>
      </c>
      <c r="F2391" s="24">
        <f t="shared" si="1308"/>
        <v>1309.92</v>
      </c>
      <c r="G2391" s="96">
        <f t="shared" si="1302"/>
        <v>0.16300000000000001</v>
      </c>
      <c r="H2391" s="24">
        <f>H2396+H2401+H2406+H2411+H2416</f>
        <v>1309.92</v>
      </c>
      <c r="I2391" s="96">
        <f t="shared" si="1303"/>
        <v>0.16300000000000001</v>
      </c>
      <c r="J2391" s="96">
        <f t="shared" si="1304"/>
        <v>1</v>
      </c>
      <c r="K2391" s="24">
        <f>K2396+K2401+K2406+K2411+K2416</f>
        <v>8024.6</v>
      </c>
      <c r="L2391" s="24">
        <f>E2391-K2391</f>
        <v>0</v>
      </c>
      <c r="M2391" s="158">
        <f t="shared" si="1305"/>
        <v>1</v>
      </c>
      <c r="N2391" s="480"/>
    </row>
    <row r="2392" spans="1:14" x14ac:dyDescent="0.3">
      <c r="A2392" s="621"/>
      <c r="B2392" s="478" t="s">
        <v>38</v>
      </c>
      <c r="C2392" s="478"/>
      <c r="D2392" s="24">
        <f t="shared" si="1308"/>
        <v>22.14</v>
      </c>
      <c r="E2392" s="24">
        <f t="shared" si="1308"/>
        <v>22.14</v>
      </c>
      <c r="F2392" s="24">
        <f t="shared" si="1308"/>
        <v>2.1</v>
      </c>
      <c r="G2392" s="96">
        <f t="shared" si="1302"/>
        <v>9.5000000000000001E-2</v>
      </c>
      <c r="H2392" s="24">
        <f>H2397+H2402+H2407+H2412+H2417</f>
        <v>2.1</v>
      </c>
      <c r="I2392" s="96">
        <f t="shared" si="1303"/>
        <v>9.5000000000000001E-2</v>
      </c>
      <c r="J2392" s="96">
        <f t="shared" si="1304"/>
        <v>1</v>
      </c>
      <c r="K2392" s="24">
        <f>K2397+K2402+K2407+K2412+K2417</f>
        <v>22.14</v>
      </c>
      <c r="L2392" s="24">
        <f>L2397</f>
        <v>0</v>
      </c>
      <c r="M2392" s="158">
        <f t="shared" si="1305"/>
        <v>1</v>
      </c>
      <c r="N2392" s="480"/>
    </row>
    <row r="2393" spans="1:14" x14ac:dyDescent="0.3">
      <c r="A2393" s="622"/>
      <c r="B2393" s="478" t="s">
        <v>20</v>
      </c>
      <c r="C2393" s="478"/>
      <c r="D2393" s="24">
        <f>D2398+D2403+D2408+D2413+D2418</f>
        <v>0</v>
      </c>
      <c r="E2393" s="24">
        <f>E2398+E2403+E2408+E2413+E2418</f>
        <v>0</v>
      </c>
      <c r="F2393" s="24">
        <f>F2398</f>
        <v>0</v>
      </c>
      <c r="G2393" s="77" t="e">
        <f t="shared" si="1302"/>
        <v>#DIV/0!</v>
      </c>
      <c r="H2393" s="24">
        <f>H2398+H2403+H2408+H2413+H2418</f>
        <v>0</v>
      </c>
      <c r="I2393" s="77" t="e">
        <f t="shared" si="1303"/>
        <v>#DIV/0!</v>
      </c>
      <c r="J2393" s="77" t="e">
        <f t="shared" si="1304"/>
        <v>#DIV/0!</v>
      </c>
      <c r="K2393" s="24">
        <f>K2398+K2403+K2408+K2413+K2418</f>
        <v>0</v>
      </c>
      <c r="L2393" s="24">
        <f>L2398</f>
        <v>0</v>
      </c>
      <c r="M2393" s="161" t="e">
        <f t="shared" si="1305"/>
        <v>#DIV/0!</v>
      </c>
      <c r="N2393" s="481"/>
    </row>
    <row r="2394" spans="1:14" ht="75" customHeight="1" x14ac:dyDescent="0.3">
      <c r="A2394" s="620" t="s">
        <v>1201</v>
      </c>
      <c r="B2394" s="49" t="s">
        <v>474</v>
      </c>
      <c r="C2394" s="37" t="s">
        <v>139</v>
      </c>
      <c r="D2394" s="50">
        <f>SUM(D2395:D2398)</f>
        <v>1384</v>
      </c>
      <c r="E2394" s="50">
        <f>SUM(E2395:E2398)</f>
        <v>1384</v>
      </c>
      <c r="F2394" s="50">
        <f>SUM(F2395:F2398)</f>
        <v>0</v>
      </c>
      <c r="G2394" s="96">
        <f t="shared" si="1302"/>
        <v>0</v>
      </c>
      <c r="H2394" s="50">
        <f>SUM(H2395:H2398)</f>
        <v>0</v>
      </c>
      <c r="I2394" s="96">
        <f t="shared" si="1303"/>
        <v>0</v>
      </c>
      <c r="J2394" s="77" t="e">
        <f t="shared" si="1304"/>
        <v>#DIV/0!</v>
      </c>
      <c r="K2394" s="50">
        <f>SUM(K2395:K2398)</f>
        <v>1384</v>
      </c>
      <c r="L2394" s="50">
        <f>SUM(L2395:L2398)</f>
        <v>0</v>
      </c>
      <c r="M2394" s="160">
        <f t="shared" si="1305"/>
        <v>1</v>
      </c>
      <c r="N2394" s="698" t="s">
        <v>782</v>
      </c>
    </row>
    <row r="2395" spans="1:14" x14ac:dyDescent="0.3">
      <c r="A2395" s="621"/>
      <c r="B2395" s="478" t="s">
        <v>19</v>
      </c>
      <c r="C2395" s="478"/>
      <c r="D2395" s="24"/>
      <c r="E2395" s="24"/>
      <c r="F2395" s="24"/>
      <c r="G2395" s="77" t="e">
        <f t="shared" si="1302"/>
        <v>#DIV/0!</v>
      </c>
      <c r="H2395" s="24"/>
      <c r="I2395" s="77" t="e">
        <f t="shared" si="1303"/>
        <v>#DIV/0!</v>
      </c>
      <c r="J2395" s="77" t="e">
        <f t="shared" si="1304"/>
        <v>#DIV/0!</v>
      </c>
      <c r="K2395" s="24">
        <f>E2395</f>
        <v>0</v>
      </c>
      <c r="L2395" s="24">
        <f>E2395-K2395</f>
        <v>0</v>
      </c>
      <c r="M2395" s="161" t="e">
        <f t="shared" si="1305"/>
        <v>#DIV/0!</v>
      </c>
      <c r="N2395" s="699"/>
    </row>
    <row r="2396" spans="1:14" x14ac:dyDescent="0.3">
      <c r="A2396" s="621"/>
      <c r="B2396" s="478" t="s">
        <v>18</v>
      </c>
      <c r="C2396" s="478"/>
      <c r="D2396" s="24">
        <v>1384</v>
      </c>
      <c r="E2396" s="24">
        <v>1384</v>
      </c>
      <c r="F2396" s="24"/>
      <c r="G2396" s="96">
        <f t="shared" si="1302"/>
        <v>0</v>
      </c>
      <c r="H2396" s="24"/>
      <c r="I2396" s="96">
        <f t="shared" si="1303"/>
        <v>0</v>
      </c>
      <c r="J2396" s="77" t="e">
        <f t="shared" si="1304"/>
        <v>#DIV/0!</v>
      </c>
      <c r="K2396" s="24">
        <v>1384</v>
      </c>
      <c r="L2396" s="24">
        <f>E2396-K2396</f>
        <v>0</v>
      </c>
      <c r="M2396" s="158">
        <f t="shared" si="1305"/>
        <v>1</v>
      </c>
      <c r="N2396" s="699"/>
    </row>
    <row r="2397" spans="1:14" x14ac:dyDescent="0.3">
      <c r="A2397" s="621"/>
      <c r="B2397" s="478" t="s">
        <v>38</v>
      </c>
      <c r="C2397" s="478"/>
      <c r="D2397" s="24"/>
      <c r="E2397" s="24"/>
      <c r="F2397" s="24"/>
      <c r="G2397" s="77" t="e">
        <f t="shared" si="1302"/>
        <v>#DIV/0!</v>
      </c>
      <c r="H2397" s="24"/>
      <c r="I2397" s="77" t="e">
        <f t="shared" si="1303"/>
        <v>#DIV/0!</v>
      </c>
      <c r="J2397" s="77" t="e">
        <f t="shared" si="1304"/>
        <v>#DIV/0!</v>
      </c>
      <c r="K2397" s="24">
        <f>E2397</f>
        <v>0</v>
      </c>
      <c r="L2397" s="24">
        <f>E2397-K2397</f>
        <v>0</v>
      </c>
      <c r="M2397" s="161" t="e">
        <f t="shared" si="1305"/>
        <v>#DIV/0!</v>
      </c>
      <c r="N2397" s="699"/>
    </row>
    <row r="2398" spans="1:14" x14ac:dyDescent="0.3">
      <c r="A2398" s="622"/>
      <c r="B2398" s="478" t="s">
        <v>20</v>
      </c>
      <c r="C2398" s="478"/>
      <c r="D2398" s="24"/>
      <c r="E2398" s="24"/>
      <c r="F2398" s="24"/>
      <c r="G2398" s="77" t="e">
        <f t="shared" si="1302"/>
        <v>#DIV/0!</v>
      </c>
      <c r="H2398" s="24"/>
      <c r="I2398" s="77" t="e">
        <f t="shared" si="1303"/>
        <v>#DIV/0!</v>
      </c>
      <c r="J2398" s="77" t="e">
        <f t="shared" si="1304"/>
        <v>#DIV/0!</v>
      </c>
      <c r="K2398" s="24">
        <f>E2398</f>
        <v>0</v>
      </c>
      <c r="L2398" s="24">
        <f>E2398-K2398</f>
        <v>0</v>
      </c>
      <c r="M2398" s="161" t="e">
        <f t="shared" si="1305"/>
        <v>#DIV/0!</v>
      </c>
      <c r="N2398" s="700"/>
    </row>
    <row r="2399" spans="1:14" ht="126" customHeight="1" x14ac:dyDescent="0.3">
      <c r="A2399" s="487" t="s">
        <v>1202</v>
      </c>
      <c r="B2399" s="462" t="s">
        <v>783</v>
      </c>
      <c r="C2399" s="37" t="s">
        <v>139</v>
      </c>
      <c r="D2399" s="24">
        <f>SUM(D2400:D2403)</f>
        <v>30</v>
      </c>
      <c r="E2399" s="24">
        <f>SUM(E2400:E2403)</f>
        <v>30</v>
      </c>
      <c r="F2399" s="24">
        <f>SUM(F2400:F2403)</f>
        <v>0</v>
      </c>
      <c r="G2399" s="77">
        <f t="shared" si="1302"/>
        <v>0</v>
      </c>
      <c r="H2399" s="24">
        <f>SUM(H2400:H2403)</f>
        <v>0</v>
      </c>
      <c r="I2399" s="77">
        <f t="shared" si="1303"/>
        <v>0</v>
      </c>
      <c r="J2399" s="77" t="e">
        <f t="shared" si="1304"/>
        <v>#DIV/0!</v>
      </c>
      <c r="K2399" s="24">
        <f>SUM(K2400:K2403)</f>
        <v>30</v>
      </c>
      <c r="L2399" s="24"/>
      <c r="M2399" s="158">
        <f t="shared" si="1305"/>
        <v>1</v>
      </c>
      <c r="N2399" s="698" t="s">
        <v>1385</v>
      </c>
    </row>
    <row r="2400" spans="1:14" x14ac:dyDescent="0.3">
      <c r="A2400" s="488"/>
      <c r="B2400" s="269" t="s">
        <v>19</v>
      </c>
      <c r="C2400" s="478"/>
      <c r="D2400" s="24"/>
      <c r="E2400" s="24"/>
      <c r="F2400" s="24"/>
      <c r="G2400" s="77" t="e">
        <f t="shared" si="1302"/>
        <v>#DIV/0!</v>
      </c>
      <c r="H2400" s="24"/>
      <c r="I2400" s="77" t="e">
        <f t="shared" si="1303"/>
        <v>#DIV/0!</v>
      </c>
      <c r="J2400" s="77" t="e">
        <f t="shared" si="1304"/>
        <v>#DIV/0!</v>
      </c>
      <c r="K2400" s="24"/>
      <c r="L2400" s="24"/>
      <c r="M2400" s="161" t="e">
        <f t="shared" si="1305"/>
        <v>#DIV/0!</v>
      </c>
      <c r="N2400" s="699"/>
    </row>
    <row r="2401" spans="1:14" x14ac:dyDescent="0.3">
      <c r="A2401" s="488"/>
      <c r="B2401" s="269" t="s">
        <v>18</v>
      </c>
      <c r="C2401" s="478"/>
      <c r="D2401" s="24">
        <v>30</v>
      </c>
      <c r="E2401" s="24">
        <v>30</v>
      </c>
      <c r="F2401" s="24"/>
      <c r="G2401" s="77">
        <f t="shared" si="1302"/>
        <v>0</v>
      </c>
      <c r="H2401" s="24"/>
      <c r="I2401" s="77">
        <f t="shared" si="1303"/>
        <v>0</v>
      </c>
      <c r="J2401" s="77" t="e">
        <f t="shared" si="1304"/>
        <v>#DIV/0!</v>
      </c>
      <c r="K2401" s="24">
        <v>30</v>
      </c>
      <c r="L2401" s="24"/>
      <c r="M2401" s="158">
        <f t="shared" si="1305"/>
        <v>1</v>
      </c>
      <c r="N2401" s="699"/>
    </row>
    <row r="2402" spans="1:14" x14ac:dyDescent="0.3">
      <c r="A2402" s="488"/>
      <c r="B2402" s="269" t="s">
        <v>38</v>
      </c>
      <c r="C2402" s="478"/>
      <c r="D2402" s="24"/>
      <c r="E2402" s="24"/>
      <c r="F2402" s="24"/>
      <c r="G2402" s="77" t="e">
        <f t="shared" si="1302"/>
        <v>#DIV/0!</v>
      </c>
      <c r="H2402" s="24"/>
      <c r="I2402" s="77" t="e">
        <f t="shared" si="1303"/>
        <v>#DIV/0!</v>
      </c>
      <c r="J2402" s="77" t="e">
        <f t="shared" si="1304"/>
        <v>#DIV/0!</v>
      </c>
      <c r="K2402" s="24"/>
      <c r="L2402" s="24"/>
      <c r="M2402" s="161" t="e">
        <f t="shared" si="1305"/>
        <v>#DIV/0!</v>
      </c>
      <c r="N2402" s="699"/>
    </row>
    <row r="2403" spans="1:14" x14ac:dyDescent="0.3">
      <c r="A2403" s="489"/>
      <c r="B2403" s="269" t="s">
        <v>20</v>
      </c>
      <c r="C2403" s="478"/>
      <c r="D2403" s="24"/>
      <c r="E2403" s="24"/>
      <c r="F2403" s="24"/>
      <c r="G2403" s="77" t="e">
        <f t="shared" si="1302"/>
        <v>#DIV/0!</v>
      </c>
      <c r="H2403" s="24"/>
      <c r="I2403" s="77" t="e">
        <f t="shared" si="1303"/>
        <v>#DIV/0!</v>
      </c>
      <c r="J2403" s="77" t="e">
        <f t="shared" si="1304"/>
        <v>#DIV/0!</v>
      </c>
      <c r="K2403" s="24"/>
      <c r="L2403" s="24"/>
      <c r="M2403" s="161" t="e">
        <f t="shared" si="1305"/>
        <v>#DIV/0!</v>
      </c>
      <c r="N2403" s="700"/>
    </row>
    <row r="2404" spans="1:14" ht="75" x14ac:dyDescent="0.3">
      <c r="A2404" s="487" t="s">
        <v>1203</v>
      </c>
      <c r="B2404" s="462" t="s">
        <v>784</v>
      </c>
      <c r="C2404" s="37" t="s">
        <v>139</v>
      </c>
      <c r="D2404" s="24">
        <f>SUM(D2405:D2408)</f>
        <v>6332.31</v>
      </c>
      <c r="E2404" s="24">
        <f>SUM(E2405:E2408)</f>
        <v>6332.31</v>
      </c>
      <c r="F2404" s="24">
        <f>SUM(F2405:F2408)</f>
        <v>1300.0899999999999</v>
      </c>
      <c r="G2404" s="96">
        <f t="shared" si="1302"/>
        <v>0.20499999999999999</v>
      </c>
      <c r="H2404" s="24">
        <f>SUM(H2405:H2408)</f>
        <v>1300.0899999999999</v>
      </c>
      <c r="I2404" s="96">
        <f t="shared" si="1303"/>
        <v>0.20499999999999999</v>
      </c>
      <c r="J2404" s="96">
        <f t="shared" si="1304"/>
        <v>1</v>
      </c>
      <c r="K2404" s="24">
        <f>SUM(K2405:K2408)</f>
        <v>6332.31</v>
      </c>
      <c r="L2404" s="24"/>
      <c r="M2404" s="158">
        <f t="shared" si="1305"/>
        <v>1</v>
      </c>
      <c r="N2404" s="1017"/>
    </row>
    <row r="2405" spans="1:14" x14ac:dyDescent="0.3">
      <c r="A2405" s="488"/>
      <c r="B2405" s="269" t="s">
        <v>19</v>
      </c>
      <c r="C2405" s="478"/>
      <c r="D2405" s="24"/>
      <c r="E2405" s="24"/>
      <c r="F2405" s="24"/>
      <c r="G2405" s="77" t="e">
        <f t="shared" si="1302"/>
        <v>#DIV/0!</v>
      </c>
      <c r="H2405" s="24"/>
      <c r="I2405" s="77" t="e">
        <f t="shared" si="1303"/>
        <v>#DIV/0!</v>
      </c>
      <c r="J2405" s="77" t="e">
        <f t="shared" si="1304"/>
        <v>#DIV/0!</v>
      </c>
      <c r="K2405" s="24"/>
      <c r="L2405" s="24"/>
      <c r="M2405" s="161" t="e">
        <f t="shared" si="1305"/>
        <v>#DIV/0!</v>
      </c>
      <c r="N2405" s="1018"/>
    </row>
    <row r="2406" spans="1:14" x14ac:dyDescent="0.3">
      <c r="A2406" s="488"/>
      <c r="B2406" s="269" t="s">
        <v>18</v>
      </c>
      <c r="C2406" s="478"/>
      <c r="D2406" s="24">
        <v>6310.17</v>
      </c>
      <c r="E2406" s="24">
        <v>6310.17</v>
      </c>
      <c r="F2406" s="24">
        <v>1297.99</v>
      </c>
      <c r="G2406" s="96">
        <f t="shared" si="1302"/>
        <v>0.20599999999999999</v>
      </c>
      <c r="H2406" s="24">
        <v>1297.99</v>
      </c>
      <c r="I2406" s="96">
        <f t="shared" si="1303"/>
        <v>0.20599999999999999</v>
      </c>
      <c r="J2406" s="96">
        <f t="shared" si="1304"/>
        <v>1</v>
      </c>
      <c r="K2406" s="24">
        <v>6310.17</v>
      </c>
      <c r="L2406" s="24"/>
      <c r="M2406" s="158">
        <f t="shared" si="1305"/>
        <v>1</v>
      </c>
      <c r="N2406" s="1018"/>
    </row>
    <row r="2407" spans="1:14" x14ac:dyDescent="0.3">
      <c r="A2407" s="488"/>
      <c r="B2407" s="269" t="s">
        <v>38</v>
      </c>
      <c r="C2407" s="478"/>
      <c r="D2407" s="24">
        <v>22.14</v>
      </c>
      <c r="E2407" s="24">
        <v>22.14</v>
      </c>
      <c r="F2407" s="24">
        <v>2.1</v>
      </c>
      <c r="G2407" s="96">
        <f t="shared" si="1302"/>
        <v>9.5000000000000001E-2</v>
      </c>
      <c r="H2407" s="24">
        <v>2.1</v>
      </c>
      <c r="I2407" s="96">
        <f t="shared" si="1303"/>
        <v>9.5000000000000001E-2</v>
      </c>
      <c r="J2407" s="96">
        <f t="shared" si="1304"/>
        <v>1</v>
      </c>
      <c r="K2407" s="24">
        <v>22.14</v>
      </c>
      <c r="L2407" s="24"/>
      <c r="M2407" s="158">
        <f t="shared" si="1305"/>
        <v>1</v>
      </c>
      <c r="N2407" s="1018"/>
    </row>
    <row r="2408" spans="1:14" x14ac:dyDescent="0.3">
      <c r="A2408" s="489"/>
      <c r="B2408" s="269" t="s">
        <v>20</v>
      </c>
      <c r="C2408" s="478"/>
      <c r="D2408" s="24"/>
      <c r="E2408" s="24"/>
      <c r="F2408" s="24"/>
      <c r="G2408" s="77" t="e">
        <f t="shared" si="1302"/>
        <v>#DIV/0!</v>
      </c>
      <c r="H2408" s="24"/>
      <c r="I2408" s="77" t="e">
        <f t="shared" si="1303"/>
        <v>#DIV/0!</v>
      </c>
      <c r="J2408" s="77" t="e">
        <f t="shared" si="1304"/>
        <v>#DIV/0!</v>
      </c>
      <c r="K2408" s="24"/>
      <c r="L2408" s="24"/>
      <c r="M2408" s="161" t="e">
        <f t="shared" si="1305"/>
        <v>#DIV/0!</v>
      </c>
      <c r="N2408" s="872"/>
    </row>
    <row r="2409" spans="1:14" ht="93.75" customHeight="1" x14ac:dyDescent="0.3">
      <c r="A2409" s="487" t="s">
        <v>1204</v>
      </c>
      <c r="B2409" s="462" t="s">
        <v>785</v>
      </c>
      <c r="C2409" s="37" t="s">
        <v>139</v>
      </c>
      <c r="D2409" s="24">
        <f>SUM(D2410:D2413)</f>
        <v>123.68</v>
      </c>
      <c r="E2409" s="24">
        <f>SUM(E2410:E2413)</f>
        <v>123.68</v>
      </c>
      <c r="F2409" s="24">
        <f>SUM(F2410:F2413)</f>
        <v>9.49</v>
      </c>
      <c r="G2409" s="96">
        <f t="shared" si="1302"/>
        <v>7.6999999999999999E-2</v>
      </c>
      <c r="H2409" s="24">
        <f>SUM(H2410:H2413)</f>
        <v>9.49</v>
      </c>
      <c r="I2409" s="96">
        <f t="shared" si="1303"/>
        <v>7.6999999999999999E-2</v>
      </c>
      <c r="J2409" s="96">
        <f t="shared" si="1304"/>
        <v>1</v>
      </c>
      <c r="K2409" s="24">
        <f>SUM(K2410:K2413)</f>
        <v>123.68</v>
      </c>
      <c r="L2409" s="24">
        <f>SUM(L2410:L2413)</f>
        <v>0</v>
      </c>
      <c r="M2409" s="158">
        <f t="shared" si="1305"/>
        <v>1</v>
      </c>
      <c r="N2409" s="698" t="s">
        <v>1386</v>
      </c>
    </row>
    <row r="2410" spans="1:14" x14ac:dyDescent="0.3">
      <c r="A2410" s="488"/>
      <c r="B2410" s="478" t="s">
        <v>19</v>
      </c>
      <c r="C2410" s="478"/>
      <c r="D2410" s="24"/>
      <c r="E2410" s="24"/>
      <c r="F2410" s="24"/>
      <c r="G2410" s="77" t="e">
        <f t="shared" si="1302"/>
        <v>#DIV/0!</v>
      </c>
      <c r="H2410" s="24"/>
      <c r="I2410" s="77" t="e">
        <f t="shared" si="1303"/>
        <v>#DIV/0!</v>
      </c>
      <c r="J2410" s="77" t="e">
        <f t="shared" si="1304"/>
        <v>#DIV/0!</v>
      </c>
      <c r="K2410" s="24"/>
      <c r="L2410" s="24"/>
      <c r="M2410" s="161" t="e">
        <f t="shared" si="1305"/>
        <v>#DIV/0!</v>
      </c>
      <c r="N2410" s="699"/>
    </row>
    <row r="2411" spans="1:14" x14ac:dyDescent="0.3">
      <c r="A2411" s="488"/>
      <c r="B2411" s="478" t="s">
        <v>18</v>
      </c>
      <c r="C2411" s="478"/>
      <c r="D2411" s="24">
        <v>123.68</v>
      </c>
      <c r="E2411" s="24">
        <v>123.68</v>
      </c>
      <c r="F2411" s="24">
        <v>9.49</v>
      </c>
      <c r="G2411" s="96">
        <f t="shared" si="1302"/>
        <v>7.6999999999999999E-2</v>
      </c>
      <c r="H2411" s="24">
        <v>9.49</v>
      </c>
      <c r="I2411" s="96">
        <f t="shared" si="1303"/>
        <v>7.6999999999999999E-2</v>
      </c>
      <c r="J2411" s="96">
        <f t="shared" si="1304"/>
        <v>1</v>
      </c>
      <c r="K2411" s="24">
        <v>123.68</v>
      </c>
      <c r="L2411" s="24"/>
      <c r="M2411" s="158">
        <f t="shared" si="1305"/>
        <v>1</v>
      </c>
      <c r="N2411" s="699"/>
    </row>
    <row r="2412" spans="1:14" x14ac:dyDescent="0.3">
      <c r="A2412" s="488"/>
      <c r="B2412" s="478" t="s">
        <v>38</v>
      </c>
      <c r="C2412" s="478"/>
      <c r="D2412" s="24"/>
      <c r="E2412" s="24"/>
      <c r="F2412" s="24"/>
      <c r="G2412" s="77" t="e">
        <f t="shared" si="1302"/>
        <v>#DIV/0!</v>
      </c>
      <c r="H2412" s="24"/>
      <c r="I2412" s="77" t="e">
        <f t="shared" si="1303"/>
        <v>#DIV/0!</v>
      </c>
      <c r="J2412" s="77" t="e">
        <f t="shared" si="1304"/>
        <v>#DIV/0!</v>
      </c>
      <c r="K2412" s="24"/>
      <c r="L2412" s="24"/>
      <c r="M2412" s="161" t="e">
        <f t="shared" si="1305"/>
        <v>#DIV/0!</v>
      </c>
      <c r="N2412" s="699"/>
    </row>
    <row r="2413" spans="1:14" x14ac:dyDescent="0.3">
      <c r="A2413" s="488"/>
      <c r="B2413" s="478" t="s">
        <v>20</v>
      </c>
      <c r="C2413" s="478"/>
      <c r="D2413" s="24"/>
      <c r="E2413" s="24"/>
      <c r="F2413" s="24"/>
      <c r="G2413" s="77" t="e">
        <f t="shared" si="1302"/>
        <v>#DIV/0!</v>
      </c>
      <c r="H2413" s="24"/>
      <c r="I2413" s="77" t="e">
        <f t="shared" si="1303"/>
        <v>#DIV/0!</v>
      </c>
      <c r="J2413" s="77" t="e">
        <f t="shared" si="1304"/>
        <v>#DIV/0!</v>
      </c>
      <c r="K2413" s="24"/>
      <c r="L2413" s="24"/>
      <c r="M2413" s="161" t="e">
        <f t="shared" si="1305"/>
        <v>#DIV/0!</v>
      </c>
      <c r="N2413" s="700"/>
    </row>
    <row r="2414" spans="1:14" ht="112.5" customHeight="1" x14ac:dyDescent="0.3">
      <c r="A2414" s="487" t="s">
        <v>1205</v>
      </c>
      <c r="B2414" s="462" t="s">
        <v>786</v>
      </c>
      <c r="C2414" s="37" t="s">
        <v>139</v>
      </c>
      <c r="D2414" s="24">
        <f>SUM(D2415:D2418)</f>
        <v>176.75</v>
      </c>
      <c r="E2414" s="24">
        <f>SUM(E2415:E2418)</f>
        <v>176.75</v>
      </c>
      <c r="F2414" s="24">
        <f>SUM(F2415:F2418)</f>
        <v>2.44</v>
      </c>
      <c r="G2414" s="96">
        <f t="shared" si="1302"/>
        <v>1.4E-2</v>
      </c>
      <c r="H2414" s="24">
        <f>SUM(H2415:H2418)</f>
        <v>2.44</v>
      </c>
      <c r="I2414" s="96">
        <f t="shared" si="1303"/>
        <v>1.4E-2</v>
      </c>
      <c r="J2414" s="96">
        <f t="shared" si="1304"/>
        <v>1</v>
      </c>
      <c r="K2414" s="24">
        <f>SUM(K2415:K2418)</f>
        <v>176.75</v>
      </c>
      <c r="L2414" s="24"/>
      <c r="M2414" s="158">
        <f t="shared" si="1305"/>
        <v>1</v>
      </c>
      <c r="N2414" s="698" t="s">
        <v>787</v>
      </c>
    </row>
    <row r="2415" spans="1:14" x14ac:dyDescent="0.3">
      <c r="A2415" s="488"/>
      <c r="B2415" s="478" t="s">
        <v>19</v>
      </c>
      <c r="C2415" s="478"/>
      <c r="D2415" s="24"/>
      <c r="E2415" s="24"/>
      <c r="F2415" s="24"/>
      <c r="G2415" s="77" t="e">
        <f t="shared" si="1302"/>
        <v>#DIV/0!</v>
      </c>
      <c r="H2415" s="24"/>
      <c r="I2415" s="77" t="e">
        <f t="shared" si="1303"/>
        <v>#DIV/0!</v>
      </c>
      <c r="J2415" s="77" t="e">
        <f t="shared" si="1304"/>
        <v>#DIV/0!</v>
      </c>
      <c r="K2415" s="24"/>
      <c r="L2415" s="24"/>
      <c r="M2415" s="161" t="e">
        <f t="shared" si="1305"/>
        <v>#DIV/0!</v>
      </c>
      <c r="N2415" s="699"/>
    </row>
    <row r="2416" spans="1:14" x14ac:dyDescent="0.3">
      <c r="A2416" s="488"/>
      <c r="B2416" s="478" t="s">
        <v>18</v>
      </c>
      <c r="C2416" s="478"/>
      <c r="D2416" s="24">
        <v>176.75</v>
      </c>
      <c r="E2416" s="24">
        <v>176.75</v>
      </c>
      <c r="F2416" s="24">
        <v>2.44</v>
      </c>
      <c r="G2416" s="96">
        <f t="shared" si="1302"/>
        <v>1.4E-2</v>
      </c>
      <c r="H2416" s="24">
        <v>2.44</v>
      </c>
      <c r="I2416" s="96">
        <f t="shared" si="1303"/>
        <v>1.4E-2</v>
      </c>
      <c r="J2416" s="96">
        <f t="shared" si="1304"/>
        <v>1</v>
      </c>
      <c r="K2416" s="24">
        <v>176.75</v>
      </c>
      <c r="L2416" s="24"/>
      <c r="M2416" s="158">
        <f t="shared" si="1305"/>
        <v>1</v>
      </c>
      <c r="N2416" s="699"/>
    </row>
    <row r="2417" spans="1:14" x14ac:dyDescent="0.3">
      <c r="A2417" s="488"/>
      <c r="B2417" s="478" t="s">
        <v>38</v>
      </c>
      <c r="C2417" s="478"/>
      <c r="D2417" s="24"/>
      <c r="E2417" s="24"/>
      <c r="F2417" s="24"/>
      <c r="G2417" s="77" t="e">
        <f t="shared" si="1302"/>
        <v>#DIV/0!</v>
      </c>
      <c r="H2417" s="24"/>
      <c r="I2417" s="77" t="e">
        <f t="shared" si="1303"/>
        <v>#DIV/0!</v>
      </c>
      <c r="J2417" s="77" t="e">
        <f t="shared" si="1304"/>
        <v>#DIV/0!</v>
      </c>
      <c r="K2417" s="24"/>
      <c r="L2417" s="24"/>
      <c r="M2417" s="161" t="e">
        <f t="shared" si="1305"/>
        <v>#DIV/0!</v>
      </c>
      <c r="N2417" s="699"/>
    </row>
    <row r="2418" spans="1:14" x14ac:dyDescent="0.3">
      <c r="A2418" s="489"/>
      <c r="B2418" s="478" t="s">
        <v>20</v>
      </c>
      <c r="C2418" s="478"/>
      <c r="D2418" s="24"/>
      <c r="E2418" s="24"/>
      <c r="F2418" s="24"/>
      <c r="G2418" s="77" t="e">
        <f t="shared" si="1302"/>
        <v>#DIV/0!</v>
      </c>
      <c r="H2418" s="24"/>
      <c r="I2418" s="77" t="e">
        <f t="shared" si="1303"/>
        <v>#DIV/0!</v>
      </c>
      <c r="J2418" s="77" t="e">
        <f t="shared" si="1304"/>
        <v>#DIV/0!</v>
      </c>
      <c r="K2418" s="24"/>
      <c r="L2418" s="24"/>
      <c r="M2418" s="161" t="e">
        <f t="shared" si="1305"/>
        <v>#DIV/0!</v>
      </c>
      <c r="N2418" s="700"/>
    </row>
    <row r="2419" spans="1:14" ht="56.25" x14ac:dyDescent="0.3">
      <c r="A2419" s="620" t="s">
        <v>1206</v>
      </c>
      <c r="B2419" s="49" t="s">
        <v>788</v>
      </c>
      <c r="C2419" s="37" t="s">
        <v>139</v>
      </c>
      <c r="D2419" s="50">
        <f>SUM(D2420:D2423)</f>
        <v>36226.379999999997</v>
      </c>
      <c r="E2419" s="50">
        <f>SUM(E2420:E2423)</f>
        <v>36409.379999999997</v>
      </c>
      <c r="F2419" s="50">
        <f>SUM(F2420:F2423)</f>
        <v>2102.79</v>
      </c>
      <c r="G2419" s="96">
        <f t="shared" si="1302"/>
        <v>5.8000000000000003E-2</v>
      </c>
      <c r="H2419" s="50">
        <f>SUM(H2420:H2423)</f>
        <v>2102.79</v>
      </c>
      <c r="I2419" s="101">
        <f t="shared" si="1303"/>
        <v>5.8000000000000003E-2</v>
      </c>
      <c r="J2419" s="101">
        <f t="shared" si="1304"/>
        <v>1</v>
      </c>
      <c r="K2419" s="50">
        <f>SUM(K2420:K2423)</f>
        <v>36029.08</v>
      </c>
      <c r="L2419" s="50">
        <f>SUM(L2420:L2423)</f>
        <v>380.3</v>
      </c>
      <c r="M2419" s="160">
        <f t="shared" si="1305"/>
        <v>0.99</v>
      </c>
      <c r="N2419" s="1028"/>
    </row>
    <row r="2420" spans="1:14" x14ac:dyDescent="0.3">
      <c r="A2420" s="621"/>
      <c r="B2420" s="478" t="s">
        <v>19</v>
      </c>
      <c r="C2420" s="478"/>
      <c r="D2420" s="24">
        <f t="shared" ref="D2420:F2423" si="1309">D2425+D2435+D2465+D2510+D2560+D2600+D2615+D2625+D2640</f>
        <v>0</v>
      </c>
      <c r="E2420" s="24">
        <f t="shared" si="1309"/>
        <v>0</v>
      </c>
      <c r="F2420" s="24">
        <f t="shared" si="1309"/>
        <v>0</v>
      </c>
      <c r="G2420" s="77" t="e">
        <f t="shared" si="1302"/>
        <v>#DIV/0!</v>
      </c>
      <c r="H2420" s="24">
        <f>H2425+H2435+H2465+H2510+H2560+H2600+H2615+H2625+H2640</f>
        <v>0</v>
      </c>
      <c r="I2420" s="95" t="e">
        <f t="shared" si="1303"/>
        <v>#DIV/0!</v>
      </c>
      <c r="J2420" s="77" t="e">
        <f t="shared" si="1304"/>
        <v>#DIV/0!</v>
      </c>
      <c r="K2420" s="24">
        <f t="shared" ref="K2420:L2423" si="1310">K2425+K2435+K2465+K2510+K2560+K2600+K2615+K2625+K2640</f>
        <v>0</v>
      </c>
      <c r="L2420" s="24">
        <f t="shared" si="1310"/>
        <v>0</v>
      </c>
      <c r="M2420" s="161" t="e">
        <f t="shared" si="1305"/>
        <v>#DIV/0!</v>
      </c>
      <c r="N2420" s="1029"/>
    </row>
    <row r="2421" spans="1:14" x14ac:dyDescent="0.3">
      <c r="A2421" s="621"/>
      <c r="B2421" s="478" t="s">
        <v>18</v>
      </c>
      <c r="C2421" s="478"/>
      <c r="D2421" s="24">
        <f t="shared" si="1309"/>
        <v>0</v>
      </c>
      <c r="E2421" s="24">
        <f t="shared" si="1309"/>
        <v>0</v>
      </c>
      <c r="F2421" s="24">
        <f t="shared" si="1309"/>
        <v>0</v>
      </c>
      <c r="G2421" s="77" t="e">
        <f t="shared" si="1302"/>
        <v>#DIV/0!</v>
      </c>
      <c r="H2421" s="24">
        <f>H2426+H2436+H2466+H2511+H2561+H2601+H2616+H2626+H2641</f>
        <v>0</v>
      </c>
      <c r="I2421" s="95" t="e">
        <f t="shared" si="1303"/>
        <v>#DIV/0!</v>
      </c>
      <c r="J2421" s="77" t="e">
        <f t="shared" si="1304"/>
        <v>#DIV/0!</v>
      </c>
      <c r="K2421" s="24">
        <f t="shared" si="1310"/>
        <v>0</v>
      </c>
      <c r="L2421" s="24">
        <f t="shared" si="1310"/>
        <v>0</v>
      </c>
      <c r="M2421" s="161" t="e">
        <f t="shared" si="1305"/>
        <v>#DIV/0!</v>
      </c>
      <c r="N2421" s="1029"/>
    </row>
    <row r="2422" spans="1:14" x14ac:dyDescent="0.3">
      <c r="A2422" s="621"/>
      <c r="B2422" s="485" t="s">
        <v>38</v>
      </c>
      <c r="C2422" s="485"/>
      <c r="D2422" s="24">
        <f t="shared" si="1309"/>
        <v>15861.11</v>
      </c>
      <c r="E2422" s="24">
        <f t="shared" si="1309"/>
        <v>16044.11</v>
      </c>
      <c r="F2422" s="24">
        <f t="shared" si="1309"/>
        <v>824.63</v>
      </c>
      <c r="G2422" s="62">
        <f t="shared" si="1302"/>
        <v>5.0999999999999997E-2</v>
      </c>
      <c r="H2422" s="24">
        <f>H2427+H2437+H2467+H2512+H2562+H2602+H2617+H2627+H2642</f>
        <v>824.63</v>
      </c>
      <c r="I2422" s="87">
        <f t="shared" si="1303"/>
        <v>5.0999999999999997E-2</v>
      </c>
      <c r="J2422" s="62">
        <f t="shared" si="1304"/>
        <v>1</v>
      </c>
      <c r="K2422" s="24">
        <f t="shared" si="1310"/>
        <v>16044.11</v>
      </c>
      <c r="L2422" s="24">
        <f t="shared" si="1310"/>
        <v>0</v>
      </c>
      <c r="M2422" s="253">
        <f t="shared" si="1305"/>
        <v>1</v>
      </c>
      <c r="N2422" s="1029"/>
    </row>
    <row r="2423" spans="1:14" x14ac:dyDescent="0.3">
      <c r="A2423" s="622"/>
      <c r="B2423" s="478" t="s">
        <v>20</v>
      </c>
      <c r="C2423" s="478"/>
      <c r="D2423" s="24">
        <f t="shared" si="1309"/>
        <v>20365.27</v>
      </c>
      <c r="E2423" s="24">
        <f t="shared" si="1309"/>
        <v>20365.27</v>
      </c>
      <c r="F2423" s="24">
        <f t="shared" si="1309"/>
        <v>1278.1600000000001</v>
      </c>
      <c r="G2423" s="96">
        <f t="shared" si="1302"/>
        <v>6.3E-2</v>
      </c>
      <c r="H2423" s="24">
        <f>H2428+H2438+H2468+H2513+H2563+H2603+H2618+H2628+H2643</f>
        <v>1278.1600000000001</v>
      </c>
      <c r="I2423" s="101">
        <f t="shared" si="1303"/>
        <v>6.3E-2</v>
      </c>
      <c r="J2423" s="96">
        <f t="shared" si="1304"/>
        <v>1</v>
      </c>
      <c r="K2423" s="24">
        <f t="shared" si="1310"/>
        <v>19984.97</v>
      </c>
      <c r="L2423" s="24">
        <f t="shared" si="1310"/>
        <v>380.3</v>
      </c>
      <c r="M2423" s="158">
        <f t="shared" si="1305"/>
        <v>0.98</v>
      </c>
      <c r="N2423" s="1030"/>
    </row>
    <row r="2424" spans="1:14" ht="37.5" x14ac:dyDescent="0.3">
      <c r="A2424" s="487" t="s">
        <v>1207</v>
      </c>
      <c r="B2424" s="462" t="s">
        <v>789</v>
      </c>
      <c r="C2424" s="37" t="s">
        <v>139</v>
      </c>
      <c r="D2424" s="24">
        <f>SUM(D2425:D2428)</f>
        <v>201.63</v>
      </c>
      <c r="E2424" s="24">
        <f>SUM(E2425:E2428)</f>
        <v>201.63</v>
      </c>
      <c r="F2424" s="24">
        <f>SUM(F2425:F2428)</f>
        <v>0</v>
      </c>
      <c r="G2424" s="96"/>
      <c r="H2424" s="24">
        <f>SUM(H2425:H2428)</f>
        <v>0</v>
      </c>
      <c r="I2424" s="101"/>
      <c r="J2424" s="96"/>
      <c r="K2424" s="24">
        <f>SUM(K2425:K2428)</f>
        <v>201.63</v>
      </c>
      <c r="L2424" s="24"/>
      <c r="M2424" s="158">
        <f t="shared" si="1305"/>
        <v>1</v>
      </c>
      <c r="N2424" s="1025"/>
    </row>
    <row r="2425" spans="1:14" x14ac:dyDescent="0.3">
      <c r="A2425" s="488"/>
      <c r="B2425" s="269" t="s">
        <v>19</v>
      </c>
      <c r="C2425" s="478"/>
      <c r="D2425" s="24">
        <f t="shared" ref="D2425:F2428" si="1311">D2430</f>
        <v>0</v>
      </c>
      <c r="E2425" s="24">
        <f t="shared" si="1311"/>
        <v>0</v>
      </c>
      <c r="F2425" s="24">
        <f t="shared" si="1311"/>
        <v>0</v>
      </c>
      <c r="G2425" s="96"/>
      <c r="H2425" s="24"/>
      <c r="I2425" s="101"/>
      <c r="J2425" s="96"/>
      <c r="K2425" s="24"/>
      <c r="L2425" s="24"/>
      <c r="M2425" s="504"/>
      <c r="N2425" s="1026"/>
    </row>
    <row r="2426" spans="1:14" x14ac:dyDescent="0.3">
      <c r="A2426" s="488"/>
      <c r="B2426" s="269" t="s">
        <v>18</v>
      </c>
      <c r="C2426" s="478"/>
      <c r="D2426" s="24">
        <f t="shared" si="1311"/>
        <v>0</v>
      </c>
      <c r="E2426" s="24">
        <f t="shared" si="1311"/>
        <v>0</v>
      </c>
      <c r="F2426" s="24">
        <f t="shared" si="1311"/>
        <v>0</v>
      </c>
      <c r="G2426" s="96"/>
      <c r="H2426" s="24"/>
      <c r="I2426" s="101"/>
      <c r="J2426" s="96"/>
      <c r="K2426" s="24"/>
      <c r="L2426" s="24"/>
      <c r="M2426" s="504"/>
      <c r="N2426" s="1026"/>
    </row>
    <row r="2427" spans="1:14" x14ac:dyDescent="0.3">
      <c r="A2427" s="488"/>
      <c r="B2427" s="505" t="s">
        <v>38</v>
      </c>
      <c r="C2427" s="478"/>
      <c r="D2427" s="24">
        <f t="shared" si="1311"/>
        <v>0</v>
      </c>
      <c r="E2427" s="24">
        <f t="shared" si="1311"/>
        <v>0</v>
      </c>
      <c r="F2427" s="24">
        <f t="shared" si="1311"/>
        <v>0</v>
      </c>
      <c r="G2427" s="96"/>
      <c r="H2427" s="24"/>
      <c r="I2427" s="101"/>
      <c r="J2427" s="96"/>
      <c r="K2427" s="24"/>
      <c r="L2427" s="24"/>
      <c r="M2427" s="504"/>
      <c r="N2427" s="1026"/>
    </row>
    <row r="2428" spans="1:14" x14ac:dyDescent="0.3">
      <c r="A2428" s="489"/>
      <c r="B2428" s="269" t="s">
        <v>20</v>
      </c>
      <c r="C2428" s="478"/>
      <c r="D2428" s="24">
        <f t="shared" si="1311"/>
        <v>201.63</v>
      </c>
      <c r="E2428" s="24">
        <f t="shared" si="1311"/>
        <v>201.63</v>
      </c>
      <c r="F2428" s="24">
        <f t="shared" si="1311"/>
        <v>0</v>
      </c>
      <c r="G2428" s="96"/>
      <c r="H2428" s="24"/>
      <c r="I2428" s="101"/>
      <c r="J2428" s="96"/>
      <c r="K2428" s="24">
        <f>K2433</f>
        <v>201.63</v>
      </c>
      <c r="L2428" s="24"/>
      <c r="M2428" s="158">
        <f t="shared" ref="M2428:M2459" si="1312">K2428/E2428</f>
        <v>1</v>
      </c>
      <c r="N2428" s="1027"/>
    </row>
    <row r="2429" spans="1:14" ht="112.5" x14ac:dyDescent="0.3">
      <c r="A2429" s="488" t="s">
        <v>1208</v>
      </c>
      <c r="B2429" s="49" t="s">
        <v>790</v>
      </c>
      <c r="C2429" s="37" t="s">
        <v>139</v>
      </c>
      <c r="D2429" s="50">
        <f>SUM(D2430:D2433)</f>
        <v>201.63</v>
      </c>
      <c r="E2429" s="50">
        <f>SUM(E2430:E2433)</f>
        <v>201.63</v>
      </c>
      <c r="F2429" s="50">
        <f>SUM(F2430:F2433)</f>
        <v>0</v>
      </c>
      <c r="G2429" s="96">
        <f t="shared" ref="G2429:G2449" si="1313">F2429/E2429</f>
        <v>0</v>
      </c>
      <c r="H2429" s="50">
        <f>SUM(H2430:H2433)</f>
        <v>0</v>
      </c>
      <c r="I2429" s="96">
        <f t="shared" ref="I2429:I2460" si="1314">H2429/E2429</f>
        <v>0</v>
      </c>
      <c r="J2429" s="77" t="e">
        <f t="shared" ref="J2429:J2460" si="1315">H2429/F2429</f>
        <v>#DIV/0!</v>
      </c>
      <c r="K2429" s="50">
        <f>SUM(K2430:K2433)</f>
        <v>201.63</v>
      </c>
      <c r="L2429" s="50">
        <f>SUM(L2430:L2433)</f>
        <v>0</v>
      </c>
      <c r="M2429" s="160">
        <f t="shared" si="1312"/>
        <v>1</v>
      </c>
      <c r="N2429" s="498" t="s">
        <v>791</v>
      </c>
    </row>
    <row r="2430" spans="1:14" x14ac:dyDescent="0.3">
      <c r="A2430" s="488"/>
      <c r="B2430" s="478" t="s">
        <v>19</v>
      </c>
      <c r="C2430" s="27"/>
      <c r="D2430" s="24"/>
      <c r="E2430" s="24"/>
      <c r="F2430" s="24"/>
      <c r="G2430" s="77" t="e">
        <f t="shared" si="1313"/>
        <v>#DIV/0!</v>
      </c>
      <c r="H2430" s="24"/>
      <c r="I2430" s="77" t="e">
        <f t="shared" si="1314"/>
        <v>#DIV/0!</v>
      </c>
      <c r="J2430" s="77" t="e">
        <f t="shared" si="1315"/>
        <v>#DIV/0!</v>
      </c>
      <c r="K2430" s="24">
        <f>E2430</f>
        <v>0</v>
      </c>
      <c r="L2430" s="24">
        <f>E2430-K2430</f>
        <v>0</v>
      </c>
      <c r="M2430" s="161" t="e">
        <f t="shared" si="1312"/>
        <v>#DIV/0!</v>
      </c>
      <c r="N2430" s="499"/>
    </row>
    <row r="2431" spans="1:14" x14ac:dyDescent="0.3">
      <c r="A2431" s="488"/>
      <c r="B2431" s="478" t="s">
        <v>18</v>
      </c>
      <c r="C2431" s="27"/>
      <c r="D2431" s="24"/>
      <c r="E2431" s="24"/>
      <c r="F2431" s="24"/>
      <c r="G2431" s="77" t="e">
        <f t="shared" si="1313"/>
        <v>#DIV/0!</v>
      </c>
      <c r="H2431" s="24"/>
      <c r="I2431" s="77" t="e">
        <f t="shared" si="1314"/>
        <v>#DIV/0!</v>
      </c>
      <c r="J2431" s="77" t="e">
        <f t="shared" si="1315"/>
        <v>#DIV/0!</v>
      </c>
      <c r="K2431" s="24">
        <f>E2431</f>
        <v>0</v>
      </c>
      <c r="L2431" s="24">
        <f>E2431-K2431</f>
        <v>0</v>
      </c>
      <c r="M2431" s="161" t="e">
        <f t="shared" si="1312"/>
        <v>#DIV/0!</v>
      </c>
      <c r="N2431" s="499"/>
    </row>
    <row r="2432" spans="1:14" x14ac:dyDescent="0.3">
      <c r="A2432" s="488"/>
      <c r="B2432" s="478" t="s">
        <v>38</v>
      </c>
      <c r="C2432" s="27"/>
      <c r="D2432" s="24"/>
      <c r="E2432" s="24"/>
      <c r="F2432" s="24"/>
      <c r="G2432" s="77" t="e">
        <f t="shared" si="1313"/>
        <v>#DIV/0!</v>
      </c>
      <c r="H2432" s="24"/>
      <c r="I2432" s="77" t="e">
        <f t="shared" si="1314"/>
        <v>#DIV/0!</v>
      </c>
      <c r="J2432" s="77" t="e">
        <f t="shared" si="1315"/>
        <v>#DIV/0!</v>
      </c>
      <c r="K2432" s="24">
        <f>E2432</f>
        <v>0</v>
      </c>
      <c r="L2432" s="24">
        <f>E2432-K2432</f>
        <v>0</v>
      </c>
      <c r="M2432" s="161" t="e">
        <f t="shared" si="1312"/>
        <v>#DIV/0!</v>
      </c>
      <c r="N2432" s="499"/>
    </row>
    <row r="2433" spans="1:14" x14ac:dyDescent="0.3">
      <c r="A2433" s="489"/>
      <c r="B2433" s="478" t="s">
        <v>20</v>
      </c>
      <c r="C2433" s="27"/>
      <c r="D2433" s="24">
        <v>201.63</v>
      </c>
      <c r="E2433" s="24">
        <v>201.63</v>
      </c>
      <c r="F2433" s="24"/>
      <c r="G2433" s="96">
        <f t="shared" si="1313"/>
        <v>0</v>
      </c>
      <c r="H2433" s="24">
        <f>F2433</f>
        <v>0</v>
      </c>
      <c r="I2433" s="96">
        <f t="shared" si="1314"/>
        <v>0</v>
      </c>
      <c r="J2433" s="77" t="e">
        <f t="shared" si="1315"/>
        <v>#DIV/0!</v>
      </c>
      <c r="K2433" s="24">
        <f>E2433</f>
        <v>201.63</v>
      </c>
      <c r="L2433" s="24">
        <f>E2433-K2433</f>
        <v>0</v>
      </c>
      <c r="M2433" s="158">
        <f t="shared" si="1312"/>
        <v>1</v>
      </c>
      <c r="N2433" s="500"/>
    </row>
    <row r="2434" spans="1:14" ht="37.5" x14ac:dyDescent="0.3">
      <c r="A2434" s="620" t="s">
        <v>1209</v>
      </c>
      <c r="B2434" s="49" t="s">
        <v>792</v>
      </c>
      <c r="C2434" s="37" t="s">
        <v>139</v>
      </c>
      <c r="D2434" s="50">
        <f>SUM(D2435:D2438)</f>
        <v>2447.9</v>
      </c>
      <c r="E2434" s="50">
        <f>SUM(E2435:E2438)</f>
        <v>2455.9</v>
      </c>
      <c r="F2434" s="50">
        <f>SUM(F2435:F2438)</f>
        <v>199.95</v>
      </c>
      <c r="G2434" s="96">
        <f t="shared" si="1313"/>
        <v>8.1000000000000003E-2</v>
      </c>
      <c r="H2434" s="50">
        <f>SUM(H2435:H2438)</f>
        <v>199.95</v>
      </c>
      <c r="I2434" s="96">
        <f t="shared" si="1314"/>
        <v>8.1000000000000003E-2</v>
      </c>
      <c r="J2434" s="101">
        <f t="shared" si="1315"/>
        <v>1</v>
      </c>
      <c r="K2434" s="50">
        <f>SUM(K2435:K2438)</f>
        <v>2455.9</v>
      </c>
      <c r="L2434" s="50">
        <f>SUM(L2435:L2438)</f>
        <v>0</v>
      </c>
      <c r="M2434" s="160">
        <f t="shared" si="1312"/>
        <v>1</v>
      </c>
      <c r="N2434" s="1031"/>
    </row>
    <row r="2435" spans="1:14" x14ac:dyDescent="0.3">
      <c r="A2435" s="621"/>
      <c r="B2435" s="478" t="s">
        <v>19</v>
      </c>
      <c r="C2435" s="27"/>
      <c r="D2435" s="24">
        <f t="shared" ref="D2435:F2438" si="1316">D2440+D2445+D2450+D2455+D2460</f>
        <v>0</v>
      </c>
      <c r="E2435" s="24">
        <f t="shared" si="1316"/>
        <v>0</v>
      </c>
      <c r="F2435" s="24">
        <f t="shared" si="1316"/>
        <v>0</v>
      </c>
      <c r="G2435" s="77" t="e">
        <f t="shared" si="1313"/>
        <v>#DIV/0!</v>
      </c>
      <c r="H2435" s="24">
        <f>H2440+H2445+H2450+H2455+H2460</f>
        <v>0</v>
      </c>
      <c r="I2435" s="77" t="e">
        <f t="shared" si="1314"/>
        <v>#DIV/0!</v>
      </c>
      <c r="J2435" s="77" t="e">
        <f t="shared" si="1315"/>
        <v>#DIV/0!</v>
      </c>
      <c r="K2435" s="24">
        <f t="shared" ref="K2435:L2438" si="1317">K2440+K2445+K2450+K2455+K2460</f>
        <v>0</v>
      </c>
      <c r="L2435" s="24">
        <f t="shared" si="1317"/>
        <v>0</v>
      </c>
      <c r="M2435" s="161" t="e">
        <f t="shared" si="1312"/>
        <v>#DIV/0!</v>
      </c>
      <c r="N2435" s="1032"/>
    </row>
    <row r="2436" spans="1:14" x14ac:dyDescent="0.3">
      <c r="A2436" s="621"/>
      <c r="B2436" s="478" t="s">
        <v>18</v>
      </c>
      <c r="C2436" s="27"/>
      <c r="D2436" s="24">
        <f t="shared" si="1316"/>
        <v>0</v>
      </c>
      <c r="E2436" s="24">
        <f t="shared" si="1316"/>
        <v>0</v>
      </c>
      <c r="F2436" s="24">
        <f t="shared" si="1316"/>
        <v>0</v>
      </c>
      <c r="G2436" s="77" t="e">
        <f t="shared" si="1313"/>
        <v>#DIV/0!</v>
      </c>
      <c r="H2436" s="24">
        <f>H2441+H2446+H2451+H2456+H2461</f>
        <v>0</v>
      </c>
      <c r="I2436" s="77" t="e">
        <f t="shared" si="1314"/>
        <v>#DIV/0!</v>
      </c>
      <c r="J2436" s="77" t="e">
        <f t="shared" si="1315"/>
        <v>#DIV/0!</v>
      </c>
      <c r="K2436" s="24">
        <f t="shared" si="1317"/>
        <v>0</v>
      </c>
      <c r="L2436" s="24">
        <f t="shared" si="1317"/>
        <v>0</v>
      </c>
      <c r="M2436" s="161" t="e">
        <f t="shared" si="1312"/>
        <v>#DIV/0!</v>
      </c>
      <c r="N2436" s="1032"/>
    </row>
    <row r="2437" spans="1:14" x14ac:dyDescent="0.3">
      <c r="A2437" s="621"/>
      <c r="B2437" s="478" t="s">
        <v>38</v>
      </c>
      <c r="C2437" s="27"/>
      <c r="D2437" s="24">
        <f t="shared" si="1316"/>
        <v>1395.8</v>
      </c>
      <c r="E2437" s="24">
        <f t="shared" si="1316"/>
        <v>1403.8</v>
      </c>
      <c r="F2437" s="24">
        <f t="shared" si="1316"/>
        <v>144.94999999999999</v>
      </c>
      <c r="G2437" s="96">
        <f t="shared" si="1313"/>
        <v>0.10299999999999999</v>
      </c>
      <c r="H2437" s="24">
        <f>H2442+H2447+H2452+H2457+H2462</f>
        <v>144.94999999999999</v>
      </c>
      <c r="I2437" s="96">
        <f t="shared" si="1314"/>
        <v>0.10299999999999999</v>
      </c>
      <c r="J2437" s="96">
        <f t="shared" si="1315"/>
        <v>1</v>
      </c>
      <c r="K2437" s="24">
        <f t="shared" si="1317"/>
        <v>1403.8</v>
      </c>
      <c r="L2437" s="24">
        <f t="shared" si="1317"/>
        <v>0</v>
      </c>
      <c r="M2437" s="158">
        <f t="shared" si="1312"/>
        <v>1</v>
      </c>
      <c r="N2437" s="1032"/>
    </row>
    <row r="2438" spans="1:14" x14ac:dyDescent="0.3">
      <c r="A2438" s="622"/>
      <c r="B2438" s="478" t="s">
        <v>20</v>
      </c>
      <c r="C2438" s="27"/>
      <c r="D2438" s="24">
        <f t="shared" si="1316"/>
        <v>1052.0999999999999</v>
      </c>
      <c r="E2438" s="24">
        <f t="shared" si="1316"/>
        <v>1052.0999999999999</v>
      </c>
      <c r="F2438" s="24">
        <f t="shared" si="1316"/>
        <v>55</v>
      </c>
      <c r="G2438" s="96">
        <f t="shared" si="1313"/>
        <v>5.1999999999999998E-2</v>
      </c>
      <c r="H2438" s="24">
        <f>H2443+H2448+H2453+H2458+H2463</f>
        <v>55</v>
      </c>
      <c r="I2438" s="96">
        <f t="shared" si="1314"/>
        <v>5.1999999999999998E-2</v>
      </c>
      <c r="J2438" s="96">
        <f t="shared" si="1315"/>
        <v>1</v>
      </c>
      <c r="K2438" s="24">
        <f t="shared" si="1317"/>
        <v>1052.0999999999999</v>
      </c>
      <c r="L2438" s="24">
        <f t="shared" si="1317"/>
        <v>0</v>
      </c>
      <c r="M2438" s="158">
        <f t="shared" si="1312"/>
        <v>1</v>
      </c>
      <c r="N2438" s="1033"/>
    </row>
    <row r="2439" spans="1:14" ht="94.5" customHeight="1" x14ac:dyDescent="0.3">
      <c r="A2439" s="473" t="s">
        <v>1210</v>
      </c>
      <c r="B2439" s="49" t="s">
        <v>204</v>
      </c>
      <c r="C2439" s="37" t="s">
        <v>139</v>
      </c>
      <c r="D2439" s="50">
        <f>SUM(D2440:D2443)</f>
        <v>564</v>
      </c>
      <c r="E2439" s="50">
        <f>SUM(E2440:E2443)</f>
        <v>572</v>
      </c>
      <c r="F2439" s="50">
        <f>SUM(F2440:F2443)</f>
        <v>24</v>
      </c>
      <c r="G2439" s="101">
        <f t="shared" si="1313"/>
        <v>4.2000000000000003E-2</v>
      </c>
      <c r="H2439" s="50">
        <f>SUM(H2440:H2443)</f>
        <v>24</v>
      </c>
      <c r="I2439" s="96">
        <f t="shared" si="1314"/>
        <v>4.2000000000000003E-2</v>
      </c>
      <c r="J2439" s="101">
        <f t="shared" si="1315"/>
        <v>1</v>
      </c>
      <c r="K2439" s="50">
        <f>E2439</f>
        <v>572</v>
      </c>
      <c r="L2439" s="24">
        <f>E2439-K2439</f>
        <v>0</v>
      </c>
      <c r="M2439" s="160">
        <f t="shared" si="1312"/>
        <v>1</v>
      </c>
      <c r="N2439" s="698" t="s">
        <v>820</v>
      </c>
    </row>
    <row r="2440" spans="1:14" x14ac:dyDescent="0.3">
      <c r="A2440" s="474"/>
      <c r="B2440" s="478" t="s">
        <v>19</v>
      </c>
      <c r="C2440" s="27"/>
      <c r="D2440" s="24"/>
      <c r="E2440" s="24"/>
      <c r="F2440" s="24"/>
      <c r="G2440" s="77" t="e">
        <f t="shared" si="1313"/>
        <v>#DIV/0!</v>
      </c>
      <c r="H2440" s="24"/>
      <c r="I2440" s="77" t="e">
        <f t="shared" si="1314"/>
        <v>#DIV/0!</v>
      </c>
      <c r="J2440" s="77" t="e">
        <f t="shared" si="1315"/>
        <v>#DIV/0!</v>
      </c>
      <c r="K2440" s="24">
        <f>E2440</f>
        <v>0</v>
      </c>
      <c r="L2440" s="24">
        <f>E2440-K2440</f>
        <v>0</v>
      </c>
      <c r="M2440" s="161" t="e">
        <f t="shared" si="1312"/>
        <v>#DIV/0!</v>
      </c>
      <c r="N2440" s="699"/>
    </row>
    <row r="2441" spans="1:14" x14ac:dyDescent="0.3">
      <c r="A2441" s="474"/>
      <c r="B2441" s="478" t="s">
        <v>18</v>
      </c>
      <c r="C2441" s="27"/>
      <c r="D2441" s="24"/>
      <c r="E2441" s="24"/>
      <c r="F2441" s="24"/>
      <c r="G2441" s="77" t="e">
        <f t="shared" si="1313"/>
        <v>#DIV/0!</v>
      </c>
      <c r="H2441" s="24"/>
      <c r="I2441" s="77" t="e">
        <f t="shared" si="1314"/>
        <v>#DIV/0!</v>
      </c>
      <c r="J2441" s="77" t="e">
        <f t="shared" si="1315"/>
        <v>#DIV/0!</v>
      </c>
      <c r="K2441" s="24">
        <f>E2441</f>
        <v>0</v>
      </c>
      <c r="L2441" s="24">
        <f>E2441-K2441</f>
        <v>0</v>
      </c>
      <c r="M2441" s="161" t="e">
        <f t="shared" si="1312"/>
        <v>#DIV/0!</v>
      </c>
      <c r="N2441" s="699"/>
    </row>
    <row r="2442" spans="1:14" x14ac:dyDescent="0.3">
      <c r="A2442" s="474"/>
      <c r="B2442" s="478" t="s">
        <v>38</v>
      </c>
      <c r="C2442" s="27"/>
      <c r="D2442" s="24">
        <v>564</v>
      </c>
      <c r="E2442" s="24">
        <v>572</v>
      </c>
      <c r="F2442" s="24">
        <v>24</v>
      </c>
      <c r="G2442" s="96">
        <f t="shared" si="1313"/>
        <v>4.2000000000000003E-2</v>
      </c>
      <c r="H2442" s="24">
        <f>F2442</f>
        <v>24</v>
      </c>
      <c r="I2442" s="96">
        <f t="shared" si="1314"/>
        <v>4.2000000000000003E-2</v>
      </c>
      <c r="J2442" s="96">
        <f t="shared" si="1315"/>
        <v>1</v>
      </c>
      <c r="K2442" s="24">
        <f>E2442</f>
        <v>572</v>
      </c>
      <c r="L2442" s="24">
        <f>E2442-K2442</f>
        <v>0</v>
      </c>
      <c r="M2442" s="158">
        <f t="shared" si="1312"/>
        <v>1</v>
      </c>
      <c r="N2442" s="699"/>
    </row>
    <row r="2443" spans="1:14" x14ac:dyDescent="0.3">
      <c r="A2443" s="472"/>
      <c r="B2443" s="478" t="s">
        <v>20</v>
      </c>
      <c r="C2443" s="27"/>
      <c r="D2443" s="24"/>
      <c r="E2443" s="24"/>
      <c r="F2443" s="24"/>
      <c r="G2443" s="77" t="e">
        <f t="shared" si="1313"/>
        <v>#DIV/0!</v>
      </c>
      <c r="H2443" s="24"/>
      <c r="I2443" s="77" t="e">
        <f t="shared" si="1314"/>
        <v>#DIV/0!</v>
      </c>
      <c r="J2443" s="77" t="e">
        <f t="shared" si="1315"/>
        <v>#DIV/0!</v>
      </c>
      <c r="K2443" s="24">
        <f>E2443</f>
        <v>0</v>
      </c>
      <c r="L2443" s="24">
        <f>E2443-K2443</f>
        <v>0</v>
      </c>
      <c r="M2443" s="161" t="e">
        <f t="shared" si="1312"/>
        <v>#DIV/0!</v>
      </c>
      <c r="N2443" s="700"/>
    </row>
    <row r="2444" spans="1:14" ht="93.75" x14ac:dyDescent="0.3">
      <c r="A2444" s="584" t="s">
        <v>1211</v>
      </c>
      <c r="B2444" s="49" t="s">
        <v>205</v>
      </c>
      <c r="C2444" s="37" t="s">
        <v>139</v>
      </c>
      <c r="D2444" s="50">
        <f>SUM(D2445:D2448)</f>
        <v>1052.0999999999999</v>
      </c>
      <c r="E2444" s="50">
        <f>SUM(E2445:E2448)</f>
        <v>1052.0999999999999</v>
      </c>
      <c r="F2444" s="50">
        <f>SUM(F2445:F2448)</f>
        <v>55</v>
      </c>
      <c r="G2444" s="101">
        <f t="shared" si="1313"/>
        <v>5.1999999999999998E-2</v>
      </c>
      <c r="H2444" s="50">
        <f>SUM(H2445:H2448)</f>
        <v>55</v>
      </c>
      <c r="I2444" s="96">
        <f t="shared" si="1314"/>
        <v>5.1999999999999998E-2</v>
      </c>
      <c r="J2444" s="101">
        <f t="shared" si="1315"/>
        <v>1</v>
      </c>
      <c r="K2444" s="50">
        <f>SUM(K2445:K2448)</f>
        <v>1052.0999999999999</v>
      </c>
      <c r="L2444" s="50">
        <f>SUM(L2445:L2448)</f>
        <v>0</v>
      </c>
      <c r="M2444" s="160">
        <f t="shared" si="1312"/>
        <v>1</v>
      </c>
      <c r="N2444" s="698" t="s">
        <v>821</v>
      </c>
    </row>
    <row r="2445" spans="1:14" x14ac:dyDescent="0.3">
      <c r="A2445" s="474"/>
      <c r="B2445" s="478" t="s">
        <v>19</v>
      </c>
      <c r="C2445" s="27"/>
      <c r="D2445" s="24"/>
      <c r="E2445" s="24"/>
      <c r="F2445" s="24"/>
      <c r="G2445" s="95" t="e">
        <f t="shared" si="1313"/>
        <v>#DIV/0!</v>
      </c>
      <c r="H2445" s="24"/>
      <c r="I2445" s="77" t="e">
        <f t="shared" si="1314"/>
        <v>#DIV/0!</v>
      </c>
      <c r="J2445" s="95" t="e">
        <f t="shared" si="1315"/>
        <v>#DIV/0!</v>
      </c>
      <c r="K2445" s="24">
        <f>E2445</f>
        <v>0</v>
      </c>
      <c r="L2445" s="24">
        <f t="shared" ref="L2445:L2453" si="1318">E2445-K2445</f>
        <v>0</v>
      </c>
      <c r="M2445" s="161" t="e">
        <f t="shared" si="1312"/>
        <v>#DIV/0!</v>
      </c>
      <c r="N2445" s="699"/>
    </row>
    <row r="2446" spans="1:14" x14ac:dyDescent="0.3">
      <c r="A2446" s="474"/>
      <c r="B2446" s="478" t="s">
        <v>18</v>
      </c>
      <c r="C2446" s="27"/>
      <c r="D2446" s="24"/>
      <c r="E2446" s="24"/>
      <c r="F2446" s="24"/>
      <c r="G2446" s="95" t="e">
        <f t="shared" si="1313"/>
        <v>#DIV/0!</v>
      </c>
      <c r="H2446" s="24"/>
      <c r="I2446" s="77" t="e">
        <f t="shared" si="1314"/>
        <v>#DIV/0!</v>
      </c>
      <c r="J2446" s="95" t="e">
        <f t="shared" si="1315"/>
        <v>#DIV/0!</v>
      </c>
      <c r="K2446" s="24">
        <f>E2446</f>
        <v>0</v>
      </c>
      <c r="L2446" s="24">
        <f t="shared" si="1318"/>
        <v>0</v>
      </c>
      <c r="M2446" s="161" t="e">
        <f t="shared" si="1312"/>
        <v>#DIV/0!</v>
      </c>
      <c r="N2446" s="699"/>
    </row>
    <row r="2447" spans="1:14" x14ac:dyDescent="0.3">
      <c r="A2447" s="474"/>
      <c r="B2447" s="478" t="s">
        <v>38</v>
      </c>
      <c r="C2447" s="27"/>
      <c r="D2447" s="24"/>
      <c r="E2447" s="24"/>
      <c r="F2447" s="24"/>
      <c r="G2447" s="95" t="e">
        <f t="shared" si="1313"/>
        <v>#DIV/0!</v>
      </c>
      <c r="H2447" s="24"/>
      <c r="I2447" s="77" t="e">
        <f t="shared" si="1314"/>
        <v>#DIV/0!</v>
      </c>
      <c r="J2447" s="95" t="e">
        <f t="shared" si="1315"/>
        <v>#DIV/0!</v>
      </c>
      <c r="K2447" s="24">
        <f>E2447</f>
        <v>0</v>
      </c>
      <c r="L2447" s="24">
        <f t="shared" si="1318"/>
        <v>0</v>
      </c>
      <c r="M2447" s="161" t="e">
        <f t="shared" si="1312"/>
        <v>#DIV/0!</v>
      </c>
      <c r="N2447" s="699"/>
    </row>
    <row r="2448" spans="1:14" x14ac:dyDescent="0.3">
      <c r="A2448" s="472"/>
      <c r="B2448" s="478" t="s">
        <v>20</v>
      </c>
      <c r="C2448" s="27"/>
      <c r="D2448" s="24">
        <v>1052.0999999999999</v>
      </c>
      <c r="E2448" s="24">
        <v>1052.0999999999999</v>
      </c>
      <c r="F2448" s="24">
        <v>55</v>
      </c>
      <c r="G2448" s="96">
        <f t="shared" si="1313"/>
        <v>5.1999999999999998E-2</v>
      </c>
      <c r="H2448" s="24">
        <v>55</v>
      </c>
      <c r="I2448" s="96">
        <f t="shared" si="1314"/>
        <v>5.1999999999999998E-2</v>
      </c>
      <c r="J2448" s="96">
        <f t="shared" si="1315"/>
        <v>1</v>
      </c>
      <c r="K2448" s="24">
        <f>E2448</f>
        <v>1052.0999999999999</v>
      </c>
      <c r="L2448" s="24">
        <f t="shared" si="1318"/>
        <v>0</v>
      </c>
      <c r="M2448" s="158">
        <f t="shared" si="1312"/>
        <v>1</v>
      </c>
      <c r="N2448" s="700"/>
    </row>
    <row r="2449" spans="1:14" ht="150.75" customHeight="1" x14ac:dyDescent="0.3">
      <c r="A2449" s="620" t="s">
        <v>1212</v>
      </c>
      <c r="B2449" s="49" t="s">
        <v>822</v>
      </c>
      <c r="C2449" s="37" t="s">
        <v>139</v>
      </c>
      <c r="D2449" s="50">
        <f>SUM(D2450:D2453)</f>
        <v>264</v>
      </c>
      <c r="E2449" s="50">
        <f>SUM(E2450:E2453)</f>
        <v>264</v>
      </c>
      <c r="F2449" s="50">
        <f>SUM(F2450:F2453)</f>
        <v>47.25</v>
      </c>
      <c r="G2449" s="96">
        <f t="shared" si="1313"/>
        <v>0.17899999999999999</v>
      </c>
      <c r="H2449" s="50">
        <f>SUM(H2450:H2453)</f>
        <v>47.25</v>
      </c>
      <c r="I2449" s="96">
        <f t="shared" si="1314"/>
        <v>0.17899999999999999</v>
      </c>
      <c r="J2449" s="96">
        <f t="shared" si="1315"/>
        <v>1</v>
      </c>
      <c r="K2449" s="50">
        <f>SUM(K2450:K2453)</f>
        <v>264</v>
      </c>
      <c r="L2449" s="24">
        <f t="shared" si="1318"/>
        <v>0</v>
      </c>
      <c r="M2449" s="160">
        <f t="shared" si="1312"/>
        <v>1</v>
      </c>
      <c r="N2449" s="698" t="s">
        <v>1387</v>
      </c>
    </row>
    <row r="2450" spans="1:14" x14ac:dyDescent="0.3">
      <c r="A2450" s="621"/>
      <c r="B2450" s="478" t="s">
        <v>19</v>
      </c>
      <c r="C2450" s="27"/>
      <c r="D2450" s="24"/>
      <c r="E2450" s="24"/>
      <c r="F2450" s="24"/>
      <c r="G2450" s="96"/>
      <c r="H2450" s="24"/>
      <c r="I2450" s="77" t="e">
        <f t="shared" si="1314"/>
        <v>#DIV/0!</v>
      </c>
      <c r="J2450" s="77" t="e">
        <f t="shared" si="1315"/>
        <v>#DIV/0!</v>
      </c>
      <c r="K2450" s="24">
        <f>E2450</f>
        <v>0</v>
      </c>
      <c r="L2450" s="24">
        <f t="shared" si="1318"/>
        <v>0</v>
      </c>
      <c r="M2450" s="161" t="e">
        <f t="shared" si="1312"/>
        <v>#DIV/0!</v>
      </c>
      <c r="N2450" s="699"/>
    </row>
    <row r="2451" spans="1:14" x14ac:dyDescent="0.3">
      <c r="A2451" s="621"/>
      <c r="B2451" s="478" t="s">
        <v>18</v>
      </c>
      <c r="C2451" s="27"/>
      <c r="D2451" s="24"/>
      <c r="E2451" s="24"/>
      <c r="F2451" s="24"/>
      <c r="G2451" s="96"/>
      <c r="H2451" s="24"/>
      <c r="I2451" s="77" t="e">
        <f t="shared" si="1314"/>
        <v>#DIV/0!</v>
      </c>
      <c r="J2451" s="77" t="e">
        <f t="shared" si="1315"/>
        <v>#DIV/0!</v>
      </c>
      <c r="K2451" s="24">
        <f>E2451</f>
        <v>0</v>
      </c>
      <c r="L2451" s="24">
        <f t="shared" si="1318"/>
        <v>0</v>
      </c>
      <c r="M2451" s="161" t="e">
        <f t="shared" si="1312"/>
        <v>#DIV/0!</v>
      </c>
      <c r="N2451" s="699"/>
    </row>
    <row r="2452" spans="1:14" x14ac:dyDescent="0.3">
      <c r="A2452" s="621"/>
      <c r="B2452" s="478" t="s">
        <v>38</v>
      </c>
      <c r="C2452" s="27"/>
      <c r="D2452" s="24">
        <v>264</v>
      </c>
      <c r="E2452" s="24">
        <v>264</v>
      </c>
      <c r="F2452" s="24">
        <v>47.25</v>
      </c>
      <c r="G2452" s="96">
        <f t="shared" ref="G2452:G2481" si="1319">F2452/E2452</f>
        <v>0.17899999999999999</v>
      </c>
      <c r="H2452" s="24">
        <v>47.25</v>
      </c>
      <c r="I2452" s="96">
        <f t="shared" si="1314"/>
        <v>0.17899999999999999</v>
      </c>
      <c r="J2452" s="96">
        <f t="shared" si="1315"/>
        <v>1</v>
      </c>
      <c r="K2452" s="24">
        <v>264</v>
      </c>
      <c r="L2452" s="24">
        <f t="shared" si="1318"/>
        <v>0</v>
      </c>
      <c r="M2452" s="158">
        <f t="shared" si="1312"/>
        <v>1</v>
      </c>
      <c r="N2452" s="699"/>
    </row>
    <row r="2453" spans="1:14" x14ac:dyDescent="0.3">
      <c r="A2453" s="622"/>
      <c r="B2453" s="478" t="s">
        <v>20</v>
      </c>
      <c r="C2453" s="27"/>
      <c r="D2453" s="24"/>
      <c r="E2453" s="24"/>
      <c r="F2453" s="24"/>
      <c r="G2453" s="77" t="e">
        <f t="shared" si="1319"/>
        <v>#DIV/0!</v>
      </c>
      <c r="H2453" s="24"/>
      <c r="I2453" s="77" t="e">
        <f t="shared" si="1314"/>
        <v>#DIV/0!</v>
      </c>
      <c r="J2453" s="77" t="e">
        <f t="shared" si="1315"/>
        <v>#DIV/0!</v>
      </c>
      <c r="K2453" s="24">
        <f>E2453</f>
        <v>0</v>
      </c>
      <c r="L2453" s="24">
        <f t="shared" si="1318"/>
        <v>0</v>
      </c>
      <c r="M2453" s="161" t="e">
        <f t="shared" si="1312"/>
        <v>#DIV/0!</v>
      </c>
      <c r="N2453" s="700"/>
    </row>
    <row r="2454" spans="1:14" ht="55.5" customHeight="1" x14ac:dyDescent="0.3">
      <c r="A2454" s="584" t="s">
        <v>1213</v>
      </c>
      <c r="B2454" s="37" t="s">
        <v>475</v>
      </c>
      <c r="C2454" s="37" t="s">
        <v>139</v>
      </c>
      <c r="D2454" s="24">
        <f>SUM(D2455:D2458)</f>
        <v>527.79999999999995</v>
      </c>
      <c r="E2454" s="24">
        <f>SUM(E2455:E2458)</f>
        <v>527.79999999999995</v>
      </c>
      <c r="F2454" s="24">
        <f>SUM(F2455:F2458)</f>
        <v>33.700000000000003</v>
      </c>
      <c r="G2454" s="96">
        <f t="shared" si="1319"/>
        <v>6.4000000000000001E-2</v>
      </c>
      <c r="H2454" s="24">
        <f>SUM(H2455:H2458)</f>
        <v>33.700000000000003</v>
      </c>
      <c r="I2454" s="96">
        <f t="shared" si="1314"/>
        <v>6.4000000000000001E-2</v>
      </c>
      <c r="J2454" s="96">
        <f t="shared" si="1315"/>
        <v>1</v>
      </c>
      <c r="K2454" s="24">
        <f>SUM(K2455:K2458)</f>
        <v>527.79999999999995</v>
      </c>
      <c r="L2454" s="24">
        <f>SUM(L2455:L2458)</f>
        <v>0</v>
      </c>
      <c r="M2454" s="158">
        <f t="shared" si="1312"/>
        <v>1</v>
      </c>
      <c r="N2454" s="623" t="s">
        <v>824</v>
      </c>
    </row>
    <row r="2455" spans="1:14" x14ac:dyDescent="0.3">
      <c r="A2455" s="474"/>
      <c r="B2455" s="478" t="s">
        <v>19</v>
      </c>
      <c r="C2455" s="27"/>
      <c r="D2455" s="24"/>
      <c r="E2455" s="24"/>
      <c r="F2455" s="24"/>
      <c r="G2455" s="77" t="e">
        <f t="shared" si="1319"/>
        <v>#DIV/0!</v>
      </c>
      <c r="H2455" s="24"/>
      <c r="I2455" s="77" t="e">
        <f t="shared" si="1314"/>
        <v>#DIV/0!</v>
      </c>
      <c r="J2455" s="77" t="e">
        <f t="shared" si="1315"/>
        <v>#DIV/0!</v>
      </c>
      <c r="K2455" s="24"/>
      <c r="L2455" s="24"/>
      <c r="M2455" s="161" t="e">
        <f t="shared" si="1312"/>
        <v>#DIV/0!</v>
      </c>
      <c r="N2455" s="624"/>
    </row>
    <row r="2456" spans="1:14" x14ac:dyDescent="0.3">
      <c r="A2456" s="474"/>
      <c r="B2456" s="478" t="s">
        <v>18</v>
      </c>
      <c r="C2456" s="27"/>
      <c r="D2456" s="24"/>
      <c r="E2456" s="24"/>
      <c r="F2456" s="24"/>
      <c r="G2456" s="77" t="e">
        <f t="shared" si="1319"/>
        <v>#DIV/0!</v>
      </c>
      <c r="H2456" s="24"/>
      <c r="I2456" s="77" t="e">
        <f t="shared" si="1314"/>
        <v>#DIV/0!</v>
      </c>
      <c r="J2456" s="77" t="e">
        <f t="shared" si="1315"/>
        <v>#DIV/0!</v>
      </c>
      <c r="K2456" s="24"/>
      <c r="L2456" s="24"/>
      <c r="M2456" s="161" t="e">
        <f t="shared" si="1312"/>
        <v>#DIV/0!</v>
      </c>
      <c r="N2456" s="624"/>
    </row>
    <row r="2457" spans="1:14" x14ac:dyDescent="0.3">
      <c r="A2457" s="474"/>
      <c r="B2457" s="478" t="s">
        <v>38</v>
      </c>
      <c r="C2457" s="27"/>
      <c r="D2457" s="24">
        <v>527.79999999999995</v>
      </c>
      <c r="E2457" s="24">
        <v>527.79999999999995</v>
      </c>
      <c r="F2457" s="24">
        <v>33.700000000000003</v>
      </c>
      <c r="G2457" s="96">
        <f t="shared" si="1319"/>
        <v>6.4000000000000001E-2</v>
      </c>
      <c r="H2457" s="24">
        <f>F2457</f>
        <v>33.700000000000003</v>
      </c>
      <c r="I2457" s="96">
        <f t="shared" si="1314"/>
        <v>6.4000000000000001E-2</v>
      </c>
      <c r="J2457" s="96">
        <f t="shared" si="1315"/>
        <v>1</v>
      </c>
      <c r="K2457" s="24">
        <v>527.79999999999995</v>
      </c>
      <c r="L2457" s="24"/>
      <c r="M2457" s="158">
        <f t="shared" si="1312"/>
        <v>1</v>
      </c>
      <c r="N2457" s="624"/>
    </row>
    <row r="2458" spans="1:14" x14ac:dyDescent="0.3">
      <c r="A2458" s="474"/>
      <c r="B2458" s="478" t="s">
        <v>20</v>
      </c>
      <c r="C2458" s="27"/>
      <c r="D2458" s="24"/>
      <c r="E2458" s="24"/>
      <c r="F2458" s="24"/>
      <c r="G2458" s="77" t="e">
        <f t="shared" si="1319"/>
        <v>#DIV/0!</v>
      </c>
      <c r="H2458" s="24"/>
      <c r="I2458" s="77" t="e">
        <f t="shared" si="1314"/>
        <v>#DIV/0!</v>
      </c>
      <c r="J2458" s="77" t="e">
        <f t="shared" si="1315"/>
        <v>#DIV/0!</v>
      </c>
      <c r="K2458" s="24"/>
      <c r="L2458" s="24"/>
      <c r="M2458" s="161" t="e">
        <f t="shared" si="1312"/>
        <v>#DIV/0!</v>
      </c>
      <c r="N2458" s="625"/>
    </row>
    <row r="2459" spans="1:14" ht="37.5" x14ac:dyDescent="0.3">
      <c r="A2459" s="754" t="s">
        <v>1214</v>
      </c>
      <c r="B2459" s="462" t="s">
        <v>825</v>
      </c>
      <c r="C2459" s="37" t="s">
        <v>139</v>
      </c>
      <c r="D2459" s="24">
        <f>SUM(D2460:D2463)</f>
        <v>40</v>
      </c>
      <c r="E2459" s="24">
        <f>SUM(E2460:E2463)</f>
        <v>40</v>
      </c>
      <c r="F2459" s="24">
        <f>SUM(F2460:F2463)</f>
        <v>40</v>
      </c>
      <c r="G2459" s="96">
        <f t="shared" si="1319"/>
        <v>1</v>
      </c>
      <c r="H2459" s="24">
        <f>SUM(H2460:H2463)</f>
        <v>40</v>
      </c>
      <c r="I2459" s="96">
        <f t="shared" si="1314"/>
        <v>1</v>
      </c>
      <c r="J2459" s="96">
        <f t="shared" si="1315"/>
        <v>1</v>
      </c>
      <c r="K2459" s="24">
        <f>SUM(K2460:K2463)</f>
        <v>40</v>
      </c>
      <c r="L2459" s="24"/>
      <c r="M2459" s="506">
        <f t="shared" si="1312"/>
        <v>1</v>
      </c>
      <c r="N2459" s="498"/>
    </row>
    <row r="2460" spans="1:14" x14ac:dyDescent="0.3">
      <c r="A2460" s="755"/>
      <c r="B2460" s="478" t="s">
        <v>19</v>
      </c>
      <c r="C2460" s="27"/>
      <c r="D2460" s="24"/>
      <c r="E2460" s="24"/>
      <c r="F2460" s="24"/>
      <c r="G2460" s="77" t="e">
        <f t="shared" si="1319"/>
        <v>#DIV/0!</v>
      </c>
      <c r="H2460" s="24"/>
      <c r="I2460" s="77" t="e">
        <f t="shared" si="1314"/>
        <v>#DIV/0!</v>
      </c>
      <c r="J2460" s="77" t="e">
        <f t="shared" si="1315"/>
        <v>#DIV/0!</v>
      </c>
      <c r="K2460" s="24"/>
      <c r="L2460" s="24"/>
      <c r="M2460" s="507" t="e">
        <f t="shared" ref="M2460:M2481" si="1320">K2460/E2460</f>
        <v>#DIV/0!</v>
      </c>
      <c r="N2460" s="499"/>
    </row>
    <row r="2461" spans="1:14" x14ac:dyDescent="0.3">
      <c r="A2461" s="755"/>
      <c r="B2461" s="478" t="s">
        <v>18</v>
      </c>
      <c r="C2461" s="27"/>
      <c r="D2461" s="24"/>
      <c r="E2461" s="24"/>
      <c r="F2461" s="24"/>
      <c r="G2461" s="77" t="e">
        <f t="shared" si="1319"/>
        <v>#DIV/0!</v>
      </c>
      <c r="H2461" s="24"/>
      <c r="I2461" s="77" t="e">
        <f t="shared" ref="I2461:I2481" si="1321">H2461/E2461</f>
        <v>#DIV/0!</v>
      </c>
      <c r="J2461" s="77" t="e">
        <f t="shared" ref="J2461:J2481" si="1322">H2461/F2461</f>
        <v>#DIV/0!</v>
      </c>
      <c r="K2461" s="24"/>
      <c r="L2461" s="24"/>
      <c r="M2461" s="507" t="e">
        <f t="shared" si="1320"/>
        <v>#DIV/0!</v>
      </c>
      <c r="N2461" s="499"/>
    </row>
    <row r="2462" spans="1:14" x14ac:dyDescent="0.3">
      <c r="A2462" s="755"/>
      <c r="B2462" s="478" t="s">
        <v>38</v>
      </c>
      <c r="C2462" s="27"/>
      <c r="D2462" s="24">
        <v>40</v>
      </c>
      <c r="E2462" s="24">
        <v>40</v>
      </c>
      <c r="F2462" s="24">
        <v>40</v>
      </c>
      <c r="G2462" s="96">
        <f t="shared" si="1319"/>
        <v>1</v>
      </c>
      <c r="H2462" s="24">
        <v>40</v>
      </c>
      <c r="I2462" s="96">
        <f t="shared" si="1321"/>
        <v>1</v>
      </c>
      <c r="J2462" s="96">
        <f t="shared" si="1322"/>
        <v>1</v>
      </c>
      <c r="K2462" s="24">
        <v>40</v>
      </c>
      <c r="L2462" s="24"/>
      <c r="M2462" s="506">
        <f t="shared" si="1320"/>
        <v>1</v>
      </c>
      <c r="N2462" s="499"/>
    </row>
    <row r="2463" spans="1:14" x14ac:dyDescent="0.3">
      <c r="A2463" s="756"/>
      <c r="B2463" s="478" t="s">
        <v>20</v>
      </c>
      <c r="C2463" s="27"/>
      <c r="D2463" s="24"/>
      <c r="E2463" s="24"/>
      <c r="F2463" s="24"/>
      <c r="G2463" s="77" t="e">
        <f t="shared" si="1319"/>
        <v>#DIV/0!</v>
      </c>
      <c r="H2463" s="24"/>
      <c r="I2463" s="77" t="e">
        <f t="shared" si="1321"/>
        <v>#DIV/0!</v>
      </c>
      <c r="J2463" s="77" t="e">
        <f t="shared" si="1322"/>
        <v>#DIV/0!</v>
      </c>
      <c r="K2463" s="24"/>
      <c r="L2463" s="24"/>
      <c r="M2463" s="507" t="e">
        <f t="shared" si="1320"/>
        <v>#DIV/0!</v>
      </c>
      <c r="N2463" s="500"/>
    </row>
    <row r="2464" spans="1:14" ht="37.5" x14ac:dyDescent="0.3">
      <c r="A2464" s="620" t="s">
        <v>1215</v>
      </c>
      <c r="B2464" s="49" t="s">
        <v>476</v>
      </c>
      <c r="C2464" s="37" t="s">
        <v>139</v>
      </c>
      <c r="D2464" s="50">
        <f>SUM(D2465:D2468)</f>
        <v>5080.6099999999997</v>
      </c>
      <c r="E2464" s="50">
        <f>SUM(E2465:E2468)</f>
        <v>5255.61</v>
      </c>
      <c r="F2464" s="50">
        <f>SUM(F2465:F2468)</f>
        <v>282.14</v>
      </c>
      <c r="G2464" s="96">
        <f t="shared" si="1319"/>
        <v>5.3999999999999999E-2</v>
      </c>
      <c r="H2464" s="50">
        <f>SUM(H2465:H2468)</f>
        <v>282.14</v>
      </c>
      <c r="I2464" s="101">
        <f t="shared" si="1321"/>
        <v>5.3999999999999999E-2</v>
      </c>
      <c r="J2464" s="101">
        <f t="shared" si="1322"/>
        <v>1</v>
      </c>
      <c r="K2464" s="50">
        <f>SUM(K2465:K2468)</f>
        <v>5255.61</v>
      </c>
      <c r="L2464" s="50">
        <f>SUM(L2465:L2468)</f>
        <v>0</v>
      </c>
      <c r="M2464" s="160">
        <f t="shared" si="1320"/>
        <v>1</v>
      </c>
      <c r="N2464" s="1031"/>
    </row>
    <row r="2465" spans="1:14" x14ac:dyDescent="0.3">
      <c r="A2465" s="621"/>
      <c r="B2465" s="478" t="s">
        <v>19</v>
      </c>
      <c r="C2465" s="27"/>
      <c r="D2465" s="24">
        <f t="shared" ref="D2465:F2468" si="1323">D2470+D2475+D2480+D2485+D2490+D2495+D2500+D2505</f>
        <v>0</v>
      </c>
      <c r="E2465" s="24">
        <f t="shared" si="1323"/>
        <v>0</v>
      </c>
      <c r="F2465" s="24">
        <f t="shared" si="1323"/>
        <v>0</v>
      </c>
      <c r="G2465" s="77" t="e">
        <f t="shared" si="1319"/>
        <v>#DIV/0!</v>
      </c>
      <c r="H2465" s="24">
        <f>H2470+H2475+H2480+H2485+H2490+H2495+H2500+H2505</f>
        <v>0</v>
      </c>
      <c r="I2465" s="77" t="e">
        <f t="shared" si="1321"/>
        <v>#DIV/0!</v>
      </c>
      <c r="J2465" s="77" t="e">
        <f t="shared" si="1322"/>
        <v>#DIV/0!</v>
      </c>
      <c r="K2465" s="24">
        <f>K2470+K2475+K2480+K2485+K2490+K2495+K2500+K2505</f>
        <v>0</v>
      </c>
      <c r="L2465" s="24">
        <f>L2470+L2475+L2480+L2485+L2490+L2495+L2500+L2505</f>
        <v>0</v>
      </c>
      <c r="M2465" s="161" t="e">
        <f t="shared" si="1320"/>
        <v>#DIV/0!</v>
      </c>
      <c r="N2465" s="1032"/>
    </row>
    <row r="2466" spans="1:14" x14ac:dyDescent="0.3">
      <c r="A2466" s="621"/>
      <c r="B2466" s="478" t="s">
        <v>18</v>
      </c>
      <c r="C2466" s="27"/>
      <c r="D2466" s="24">
        <f t="shared" si="1323"/>
        <v>0</v>
      </c>
      <c r="E2466" s="24">
        <f t="shared" si="1323"/>
        <v>0</v>
      </c>
      <c r="F2466" s="24">
        <f t="shared" si="1323"/>
        <v>0</v>
      </c>
      <c r="G2466" s="77" t="e">
        <f t="shared" si="1319"/>
        <v>#DIV/0!</v>
      </c>
      <c r="H2466" s="24">
        <f>H2471+H2476+H2481+H2486+H2491+H2496+H2501+H2506</f>
        <v>0</v>
      </c>
      <c r="I2466" s="77" t="e">
        <f t="shared" si="1321"/>
        <v>#DIV/0!</v>
      </c>
      <c r="J2466" s="77" t="e">
        <f t="shared" si="1322"/>
        <v>#DIV/0!</v>
      </c>
      <c r="K2466" s="24">
        <f>K2471+K2476+K2481+K2486+K2491+K2496+K2501+K2506</f>
        <v>0</v>
      </c>
      <c r="L2466" s="24">
        <f t="shared" ref="L2466:L2473" si="1324">E2466-K2466</f>
        <v>0</v>
      </c>
      <c r="M2466" s="161" t="e">
        <f t="shared" si="1320"/>
        <v>#DIV/0!</v>
      </c>
      <c r="N2466" s="1032"/>
    </row>
    <row r="2467" spans="1:14" x14ac:dyDescent="0.3">
      <c r="A2467" s="621"/>
      <c r="B2467" s="478" t="s">
        <v>38</v>
      </c>
      <c r="C2467" s="27"/>
      <c r="D2467" s="24">
        <f t="shared" si="1323"/>
        <v>2410.11</v>
      </c>
      <c r="E2467" s="24">
        <f t="shared" si="1323"/>
        <v>2585.11</v>
      </c>
      <c r="F2467" s="24">
        <f t="shared" si="1323"/>
        <v>282.14</v>
      </c>
      <c r="G2467" s="96">
        <f t="shared" si="1319"/>
        <v>0.109</v>
      </c>
      <c r="H2467" s="24">
        <f>H2472+H2477+H2482+H2487+H2492+H2497+H2502+H2507</f>
        <v>282.14</v>
      </c>
      <c r="I2467" s="96">
        <f t="shared" si="1321"/>
        <v>0.109</v>
      </c>
      <c r="J2467" s="96">
        <f t="shared" si="1322"/>
        <v>1</v>
      </c>
      <c r="K2467" s="24">
        <f>K2472+K2477+K2482+K2487+K2492+K2497+K2502+K2507</f>
        <v>2585.11</v>
      </c>
      <c r="L2467" s="24">
        <f t="shared" si="1324"/>
        <v>0</v>
      </c>
      <c r="M2467" s="96">
        <f t="shared" si="1320"/>
        <v>1</v>
      </c>
      <c r="N2467" s="1032"/>
    </row>
    <row r="2468" spans="1:14" x14ac:dyDescent="0.3">
      <c r="A2468" s="622"/>
      <c r="B2468" s="478" t="s">
        <v>20</v>
      </c>
      <c r="C2468" s="27"/>
      <c r="D2468" s="24">
        <f t="shared" si="1323"/>
        <v>2670.5</v>
      </c>
      <c r="E2468" s="24">
        <f t="shared" si="1323"/>
        <v>2670.5</v>
      </c>
      <c r="F2468" s="24">
        <f t="shared" si="1323"/>
        <v>0</v>
      </c>
      <c r="G2468" s="101">
        <f t="shared" si="1319"/>
        <v>0</v>
      </c>
      <c r="H2468" s="24">
        <f>H2473+H2478+H2483+H2488+H2493+H2498+H2503+H2508</f>
        <v>0</v>
      </c>
      <c r="I2468" s="96">
        <f t="shared" si="1321"/>
        <v>0</v>
      </c>
      <c r="J2468" s="77" t="e">
        <f t="shared" si="1322"/>
        <v>#DIV/0!</v>
      </c>
      <c r="K2468" s="24">
        <f>K2473+K2478+K2483+K2488+K2493+K2498+K2503+K2508</f>
        <v>2670.5</v>
      </c>
      <c r="L2468" s="24">
        <f t="shared" si="1324"/>
        <v>0</v>
      </c>
      <c r="M2468" s="158">
        <f t="shared" si="1320"/>
        <v>1</v>
      </c>
      <c r="N2468" s="1033"/>
    </row>
    <row r="2469" spans="1:14" ht="56.25" customHeight="1" x14ac:dyDescent="0.3">
      <c r="A2469" s="754" t="s">
        <v>1216</v>
      </c>
      <c r="B2469" s="49" t="s">
        <v>523</v>
      </c>
      <c r="C2469" s="37" t="s">
        <v>139</v>
      </c>
      <c r="D2469" s="50">
        <f>SUM(D2470:D2473)</f>
        <v>219.9</v>
      </c>
      <c r="E2469" s="50">
        <f>SUM(E2470:E2473)</f>
        <v>219.9</v>
      </c>
      <c r="F2469" s="50">
        <f>SUM(F2470:F2473)</f>
        <v>183.27</v>
      </c>
      <c r="G2469" s="101">
        <f t="shared" si="1319"/>
        <v>0.83299999999999996</v>
      </c>
      <c r="H2469" s="24">
        <f>SUM(H2470:H2473)</f>
        <v>183.27</v>
      </c>
      <c r="I2469" s="96">
        <f t="shared" si="1321"/>
        <v>0.83299999999999996</v>
      </c>
      <c r="J2469" s="96">
        <f t="shared" si="1322"/>
        <v>1</v>
      </c>
      <c r="K2469" s="50">
        <f>K2472</f>
        <v>219.9</v>
      </c>
      <c r="L2469" s="24">
        <f t="shared" si="1324"/>
        <v>0</v>
      </c>
      <c r="M2469" s="160">
        <f t="shared" si="1320"/>
        <v>1</v>
      </c>
      <c r="N2469" s="1019" t="s">
        <v>826</v>
      </c>
    </row>
    <row r="2470" spans="1:14" x14ac:dyDescent="0.3">
      <c r="A2470" s="755"/>
      <c r="B2470" s="478" t="s">
        <v>19</v>
      </c>
      <c r="C2470" s="27"/>
      <c r="D2470" s="24"/>
      <c r="E2470" s="24"/>
      <c r="F2470" s="24"/>
      <c r="G2470" s="77" t="e">
        <f t="shared" si="1319"/>
        <v>#DIV/0!</v>
      </c>
      <c r="H2470" s="24"/>
      <c r="I2470" s="77" t="e">
        <f t="shared" si="1321"/>
        <v>#DIV/0!</v>
      </c>
      <c r="J2470" s="77" t="e">
        <f t="shared" si="1322"/>
        <v>#DIV/0!</v>
      </c>
      <c r="K2470" s="24">
        <f>E2470</f>
        <v>0</v>
      </c>
      <c r="L2470" s="24">
        <f t="shared" si="1324"/>
        <v>0</v>
      </c>
      <c r="M2470" s="161" t="e">
        <f t="shared" si="1320"/>
        <v>#DIV/0!</v>
      </c>
      <c r="N2470" s="1020"/>
    </row>
    <row r="2471" spans="1:14" x14ac:dyDescent="0.3">
      <c r="A2471" s="755"/>
      <c r="B2471" s="478" t="s">
        <v>18</v>
      </c>
      <c r="C2471" s="27"/>
      <c r="D2471" s="24"/>
      <c r="E2471" s="24"/>
      <c r="F2471" s="24"/>
      <c r="G2471" s="77" t="e">
        <f t="shared" si="1319"/>
        <v>#DIV/0!</v>
      </c>
      <c r="H2471" s="24"/>
      <c r="I2471" s="77" t="e">
        <f t="shared" si="1321"/>
        <v>#DIV/0!</v>
      </c>
      <c r="J2471" s="77" t="e">
        <f t="shared" si="1322"/>
        <v>#DIV/0!</v>
      </c>
      <c r="K2471" s="24">
        <f>E2471</f>
        <v>0</v>
      </c>
      <c r="L2471" s="24">
        <f t="shared" si="1324"/>
        <v>0</v>
      </c>
      <c r="M2471" s="161" t="e">
        <f t="shared" si="1320"/>
        <v>#DIV/0!</v>
      </c>
      <c r="N2471" s="1020"/>
    </row>
    <row r="2472" spans="1:14" x14ac:dyDescent="0.3">
      <c r="A2472" s="755"/>
      <c r="B2472" s="478" t="s">
        <v>38</v>
      </c>
      <c r="C2472" s="27"/>
      <c r="D2472" s="24">
        <v>219.9</v>
      </c>
      <c r="E2472" s="24">
        <v>219.9</v>
      </c>
      <c r="F2472" s="24">
        <v>183.27</v>
      </c>
      <c r="G2472" s="101">
        <f t="shared" si="1319"/>
        <v>0.83299999999999996</v>
      </c>
      <c r="H2472" s="24">
        <f>F2472</f>
        <v>183.27</v>
      </c>
      <c r="I2472" s="96">
        <f t="shared" si="1321"/>
        <v>0.83299999999999996</v>
      </c>
      <c r="J2472" s="96">
        <f t="shared" si="1322"/>
        <v>1</v>
      </c>
      <c r="K2472" s="24">
        <v>219.9</v>
      </c>
      <c r="L2472" s="24">
        <f t="shared" si="1324"/>
        <v>0</v>
      </c>
      <c r="M2472" s="158">
        <f t="shared" si="1320"/>
        <v>1</v>
      </c>
      <c r="N2472" s="1020"/>
    </row>
    <row r="2473" spans="1:14" x14ac:dyDescent="0.3">
      <c r="A2473" s="756"/>
      <c r="B2473" s="478" t="s">
        <v>20</v>
      </c>
      <c r="C2473" s="27"/>
      <c r="D2473" s="24"/>
      <c r="E2473" s="24"/>
      <c r="F2473" s="24"/>
      <c r="G2473" s="77" t="e">
        <f t="shared" si="1319"/>
        <v>#DIV/0!</v>
      </c>
      <c r="H2473" s="24"/>
      <c r="I2473" s="77" t="e">
        <f t="shared" si="1321"/>
        <v>#DIV/0!</v>
      </c>
      <c r="J2473" s="77" t="e">
        <f t="shared" si="1322"/>
        <v>#DIV/0!</v>
      </c>
      <c r="K2473" s="24">
        <f>E2473</f>
        <v>0</v>
      </c>
      <c r="L2473" s="24">
        <f t="shared" si="1324"/>
        <v>0</v>
      </c>
      <c r="M2473" s="161" t="e">
        <f t="shared" si="1320"/>
        <v>#DIV/0!</v>
      </c>
      <c r="N2473" s="1021"/>
    </row>
    <row r="2474" spans="1:14" ht="86.25" customHeight="1" x14ac:dyDescent="0.3">
      <c r="A2474" s="754" t="s">
        <v>1217</v>
      </c>
      <c r="B2474" s="49" t="s">
        <v>206</v>
      </c>
      <c r="C2474" s="37" t="s">
        <v>139</v>
      </c>
      <c r="D2474" s="50">
        <f>SUM(D2475:D2478)</f>
        <v>957.5</v>
      </c>
      <c r="E2474" s="50">
        <f>SUM(E2475:E2478)</f>
        <v>1132.5</v>
      </c>
      <c r="F2474" s="50">
        <f>SUM(F2475:F2478)</f>
        <v>0</v>
      </c>
      <c r="G2474" s="101">
        <f t="shared" si="1319"/>
        <v>0</v>
      </c>
      <c r="H2474" s="50">
        <f>SUM(H2475:H2478)</f>
        <v>0</v>
      </c>
      <c r="I2474" s="101">
        <f t="shared" si="1321"/>
        <v>0</v>
      </c>
      <c r="J2474" s="95" t="e">
        <f t="shared" si="1322"/>
        <v>#DIV/0!</v>
      </c>
      <c r="K2474" s="50">
        <f>SUM(K2475:K2478)</f>
        <v>1132.5</v>
      </c>
      <c r="L2474" s="50">
        <f>SUM(L2475:L2478)</f>
        <v>0</v>
      </c>
      <c r="M2474" s="160">
        <f t="shared" si="1320"/>
        <v>1</v>
      </c>
      <c r="N2474" s="1019" t="s">
        <v>827</v>
      </c>
    </row>
    <row r="2475" spans="1:14" x14ac:dyDescent="0.3">
      <c r="A2475" s="755"/>
      <c r="B2475" s="478" t="s">
        <v>19</v>
      </c>
      <c r="C2475" s="27"/>
      <c r="D2475" s="24"/>
      <c r="E2475" s="24"/>
      <c r="F2475" s="24"/>
      <c r="G2475" s="77" t="e">
        <f t="shared" si="1319"/>
        <v>#DIV/0!</v>
      </c>
      <c r="H2475" s="24"/>
      <c r="I2475" s="77" t="e">
        <f t="shared" si="1321"/>
        <v>#DIV/0!</v>
      </c>
      <c r="J2475" s="77" t="e">
        <f t="shared" si="1322"/>
        <v>#DIV/0!</v>
      </c>
      <c r="K2475" s="24">
        <f>E2475</f>
        <v>0</v>
      </c>
      <c r="L2475" s="24">
        <f t="shared" ref="L2475:L2481" si="1325">E2475-K2475</f>
        <v>0</v>
      </c>
      <c r="M2475" s="161" t="e">
        <f t="shared" si="1320"/>
        <v>#DIV/0!</v>
      </c>
      <c r="N2475" s="1020"/>
    </row>
    <row r="2476" spans="1:14" x14ac:dyDescent="0.3">
      <c r="A2476" s="755"/>
      <c r="B2476" s="478" t="s">
        <v>18</v>
      </c>
      <c r="C2476" s="27"/>
      <c r="D2476" s="24"/>
      <c r="E2476" s="24"/>
      <c r="F2476" s="24"/>
      <c r="G2476" s="77" t="e">
        <f t="shared" si="1319"/>
        <v>#DIV/0!</v>
      </c>
      <c r="H2476" s="24"/>
      <c r="I2476" s="77" t="e">
        <f t="shared" si="1321"/>
        <v>#DIV/0!</v>
      </c>
      <c r="J2476" s="77" t="e">
        <f t="shared" si="1322"/>
        <v>#DIV/0!</v>
      </c>
      <c r="K2476" s="24">
        <f>E2476</f>
        <v>0</v>
      </c>
      <c r="L2476" s="24">
        <f t="shared" si="1325"/>
        <v>0</v>
      </c>
      <c r="M2476" s="161" t="e">
        <f t="shared" si="1320"/>
        <v>#DIV/0!</v>
      </c>
      <c r="N2476" s="1020"/>
    </row>
    <row r="2477" spans="1:14" x14ac:dyDescent="0.3">
      <c r="A2477" s="755"/>
      <c r="B2477" s="478" t="s">
        <v>38</v>
      </c>
      <c r="C2477" s="27"/>
      <c r="D2477" s="24">
        <v>957.5</v>
      </c>
      <c r="E2477" s="24">
        <v>1132.5</v>
      </c>
      <c r="F2477" s="24"/>
      <c r="G2477" s="96">
        <f t="shared" si="1319"/>
        <v>0</v>
      </c>
      <c r="H2477" s="217">
        <f>F2477</f>
        <v>0</v>
      </c>
      <c r="I2477" s="96">
        <f t="shared" si="1321"/>
        <v>0</v>
      </c>
      <c r="J2477" s="77" t="e">
        <f t="shared" si="1322"/>
        <v>#DIV/0!</v>
      </c>
      <c r="K2477" s="24">
        <v>1132.5</v>
      </c>
      <c r="L2477" s="24">
        <f t="shared" si="1325"/>
        <v>0</v>
      </c>
      <c r="M2477" s="158">
        <f t="shared" si="1320"/>
        <v>1</v>
      </c>
      <c r="N2477" s="1020"/>
    </row>
    <row r="2478" spans="1:14" x14ac:dyDescent="0.3">
      <c r="A2478" s="756"/>
      <c r="B2478" s="478" t="s">
        <v>20</v>
      </c>
      <c r="C2478" s="27"/>
      <c r="D2478" s="24"/>
      <c r="E2478" s="24"/>
      <c r="F2478" s="24"/>
      <c r="G2478" s="77" t="e">
        <f t="shared" si="1319"/>
        <v>#DIV/0!</v>
      </c>
      <c r="H2478" s="24"/>
      <c r="I2478" s="77" t="e">
        <f t="shared" si="1321"/>
        <v>#DIV/0!</v>
      </c>
      <c r="J2478" s="77" t="e">
        <f t="shared" si="1322"/>
        <v>#DIV/0!</v>
      </c>
      <c r="K2478" s="24">
        <f>E2478</f>
        <v>0</v>
      </c>
      <c r="L2478" s="24">
        <f t="shared" si="1325"/>
        <v>0</v>
      </c>
      <c r="M2478" s="161" t="e">
        <f t="shared" si="1320"/>
        <v>#DIV/0!</v>
      </c>
      <c r="N2478" s="1021"/>
    </row>
    <row r="2479" spans="1:14" ht="75" x14ac:dyDescent="0.3">
      <c r="A2479" s="620" t="s">
        <v>1218</v>
      </c>
      <c r="B2479" s="49" t="s">
        <v>207</v>
      </c>
      <c r="C2479" s="37" t="s">
        <v>139</v>
      </c>
      <c r="D2479" s="50">
        <f>SUM(D2480:D2483)</f>
        <v>2670.5</v>
      </c>
      <c r="E2479" s="50">
        <f>SUM(E2480:E2483)</f>
        <v>2670.5</v>
      </c>
      <c r="F2479" s="50">
        <f>SUM(F2480:F2483)</f>
        <v>0</v>
      </c>
      <c r="G2479" s="101">
        <f t="shared" si="1319"/>
        <v>0</v>
      </c>
      <c r="H2479" s="50">
        <f>SUM(H2480:H2483)</f>
        <v>0</v>
      </c>
      <c r="I2479" s="96">
        <f t="shared" si="1321"/>
        <v>0</v>
      </c>
      <c r="J2479" s="77" t="e">
        <f t="shared" si="1322"/>
        <v>#DIV/0!</v>
      </c>
      <c r="K2479" s="50">
        <f>K2483</f>
        <v>2670.5</v>
      </c>
      <c r="L2479" s="24">
        <f t="shared" si="1325"/>
        <v>0</v>
      </c>
      <c r="M2479" s="160">
        <f t="shared" si="1320"/>
        <v>1</v>
      </c>
      <c r="N2479" s="698" t="s">
        <v>323</v>
      </c>
    </row>
    <row r="2480" spans="1:14" x14ac:dyDescent="0.3">
      <c r="A2480" s="621"/>
      <c r="B2480" s="478" t="s">
        <v>19</v>
      </c>
      <c r="C2480" s="27"/>
      <c r="D2480" s="24"/>
      <c r="E2480" s="24"/>
      <c r="F2480" s="24"/>
      <c r="G2480" s="77" t="e">
        <f t="shared" si="1319"/>
        <v>#DIV/0!</v>
      </c>
      <c r="H2480" s="24"/>
      <c r="I2480" s="77" t="e">
        <f t="shared" si="1321"/>
        <v>#DIV/0!</v>
      </c>
      <c r="J2480" s="77" t="e">
        <f t="shared" si="1322"/>
        <v>#DIV/0!</v>
      </c>
      <c r="K2480" s="24">
        <f>E2480</f>
        <v>0</v>
      </c>
      <c r="L2480" s="24">
        <f t="shared" si="1325"/>
        <v>0</v>
      </c>
      <c r="M2480" s="161" t="e">
        <f t="shared" si="1320"/>
        <v>#DIV/0!</v>
      </c>
      <c r="N2480" s="699"/>
    </row>
    <row r="2481" spans="1:14" x14ac:dyDescent="0.3">
      <c r="A2481" s="621"/>
      <c r="B2481" s="478" t="s">
        <v>18</v>
      </c>
      <c r="C2481" s="27"/>
      <c r="D2481" s="24"/>
      <c r="E2481" s="24"/>
      <c r="F2481" s="24"/>
      <c r="G2481" s="77" t="e">
        <f t="shared" si="1319"/>
        <v>#DIV/0!</v>
      </c>
      <c r="H2481" s="24"/>
      <c r="I2481" s="77" t="e">
        <f t="shared" si="1321"/>
        <v>#DIV/0!</v>
      </c>
      <c r="J2481" s="77" t="e">
        <f t="shared" si="1322"/>
        <v>#DIV/0!</v>
      </c>
      <c r="K2481" s="24">
        <f>E2481</f>
        <v>0</v>
      </c>
      <c r="L2481" s="24">
        <f t="shared" si="1325"/>
        <v>0</v>
      </c>
      <c r="M2481" s="161" t="e">
        <f t="shared" si="1320"/>
        <v>#DIV/0!</v>
      </c>
      <c r="N2481" s="699"/>
    </row>
    <row r="2482" spans="1:14" x14ac:dyDescent="0.3">
      <c r="A2482" s="621"/>
      <c r="B2482" s="478" t="s">
        <v>38</v>
      </c>
      <c r="C2482" s="27"/>
      <c r="D2482" s="156"/>
      <c r="E2482" s="156"/>
      <c r="F2482" s="24"/>
      <c r="G2482" s="101"/>
      <c r="H2482" s="24"/>
      <c r="I2482" s="96"/>
      <c r="J2482" s="77"/>
      <c r="K2482" s="24"/>
      <c r="L2482" s="24"/>
      <c r="M2482" s="504"/>
      <c r="N2482" s="699"/>
    </row>
    <row r="2483" spans="1:14" x14ac:dyDescent="0.3">
      <c r="A2483" s="622"/>
      <c r="B2483" s="478" t="s">
        <v>20</v>
      </c>
      <c r="C2483" s="27"/>
      <c r="D2483" s="24">
        <v>2670.5</v>
      </c>
      <c r="E2483" s="24">
        <v>2670.5</v>
      </c>
      <c r="F2483" s="24"/>
      <c r="G2483" s="101">
        <f t="shared" ref="G2483:G2514" si="1326">F2483/E2483</f>
        <v>0</v>
      </c>
      <c r="H2483" s="24"/>
      <c r="I2483" s="96">
        <f t="shared" ref="I2483:I2514" si="1327">H2483/E2483</f>
        <v>0</v>
      </c>
      <c r="J2483" s="77" t="e">
        <f t="shared" ref="J2483:J2514" si="1328">H2483/F2483</f>
        <v>#DIV/0!</v>
      </c>
      <c r="K2483" s="24">
        <v>2670.5</v>
      </c>
      <c r="L2483" s="24">
        <f>E2483-K2483</f>
        <v>0</v>
      </c>
      <c r="M2483" s="158">
        <f t="shared" ref="M2483:M2514" si="1329">K2483/E2483</f>
        <v>1</v>
      </c>
      <c r="N2483" s="700"/>
    </row>
    <row r="2484" spans="1:14" ht="112.5" x14ac:dyDescent="0.3">
      <c r="A2484" s="620" t="s">
        <v>1219</v>
      </c>
      <c r="B2484" s="37" t="s">
        <v>475</v>
      </c>
      <c r="C2484" s="37" t="s">
        <v>139</v>
      </c>
      <c r="D2484" s="24">
        <f>SUM(D2485:D2488)</f>
        <v>822.73</v>
      </c>
      <c r="E2484" s="24">
        <f>SUM(E2485:E2488)</f>
        <v>822.73</v>
      </c>
      <c r="F2484" s="24">
        <f>SUM(F2485:F2488)</f>
        <v>0</v>
      </c>
      <c r="G2484" s="101">
        <f t="shared" si="1326"/>
        <v>0</v>
      </c>
      <c r="H2484" s="24">
        <f>SUM(H2485:H2488)</f>
        <v>0</v>
      </c>
      <c r="I2484" s="96">
        <f t="shared" si="1327"/>
        <v>0</v>
      </c>
      <c r="J2484" s="77" t="e">
        <f t="shared" si="1328"/>
        <v>#DIV/0!</v>
      </c>
      <c r="K2484" s="24">
        <f>SUM(K2485:K2488)</f>
        <v>822.73</v>
      </c>
      <c r="L2484" s="24">
        <f>SUM(L2485:L2488)</f>
        <v>0</v>
      </c>
      <c r="M2484" s="158">
        <f t="shared" si="1329"/>
        <v>1</v>
      </c>
      <c r="N2484" s="479" t="s">
        <v>855</v>
      </c>
    </row>
    <row r="2485" spans="1:14" x14ac:dyDescent="0.3">
      <c r="A2485" s="621"/>
      <c r="B2485" s="478" t="s">
        <v>19</v>
      </c>
      <c r="C2485" s="27"/>
      <c r="D2485" s="24"/>
      <c r="E2485" s="24"/>
      <c r="F2485" s="24"/>
      <c r="G2485" s="95" t="e">
        <f t="shared" si="1326"/>
        <v>#DIV/0!</v>
      </c>
      <c r="H2485" s="24"/>
      <c r="I2485" s="77" t="e">
        <f t="shared" si="1327"/>
        <v>#DIV/0!</v>
      </c>
      <c r="J2485" s="77" t="e">
        <f t="shared" si="1328"/>
        <v>#DIV/0!</v>
      </c>
      <c r="K2485" s="24"/>
      <c r="L2485" s="24"/>
      <c r="M2485" s="161" t="e">
        <f t="shared" si="1329"/>
        <v>#DIV/0!</v>
      </c>
      <c r="N2485" s="480"/>
    </row>
    <row r="2486" spans="1:14" x14ac:dyDescent="0.3">
      <c r="A2486" s="621"/>
      <c r="B2486" s="478" t="s">
        <v>18</v>
      </c>
      <c r="C2486" s="27"/>
      <c r="D2486" s="24"/>
      <c r="E2486" s="24"/>
      <c r="F2486" s="24"/>
      <c r="G2486" s="95" t="e">
        <f t="shared" si="1326"/>
        <v>#DIV/0!</v>
      </c>
      <c r="H2486" s="24"/>
      <c r="I2486" s="77" t="e">
        <f t="shared" si="1327"/>
        <v>#DIV/0!</v>
      </c>
      <c r="J2486" s="77" t="e">
        <f t="shared" si="1328"/>
        <v>#DIV/0!</v>
      </c>
      <c r="K2486" s="24"/>
      <c r="L2486" s="24"/>
      <c r="M2486" s="161" t="e">
        <f t="shared" si="1329"/>
        <v>#DIV/0!</v>
      </c>
      <c r="N2486" s="480"/>
    </row>
    <row r="2487" spans="1:14" x14ac:dyDescent="0.3">
      <c r="A2487" s="621"/>
      <c r="B2487" s="478" t="s">
        <v>38</v>
      </c>
      <c r="C2487" s="27"/>
      <c r="D2487" s="24">
        <v>822.73</v>
      </c>
      <c r="E2487" s="24">
        <v>822.73</v>
      </c>
      <c r="F2487" s="24"/>
      <c r="G2487" s="101">
        <f t="shared" si="1326"/>
        <v>0</v>
      </c>
      <c r="H2487" s="24"/>
      <c r="I2487" s="96">
        <f t="shared" si="1327"/>
        <v>0</v>
      </c>
      <c r="J2487" s="77" t="e">
        <f t="shared" si="1328"/>
        <v>#DIV/0!</v>
      </c>
      <c r="K2487" s="24">
        <v>822.73</v>
      </c>
      <c r="L2487" s="24">
        <f>E2487-K2487</f>
        <v>0</v>
      </c>
      <c r="M2487" s="158">
        <f t="shared" si="1329"/>
        <v>1</v>
      </c>
      <c r="N2487" s="480"/>
    </row>
    <row r="2488" spans="1:14" x14ac:dyDescent="0.3">
      <c r="A2488" s="622"/>
      <c r="B2488" s="478" t="s">
        <v>20</v>
      </c>
      <c r="C2488" s="27"/>
      <c r="D2488" s="24"/>
      <c r="E2488" s="24"/>
      <c r="F2488" s="24"/>
      <c r="G2488" s="95" t="e">
        <f t="shared" si="1326"/>
        <v>#DIV/0!</v>
      </c>
      <c r="H2488" s="24"/>
      <c r="I2488" s="77" t="e">
        <f t="shared" si="1327"/>
        <v>#DIV/0!</v>
      </c>
      <c r="J2488" s="77" t="e">
        <f t="shared" si="1328"/>
        <v>#DIV/0!</v>
      </c>
      <c r="K2488" s="24"/>
      <c r="L2488" s="24"/>
      <c r="M2488" s="161" t="e">
        <f t="shared" si="1329"/>
        <v>#DIV/0!</v>
      </c>
      <c r="N2488" s="481"/>
    </row>
    <row r="2489" spans="1:14" ht="37.5" x14ac:dyDescent="0.3">
      <c r="A2489" s="620" t="s">
        <v>1220</v>
      </c>
      <c r="B2489" s="37" t="s">
        <v>478</v>
      </c>
      <c r="C2489" s="37" t="s">
        <v>139</v>
      </c>
      <c r="D2489" s="50">
        <f>SUM(D2490:D2493)</f>
        <v>169.56</v>
      </c>
      <c r="E2489" s="50">
        <f>SUM(E2490:E2493)</f>
        <v>169.56</v>
      </c>
      <c r="F2489" s="50">
        <f>SUM(F2490:F2493)</f>
        <v>98.87</v>
      </c>
      <c r="G2489" s="101">
        <f t="shared" si="1326"/>
        <v>0.58299999999999996</v>
      </c>
      <c r="H2489" s="50">
        <f>SUM(H2490:H2493)</f>
        <v>98.87</v>
      </c>
      <c r="I2489" s="101">
        <f t="shared" si="1327"/>
        <v>0.58299999999999996</v>
      </c>
      <c r="J2489" s="101">
        <f t="shared" si="1328"/>
        <v>1</v>
      </c>
      <c r="K2489" s="50">
        <f>SUM(K2490:K2493)</f>
        <v>169.56</v>
      </c>
      <c r="L2489" s="50">
        <f>SUM(L2490:L2493)</f>
        <v>0</v>
      </c>
      <c r="M2489" s="160">
        <f t="shared" si="1329"/>
        <v>1</v>
      </c>
      <c r="N2489" s="502" t="s">
        <v>859</v>
      </c>
    </row>
    <row r="2490" spans="1:14" x14ac:dyDescent="0.3">
      <c r="A2490" s="621"/>
      <c r="B2490" s="478" t="s">
        <v>19</v>
      </c>
      <c r="C2490" s="27"/>
      <c r="D2490" s="24"/>
      <c r="E2490" s="24"/>
      <c r="F2490" s="24"/>
      <c r="G2490" s="95" t="e">
        <f t="shared" si="1326"/>
        <v>#DIV/0!</v>
      </c>
      <c r="H2490" s="24"/>
      <c r="I2490" s="77" t="e">
        <f t="shared" si="1327"/>
        <v>#DIV/0!</v>
      </c>
      <c r="J2490" s="77" t="e">
        <f t="shared" si="1328"/>
        <v>#DIV/0!</v>
      </c>
      <c r="K2490" s="24"/>
      <c r="L2490" s="24"/>
      <c r="M2490" s="161" t="e">
        <f t="shared" si="1329"/>
        <v>#DIV/0!</v>
      </c>
      <c r="N2490" s="503"/>
    </row>
    <row r="2491" spans="1:14" x14ac:dyDescent="0.3">
      <c r="A2491" s="621"/>
      <c r="B2491" s="478" t="s">
        <v>18</v>
      </c>
      <c r="C2491" s="27"/>
      <c r="D2491" s="24"/>
      <c r="E2491" s="24"/>
      <c r="F2491" s="24"/>
      <c r="G2491" s="95" t="e">
        <f t="shared" si="1326"/>
        <v>#DIV/0!</v>
      </c>
      <c r="H2491" s="24"/>
      <c r="I2491" s="77" t="e">
        <f t="shared" si="1327"/>
        <v>#DIV/0!</v>
      </c>
      <c r="J2491" s="77" t="e">
        <f t="shared" si="1328"/>
        <v>#DIV/0!</v>
      </c>
      <c r="K2491" s="24"/>
      <c r="L2491" s="24"/>
      <c r="M2491" s="161" t="e">
        <f t="shared" si="1329"/>
        <v>#DIV/0!</v>
      </c>
      <c r="N2491" s="503"/>
    </row>
    <row r="2492" spans="1:14" x14ac:dyDescent="0.3">
      <c r="A2492" s="621"/>
      <c r="B2492" s="478" t="s">
        <v>38</v>
      </c>
      <c r="C2492" s="27"/>
      <c r="D2492" s="24">
        <v>169.56</v>
      </c>
      <c r="E2492" s="24">
        <v>169.56</v>
      </c>
      <c r="F2492" s="24">
        <v>98.87</v>
      </c>
      <c r="G2492" s="96">
        <f t="shared" si="1326"/>
        <v>0.58299999999999996</v>
      </c>
      <c r="H2492" s="24">
        <v>98.87</v>
      </c>
      <c r="I2492" s="96">
        <f t="shared" si="1327"/>
        <v>0.58299999999999996</v>
      </c>
      <c r="J2492" s="96">
        <f t="shared" si="1328"/>
        <v>1</v>
      </c>
      <c r="K2492" s="24">
        <v>169.56</v>
      </c>
      <c r="L2492" s="24">
        <f>E2492-K2492</f>
        <v>0</v>
      </c>
      <c r="M2492" s="158">
        <f t="shared" si="1329"/>
        <v>1</v>
      </c>
      <c r="N2492" s="503"/>
    </row>
    <row r="2493" spans="1:14" x14ac:dyDescent="0.3">
      <c r="A2493" s="622"/>
      <c r="B2493" s="478" t="s">
        <v>20</v>
      </c>
      <c r="C2493" s="27"/>
      <c r="D2493" s="24"/>
      <c r="E2493" s="24"/>
      <c r="F2493" s="24"/>
      <c r="G2493" s="95" t="e">
        <f t="shared" si="1326"/>
        <v>#DIV/0!</v>
      </c>
      <c r="H2493" s="24"/>
      <c r="I2493" s="77" t="e">
        <f t="shared" si="1327"/>
        <v>#DIV/0!</v>
      </c>
      <c r="J2493" s="77" t="e">
        <f t="shared" si="1328"/>
        <v>#DIV/0!</v>
      </c>
      <c r="K2493" s="24"/>
      <c r="L2493" s="24"/>
      <c r="M2493" s="161" t="e">
        <f t="shared" si="1329"/>
        <v>#DIV/0!</v>
      </c>
      <c r="N2493" s="508"/>
    </row>
    <row r="2494" spans="1:14" ht="56.25" x14ac:dyDescent="0.3">
      <c r="A2494" s="620" t="s">
        <v>1221</v>
      </c>
      <c r="B2494" s="462" t="s">
        <v>479</v>
      </c>
      <c r="C2494" s="37" t="s">
        <v>139</v>
      </c>
      <c r="D2494" s="24">
        <f>SUM(D2495:D2498)</f>
        <v>79.58</v>
      </c>
      <c r="E2494" s="24">
        <f>SUM(E2495:E2498)</f>
        <v>79.58</v>
      </c>
      <c r="F2494" s="24">
        <f>SUM(F2495:F2498)</f>
        <v>0</v>
      </c>
      <c r="G2494" s="95">
        <f t="shared" si="1326"/>
        <v>0</v>
      </c>
      <c r="H2494" s="24">
        <f>SUM(H2495:H2498)</f>
        <v>0</v>
      </c>
      <c r="I2494" s="77">
        <f t="shared" si="1327"/>
        <v>0</v>
      </c>
      <c r="J2494" s="77" t="e">
        <f t="shared" si="1328"/>
        <v>#DIV/0!</v>
      </c>
      <c r="K2494" s="24">
        <f>SUM(K2495:K2498)</f>
        <v>79.58</v>
      </c>
      <c r="L2494" s="24">
        <f>SUM(L2495:L2498)</f>
        <v>0</v>
      </c>
      <c r="M2494" s="158">
        <f t="shared" si="1329"/>
        <v>1</v>
      </c>
      <c r="N2494" s="503" t="s">
        <v>856</v>
      </c>
    </row>
    <row r="2495" spans="1:14" x14ac:dyDescent="0.3">
      <c r="A2495" s="621"/>
      <c r="B2495" s="478" t="s">
        <v>19</v>
      </c>
      <c r="C2495" s="27"/>
      <c r="D2495" s="24"/>
      <c r="E2495" s="24"/>
      <c r="F2495" s="24"/>
      <c r="G2495" s="95" t="e">
        <f t="shared" si="1326"/>
        <v>#DIV/0!</v>
      </c>
      <c r="H2495" s="24"/>
      <c r="I2495" s="77" t="e">
        <f t="shared" si="1327"/>
        <v>#DIV/0!</v>
      </c>
      <c r="J2495" s="77" t="e">
        <f t="shared" si="1328"/>
        <v>#DIV/0!</v>
      </c>
      <c r="K2495" s="24"/>
      <c r="L2495" s="24"/>
      <c r="M2495" s="161" t="e">
        <f t="shared" si="1329"/>
        <v>#DIV/0!</v>
      </c>
      <c r="N2495" s="503"/>
    </row>
    <row r="2496" spans="1:14" x14ac:dyDescent="0.3">
      <c r="A2496" s="621"/>
      <c r="B2496" s="478" t="s">
        <v>18</v>
      </c>
      <c r="C2496" s="27"/>
      <c r="D2496" s="24"/>
      <c r="E2496" s="24"/>
      <c r="F2496" s="24"/>
      <c r="G2496" s="95" t="e">
        <f t="shared" si="1326"/>
        <v>#DIV/0!</v>
      </c>
      <c r="H2496" s="24"/>
      <c r="I2496" s="77" t="e">
        <f t="shared" si="1327"/>
        <v>#DIV/0!</v>
      </c>
      <c r="J2496" s="77" t="e">
        <f t="shared" si="1328"/>
        <v>#DIV/0!</v>
      </c>
      <c r="K2496" s="24"/>
      <c r="L2496" s="24"/>
      <c r="M2496" s="161" t="e">
        <f t="shared" si="1329"/>
        <v>#DIV/0!</v>
      </c>
      <c r="N2496" s="503"/>
    </row>
    <row r="2497" spans="1:14" x14ac:dyDescent="0.3">
      <c r="A2497" s="621"/>
      <c r="B2497" s="478" t="s">
        <v>38</v>
      </c>
      <c r="C2497" s="27"/>
      <c r="D2497" s="24">
        <v>79.58</v>
      </c>
      <c r="E2497" s="24">
        <v>79.58</v>
      </c>
      <c r="F2497" s="24"/>
      <c r="G2497" s="95">
        <f t="shared" si="1326"/>
        <v>0</v>
      </c>
      <c r="H2497" s="24"/>
      <c r="I2497" s="77">
        <f t="shared" si="1327"/>
        <v>0</v>
      </c>
      <c r="J2497" s="77" t="e">
        <f t="shared" si="1328"/>
        <v>#DIV/0!</v>
      </c>
      <c r="K2497" s="24">
        <v>79.58</v>
      </c>
      <c r="L2497" s="24"/>
      <c r="M2497" s="158">
        <f t="shared" si="1329"/>
        <v>1</v>
      </c>
      <c r="N2497" s="503"/>
    </row>
    <row r="2498" spans="1:14" x14ac:dyDescent="0.3">
      <c r="A2498" s="622"/>
      <c r="B2498" s="478" t="s">
        <v>20</v>
      </c>
      <c r="C2498" s="27"/>
      <c r="D2498" s="24"/>
      <c r="E2498" s="24"/>
      <c r="F2498" s="24"/>
      <c r="G2498" s="95" t="e">
        <f t="shared" si="1326"/>
        <v>#DIV/0!</v>
      </c>
      <c r="H2498" s="24"/>
      <c r="I2498" s="77" t="e">
        <f t="shared" si="1327"/>
        <v>#DIV/0!</v>
      </c>
      <c r="J2498" s="77" t="e">
        <f t="shared" si="1328"/>
        <v>#DIV/0!</v>
      </c>
      <c r="K2498" s="24"/>
      <c r="L2498" s="24"/>
      <c r="M2498" s="161" t="e">
        <f t="shared" si="1329"/>
        <v>#DIV/0!</v>
      </c>
      <c r="N2498" s="503"/>
    </row>
    <row r="2499" spans="1:14" ht="37.5" x14ac:dyDescent="0.3">
      <c r="A2499" s="620" t="s">
        <v>1222</v>
      </c>
      <c r="B2499" s="37" t="s">
        <v>563</v>
      </c>
      <c r="C2499" s="37" t="s">
        <v>139</v>
      </c>
      <c r="D2499" s="50">
        <f>SUM(D2500:D2503)</f>
        <v>103.9</v>
      </c>
      <c r="E2499" s="50">
        <f>SUM(E2500:E2503)</f>
        <v>103.9</v>
      </c>
      <c r="F2499" s="50">
        <f>SUM(F2500:F2503)</f>
        <v>0</v>
      </c>
      <c r="G2499" s="95">
        <f t="shared" si="1326"/>
        <v>0</v>
      </c>
      <c r="H2499" s="50">
        <f>SUM(H2500:H2503)</f>
        <v>0</v>
      </c>
      <c r="I2499" s="95">
        <f t="shared" si="1327"/>
        <v>0</v>
      </c>
      <c r="J2499" s="95" t="e">
        <f t="shared" si="1328"/>
        <v>#DIV/0!</v>
      </c>
      <c r="K2499" s="50">
        <f>SUM(K2500:K2503)</f>
        <v>103.9</v>
      </c>
      <c r="L2499" s="50">
        <f>SUM(L2500:L2503)</f>
        <v>0</v>
      </c>
      <c r="M2499" s="160">
        <f t="shared" si="1329"/>
        <v>1</v>
      </c>
      <c r="N2499" s="502" t="s">
        <v>477</v>
      </c>
    </row>
    <row r="2500" spans="1:14" x14ac:dyDescent="0.3">
      <c r="A2500" s="621"/>
      <c r="B2500" s="478" t="s">
        <v>19</v>
      </c>
      <c r="C2500" s="27"/>
      <c r="D2500" s="24"/>
      <c r="E2500" s="24"/>
      <c r="F2500" s="24"/>
      <c r="G2500" s="95" t="e">
        <f t="shared" si="1326"/>
        <v>#DIV/0!</v>
      </c>
      <c r="H2500" s="24"/>
      <c r="I2500" s="77" t="e">
        <f t="shared" si="1327"/>
        <v>#DIV/0!</v>
      </c>
      <c r="J2500" s="77" t="e">
        <f t="shared" si="1328"/>
        <v>#DIV/0!</v>
      </c>
      <c r="K2500" s="24"/>
      <c r="L2500" s="24"/>
      <c r="M2500" s="161" t="e">
        <f t="shared" si="1329"/>
        <v>#DIV/0!</v>
      </c>
      <c r="N2500" s="503"/>
    </row>
    <row r="2501" spans="1:14" x14ac:dyDescent="0.3">
      <c r="A2501" s="621"/>
      <c r="B2501" s="478" t="s">
        <v>18</v>
      </c>
      <c r="C2501" s="27"/>
      <c r="D2501" s="24"/>
      <c r="E2501" s="24"/>
      <c r="F2501" s="24"/>
      <c r="G2501" s="95" t="e">
        <f t="shared" si="1326"/>
        <v>#DIV/0!</v>
      </c>
      <c r="H2501" s="24"/>
      <c r="I2501" s="77" t="e">
        <f t="shared" si="1327"/>
        <v>#DIV/0!</v>
      </c>
      <c r="J2501" s="77" t="e">
        <f t="shared" si="1328"/>
        <v>#DIV/0!</v>
      </c>
      <c r="K2501" s="24"/>
      <c r="L2501" s="24"/>
      <c r="M2501" s="161" t="e">
        <f t="shared" si="1329"/>
        <v>#DIV/0!</v>
      </c>
      <c r="N2501" s="503"/>
    </row>
    <row r="2502" spans="1:14" x14ac:dyDescent="0.3">
      <c r="A2502" s="621"/>
      <c r="B2502" s="478" t="s">
        <v>38</v>
      </c>
      <c r="C2502" s="27"/>
      <c r="D2502" s="24">
        <v>103.9</v>
      </c>
      <c r="E2502" s="24">
        <v>103.9</v>
      </c>
      <c r="F2502" s="24"/>
      <c r="G2502" s="95">
        <f t="shared" si="1326"/>
        <v>0</v>
      </c>
      <c r="H2502" s="24"/>
      <c r="I2502" s="77">
        <f t="shared" si="1327"/>
        <v>0</v>
      </c>
      <c r="J2502" s="77" t="e">
        <f t="shared" si="1328"/>
        <v>#DIV/0!</v>
      </c>
      <c r="K2502" s="24">
        <v>103.9</v>
      </c>
      <c r="L2502" s="24"/>
      <c r="M2502" s="158">
        <f t="shared" si="1329"/>
        <v>1</v>
      </c>
      <c r="N2502" s="503"/>
    </row>
    <row r="2503" spans="1:14" x14ac:dyDescent="0.3">
      <c r="A2503" s="622"/>
      <c r="B2503" s="478" t="s">
        <v>20</v>
      </c>
      <c r="C2503" s="27"/>
      <c r="D2503" s="24"/>
      <c r="E2503" s="24"/>
      <c r="F2503" s="24"/>
      <c r="G2503" s="77" t="e">
        <f t="shared" si="1326"/>
        <v>#DIV/0!</v>
      </c>
      <c r="H2503" s="24"/>
      <c r="I2503" s="77" t="e">
        <f t="shared" si="1327"/>
        <v>#DIV/0!</v>
      </c>
      <c r="J2503" s="77" t="e">
        <f t="shared" si="1328"/>
        <v>#DIV/0!</v>
      </c>
      <c r="K2503" s="24"/>
      <c r="L2503" s="24"/>
      <c r="M2503" s="161" t="e">
        <f t="shared" si="1329"/>
        <v>#DIV/0!</v>
      </c>
      <c r="N2503" s="508"/>
    </row>
    <row r="2504" spans="1:14" ht="33" customHeight="1" x14ac:dyDescent="0.3">
      <c r="A2504" s="620" t="s">
        <v>1223</v>
      </c>
      <c r="B2504" s="269" t="s">
        <v>1388</v>
      </c>
      <c r="C2504" s="37" t="s">
        <v>139</v>
      </c>
      <c r="D2504" s="24">
        <f>SUM(D2505:D2508)</f>
        <v>56.94</v>
      </c>
      <c r="E2504" s="24">
        <f>SUM(E2505:E2508)</f>
        <v>56.94</v>
      </c>
      <c r="F2504" s="24"/>
      <c r="G2504" s="77">
        <f t="shared" si="1326"/>
        <v>0</v>
      </c>
      <c r="H2504" s="24"/>
      <c r="I2504" s="77">
        <f t="shared" si="1327"/>
        <v>0</v>
      </c>
      <c r="J2504" s="77" t="e">
        <f t="shared" si="1328"/>
        <v>#DIV/0!</v>
      </c>
      <c r="K2504" s="24">
        <f>SUM(K2505:K2508)</f>
        <v>56.94</v>
      </c>
      <c r="L2504" s="24"/>
      <c r="M2504" s="158">
        <f t="shared" si="1329"/>
        <v>1</v>
      </c>
      <c r="N2504" s="623" t="s">
        <v>857</v>
      </c>
    </row>
    <row r="2505" spans="1:14" x14ac:dyDescent="0.3">
      <c r="A2505" s="621"/>
      <c r="B2505" s="478" t="s">
        <v>19</v>
      </c>
      <c r="C2505" s="27"/>
      <c r="D2505" s="24"/>
      <c r="E2505" s="24"/>
      <c r="F2505" s="24"/>
      <c r="G2505" s="77" t="e">
        <f t="shared" si="1326"/>
        <v>#DIV/0!</v>
      </c>
      <c r="H2505" s="24"/>
      <c r="I2505" s="77" t="e">
        <f t="shared" si="1327"/>
        <v>#DIV/0!</v>
      </c>
      <c r="J2505" s="77" t="e">
        <f t="shared" si="1328"/>
        <v>#DIV/0!</v>
      </c>
      <c r="K2505" s="24"/>
      <c r="L2505" s="24"/>
      <c r="M2505" s="161" t="e">
        <f t="shared" si="1329"/>
        <v>#DIV/0!</v>
      </c>
      <c r="N2505" s="624"/>
    </row>
    <row r="2506" spans="1:14" x14ac:dyDescent="0.3">
      <c r="A2506" s="621"/>
      <c r="B2506" s="478" t="s">
        <v>18</v>
      </c>
      <c r="C2506" s="27"/>
      <c r="D2506" s="24"/>
      <c r="E2506" s="24"/>
      <c r="F2506" s="24"/>
      <c r="G2506" s="77" t="e">
        <f t="shared" si="1326"/>
        <v>#DIV/0!</v>
      </c>
      <c r="H2506" s="24"/>
      <c r="I2506" s="77" t="e">
        <f t="shared" si="1327"/>
        <v>#DIV/0!</v>
      </c>
      <c r="J2506" s="77" t="e">
        <f t="shared" si="1328"/>
        <v>#DIV/0!</v>
      </c>
      <c r="K2506" s="24"/>
      <c r="L2506" s="24"/>
      <c r="M2506" s="161" t="e">
        <f t="shared" si="1329"/>
        <v>#DIV/0!</v>
      </c>
      <c r="N2506" s="624"/>
    </row>
    <row r="2507" spans="1:14" x14ac:dyDescent="0.3">
      <c r="A2507" s="621"/>
      <c r="B2507" s="478" t="s">
        <v>38</v>
      </c>
      <c r="C2507" s="27"/>
      <c r="D2507" s="24">
        <v>56.94</v>
      </c>
      <c r="E2507" s="24">
        <v>56.94</v>
      </c>
      <c r="F2507" s="24"/>
      <c r="G2507" s="77">
        <f t="shared" si="1326"/>
        <v>0</v>
      </c>
      <c r="H2507" s="24"/>
      <c r="I2507" s="77">
        <f t="shared" si="1327"/>
        <v>0</v>
      </c>
      <c r="J2507" s="77" t="e">
        <f t="shared" si="1328"/>
        <v>#DIV/0!</v>
      </c>
      <c r="K2507" s="24">
        <v>56.94</v>
      </c>
      <c r="L2507" s="24"/>
      <c r="M2507" s="158">
        <f t="shared" si="1329"/>
        <v>1</v>
      </c>
      <c r="N2507" s="624"/>
    </row>
    <row r="2508" spans="1:14" x14ac:dyDescent="0.3">
      <c r="A2508" s="622"/>
      <c r="B2508" s="478" t="s">
        <v>20</v>
      </c>
      <c r="C2508" s="27"/>
      <c r="D2508" s="24"/>
      <c r="E2508" s="24"/>
      <c r="F2508" s="24"/>
      <c r="G2508" s="77" t="e">
        <f t="shared" si="1326"/>
        <v>#DIV/0!</v>
      </c>
      <c r="H2508" s="24"/>
      <c r="I2508" s="77" t="e">
        <f t="shared" si="1327"/>
        <v>#DIV/0!</v>
      </c>
      <c r="J2508" s="77" t="e">
        <f t="shared" si="1328"/>
        <v>#DIV/0!</v>
      </c>
      <c r="K2508" s="24"/>
      <c r="L2508" s="24"/>
      <c r="M2508" s="161" t="e">
        <f t="shared" si="1329"/>
        <v>#DIV/0!</v>
      </c>
      <c r="N2508" s="625"/>
    </row>
    <row r="2509" spans="1:14" ht="37.5" x14ac:dyDescent="0.3">
      <c r="A2509" s="620" t="s">
        <v>1224</v>
      </c>
      <c r="B2509" s="49" t="s">
        <v>286</v>
      </c>
      <c r="C2509" s="37" t="s">
        <v>139</v>
      </c>
      <c r="D2509" s="50">
        <f>SUM(D2510:D2513)</f>
        <v>13139.62</v>
      </c>
      <c r="E2509" s="50">
        <f>SUM(E2510:E2513)</f>
        <v>13139.62</v>
      </c>
      <c r="F2509" s="50">
        <f>SUM(F2510:F2513)</f>
        <v>239.85</v>
      </c>
      <c r="G2509" s="101">
        <f t="shared" si="1326"/>
        <v>1.7999999999999999E-2</v>
      </c>
      <c r="H2509" s="50">
        <f>SUM(H2510:H2513)</f>
        <v>239.85</v>
      </c>
      <c r="I2509" s="101">
        <f t="shared" si="1327"/>
        <v>1.7999999999999999E-2</v>
      </c>
      <c r="J2509" s="101">
        <f t="shared" si="1328"/>
        <v>1</v>
      </c>
      <c r="K2509" s="50">
        <f>SUM(K2510:K2513)</f>
        <v>12759.32</v>
      </c>
      <c r="L2509" s="50">
        <f>SUM(L2510:L2513)</f>
        <v>380.3</v>
      </c>
      <c r="M2509" s="160">
        <f t="shared" si="1329"/>
        <v>0.97</v>
      </c>
      <c r="N2509" s="502" t="s">
        <v>477</v>
      </c>
    </row>
    <row r="2510" spans="1:14" x14ac:dyDescent="0.3">
      <c r="A2510" s="621"/>
      <c r="B2510" s="478" t="s">
        <v>19</v>
      </c>
      <c r="C2510" s="27"/>
      <c r="D2510" s="24">
        <f t="shared" ref="D2510:F2513" si="1330">D2515+D2520+D2525+D2530+D2535+D2540+D2545+D2550+D2555</f>
        <v>0</v>
      </c>
      <c r="E2510" s="24">
        <f t="shared" si="1330"/>
        <v>0</v>
      </c>
      <c r="F2510" s="24">
        <f t="shared" si="1330"/>
        <v>0</v>
      </c>
      <c r="G2510" s="77" t="e">
        <f t="shared" si="1326"/>
        <v>#DIV/0!</v>
      </c>
      <c r="H2510" s="24">
        <f>H2515+H2525+H2530+H2535+H2540+H2545+H2550+H2555</f>
        <v>0</v>
      </c>
      <c r="I2510" s="77" t="e">
        <f t="shared" si="1327"/>
        <v>#DIV/0!</v>
      </c>
      <c r="J2510" s="95" t="e">
        <f t="shared" si="1328"/>
        <v>#DIV/0!</v>
      </c>
      <c r="K2510" s="24">
        <f>K2515+K2520+K2525+K2530+K2535+K2540+K2545+K2550+K2555</f>
        <v>0</v>
      </c>
      <c r="L2510" s="24">
        <f>E2510-K2510</f>
        <v>0</v>
      </c>
      <c r="M2510" s="161" t="e">
        <f t="shared" si="1329"/>
        <v>#DIV/0!</v>
      </c>
      <c r="N2510" s="503"/>
    </row>
    <row r="2511" spans="1:14" x14ac:dyDescent="0.3">
      <c r="A2511" s="621"/>
      <c r="B2511" s="478" t="s">
        <v>18</v>
      </c>
      <c r="C2511" s="27"/>
      <c r="D2511" s="24">
        <f t="shared" si="1330"/>
        <v>0</v>
      </c>
      <c r="E2511" s="24">
        <f t="shared" si="1330"/>
        <v>0</v>
      </c>
      <c r="F2511" s="24">
        <f t="shared" si="1330"/>
        <v>0</v>
      </c>
      <c r="G2511" s="77" t="e">
        <f t="shared" si="1326"/>
        <v>#DIV/0!</v>
      </c>
      <c r="H2511" s="24">
        <f>H2516+H2526+H2531+H2536+H2541+H2546+H2551+H2556</f>
        <v>0</v>
      </c>
      <c r="I2511" s="77" t="e">
        <f t="shared" si="1327"/>
        <v>#DIV/0!</v>
      </c>
      <c r="J2511" s="95" t="e">
        <f t="shared" si="1328"/>
        <v>#DIV/0!</v>
      </c>
      <c r="K2511" s="24">
        <f>K2516+K2521+K2526+K2531+K2536+K2541+K2546+K2551+K2556</f>
        <v>0</v>
      </c>
      <c r="L2511" s="24">
        <f>E2511-K2511</f>
        <v>0</v>
      </c>
      <c r="M2511" s="161" t="e">
        <f t="shared" si="1329"/>
        <v>#DIV/0!</v>
      </c>
      <c r="N2511" s="503"/>
    </row>
    <row r="2512" spans="1:14" x14ac:dyDescent="0.3">
      <c r="A2512" s="621"/>
      <c r="B2512" s="485" t="s">
        <v>38</v>
      </c>
      <c r="C2512" s="15"/>
      <c r="D2512" s="24">
        <f t="shared" si="1330"/>
        <v>8979.31</v>
      </c>
      <c r="E2512" s="24">
        <f t="shared" si="1330"/>
        <v>8979.31</v>
      </c>
      <c r="F2512" s="24">
        <f t="shared" si="1330"/>
        <v>166.55</v>
      </c>
      <c r="G2512" s="62">
        <f t="shared" si="1326"/>
        <v>1.9E-2</v>
      </c>
      <c r="H2512" s="24">
        <f>H2517+H2527+H2532+H2537+H2542+H2547+H2552+H2557</f>
        <v>166.55</v>
      </c>
      <c r="I2512" s="62">
        <f t="shared" si="1327"/>
        <v>1.9E-2</v>
      </c>
      <c r="J2512" s="62">
        <f t="shared" si="1328"/>
        <v>1</v>
      </c>
      <c r="K2512" s="24">
        <f>K2517+K2522+K2527+K2532+K2537+K2542+K2547+K2552+K2557</f>
        <v>8979.31</v>
      </c>
      <c r="L2512" s="39">
        <f>L2517+L2527+L2532+L2537+L2542+L2547+L2552+L2557</f>
        <v>0</v>
      </c>
      <c r="M2512" s="253">
        <f t="shared" si="1329"/>
        <v>1</v>
      </c>
      <c r="N2512" s="503"/>
    </row>
    <row r="2513" spans="1:14" x14ac:dyDescent="0.3">
      <c r="A2513" s="622"/>
      <c r="B2513" s="478" t="s">
        <v>20</v>
      </c>
      <c r="C2513" s="27"/>
      <c r="D2513" s="24">
        <f t="shared" si="1330"/>
        <v>4160.3100000000004</v>
      </c>
      <c r="E2513" s="24">
        <f t="shared" si="1330"/>
        <v>4160.3100000000004</v>
      </c>
      <c r="F2513" s="24">
        <f t="shared" si="1330"/>
        <v>73.3</v>
      </c>
      <c r="G2513" s="96">
        <f t="shared" si="1326"/>
        <v>1.7999999999999999E-2</v>
      </c>
      <c r="H2513" s="24">
        <f>H2518+H2528+H2533+H2538+H2543+H2548+H2553+H2558</f>
        <v>73.3</v>
      </c>
      <c r="I2513" s="96">
        <f t="shared" si="1327"/>
        <v>1.7999999999999999E-2</v>
      </c>
      <c r="J2513" s="96">
        <f t="shared" si="1328"/>
        <v>1</v>
      </c>
      <c r="K2513" s="24">
        <f>K2518+K2523+K2528+K2533+K2538+K2543+K2548+K2553+K2558</f>
        <v>3780.01</v>
      </c>
      <c r="L2513" s="24">
        <f>L2518+L2528+L2533+L2538+L2543+L2548+L2553+L2558</f>
        <v>380.3</v>
      </c>
      <c r="M2513" s="158">
        <f t="shared" si="1329"/>
        <v>0.91</v>
      </c>
      <c r="N2513" s="508"/>
    </row>
    <row r="2514" spans="1:14" ht="56.25" x14ac:dyDescent="0.3">
      <c r="A2514" s="620" t="s">
        <v>1225</v>
      </c>
      <c r="B2514" s="49" t="s">
        <v>208</v>
      </c>
      <c r="C2514" s="37" t="s">
        <v>139</v>
      </c>
      <c r="D2514" s="50">
        <f>SUM(D2515:D2518)</f>
        <v>2203.1</v>
      </c>
      <c r="E2514" s="50">
        <f>SUM(E2515:E2518)</f>
        <v>2203.1</v>
      </c>
      <c r="F2514" s="50">
        <f>SUM(F2515:F2518)</f>
        <v>0</v>
      </c>
      <c r="G2514" s="96">
        <f t="shared" si="1326"/>
        <v>0</v>
      </c>
      <c r="H2514" s="24">
        <f>SUM(H2515:H2518)</f>
        <v>0</v>
      </c>
      <c r="I2514" s="96">
        <f t="shared" si="1327"/>
        <v>0</v>
      </c>
      <c r="J2514" s="77" t="e">
        <f t="shared" si="1328"/>
        <v>#DIV/0!</v>
      </c>
      <c r="K2514" s="50">
        <f>SUM(K2515:K2518)</f>
        <v>2203.1</v>
      </c>
      <c r="L2514" s="50">
        <f>SUM(L2515:L2518)</f>
        <v>0</v>
      </c>
      <c r="M2514" s="160">
        <f t="shared" si="1329"/>
        <v>1</v>
      </c>
      <c r="N2514" s="698" t="s">
        <v>858</v>
      </c>
    </row>
    <row r="2515" spans="1:14" x14ac:dyDescent="0.3">
      <c r="A2515" s="621"/>
      <c r="B2515" s="478" t="s">
        <v>19</v>
      </c>
      <c r="C2515" s="27"/>
      <c r="D2515" s="24"/>
      <c r="E2515" s="24"/>
      <c r="F2515" s="24"/>
      <c r="G2515" s="77" t="e">
        <f t="shared" ref="G2515:G2536" si="1331">F2515/E2515</f>
        <v>#DIV/0!</v>
      </c>
      <c r="H2515" s="24"/>
      <c r="I2515" s="77" t="e">
        <f t="shared" ref="I2515:I2536" si="1332">H2515/E2515</f>
        <v>#DIV/0!</v>
      </c>
      <c r="J2515" s="77" t="e">
        <f t="shared" ref="J2515:J2536" si="1333">H2515/F2515</f>
        <v>#DIV/0!</v>
      </c>
      <c r="K2515" s="24">
        <f>E2515</f>
        <v>0</v>
      </c>
      <c r="L2515" s="24">
        <f>E2515-K2515</f>
        <v>0</v>
      </c>
      <c r="M2515" s="161" t="e">
        <f t="shared" ref="M2515:M2536" si="1334">K2515/E2515</f>
        <v>#DIV/0!</v>
      </c>
      <c r="N2515" s="699"/>
    </row>
    <row r="2516" spans="1:14" x14ac:dyDescent="0.3">
      <c r="A2516" s="621"/>
      <c r="B2516" s="478" t="s">
        <v>18</v>
      </c>
      <c r="C2516" s="27"/>
      <c r="D2516" s="24"/>
      <c r="E2516" s="24"/>
      <c r="F2516" s="24"/>
      <c r="G2516" s="77" t="e">
        <f t="shared" si="1331"/>
        <v>#DIV/0!</v>
      </c>
      <c r="H2516" s="24"/>
      <c r="I2516" s="77" t="e">
        <f t="shared" si="1332"/>
        <v>#DIV/0!</v>
      </c>
      <c r="J2516" s="77" t="e">
        <f t="shared" si="1333"/>
        <v>#DIV/0!</v>
      </c>
      <c r="K2516" s="24">
        <f>E2516</f>
        <v>0</v>
      </c>
      <c r="L2516" s="24">
        <f>E2516-K2516</f>
        <v>0</v>
      </c>
      <c r="M2516" s="161" t="e">
        <f t="shared" si="1334"/>
        <v>#DIV/0!</v>
      </c>
      <c r="N2516" s="699"/>
    </row>
    <row r="2517" spans="1:14" x14ac:dyDescent="0.3">
      <c r="A2517" s="621"/>
      <c r="B2517" s="478" t="s">
        <v>38</v>
      </c>
      <c r="C2517" s="27"/>
      <c r="D2517" s="24">
        <v>2203.1</v>
      </c>
      <c r="E2517" s="24">
        <v>2203.1</v>
      </c>
      <c r="F2517" s="24"/>
      <c r="G2517" s="96">
        <f t="shared" si="1331"/>
        <v>0</v>
      </c>
      <c r="H2517" s="24"/>
      <c r="I2517" s="96">
        <f t="shared" si="1332"/>
        <v>0</v>
      </c>
      <c r="J2517" s="77" t="e">
        <f t="shared" si="1333"/>
        <v>#DIV/0!</v>
      </c>
      <c r="K2517" s="24">
        <f>E2517</f>
        <v>2203.1</v>
      </c>
      <c r="L2517" s="24">
        <f>E2517-K2517</f>
        <v>0</v>
      </c>
      <c r="M2517" s="158">
        <f t="shared" si="1334"/>
        <v>1</v>
      </c>
      <c r="N2517" s="699"/>
    </row>
    <row r="2518" spans="1:14" x14ac:dyDescent="0.3">
      <c r="A2518" s="622"/>
      <c r="B2518" s="478" t="s">
        <v>20</v>
      </c>
      <c r="C2518" s="27"/>
      <c r="D2518" s="24"/>
      <c r="E2518" s="24"/>
      <c r="F2518" s="24"/>
      <c r="G2518" s="77" t="e">
        <f t="shared" si="1331"/>
        <v>#DIV/0!</v>
      </c>
      <c r="H2518" s="24"/>
      <c r="I2518" s="77" t="e">
        <f t="shared" si="1332"/>
        <v>#DIV/0!</v>
      </c>
      <c r="J2518" s="77" t="e">
        <f t="shared" si="1333"/>
        <v>#DIV/0!</v>
      </c>
      <c r="K2518" s="24">
        <f>E2518</f>
        <v>0</v>
      </c>
      <c r="L2518" s="24">
        <f>E2518-K2518</f>
        <v>0</v>
      </c>
      <c r="M2518" s="161" t="e">
        <f t="shared" si="1334"/>
        <v>#DIV/0!</v>
      </c>
      <c r="N2518" s="700"/>
    </row>
    <row r="2519" spans="1:14" ht="56.25" customHeight="1" x14ac:dyDescent="0.3">
      <c r="A2519" s="620" t="s">
        <v>1226</v>
      </c>
      <c r="B2519" s="269" t="s">
        <v>860</v>
      </c>
      <c r="C2519" s="37" t="s">
        <v>139</v>
      </c>
      <c r="D2519" s="24">
        <f>SUM(D2520:D2523)</f>
        <v>102.85</v>
      </c>
      <c r="E2519" s="24">
        <f>SUM(E2520:E2523)</f>
        <v>102.85</v>
      </c>
      <c r="F2519" s="24"/>
      <c r="G2519" s="77">
        <f t="shared" si="1331"/>
        <v>0</v>
      </c>
      <c r="H2519" s="24"/>
      <c r="I2519" s="77">
        <f t="shared" si="1332"/>
        <v>0</v>
      </c>
      <c r="J2519" s="77" t="e">
        <f t="shared" si="1333"/>
        <v>#DIV/0!</v>
      </c>
      <c r="K2519" s="24">
        <f>SUM(K2520:K2523)</f>
        <v>102.85</v>
      </c>
      <c r="L2519" s="24"/>
      <c r="M2519" s="506">
        <f t="shared" si="1334"/>
        <v>1</v>
      </c>
      <c r="N2519" s="1019" t="s">
        <v>861</v>
      </c>
    </row>
    <row r="2520" spans="1:14" x14ac:dyDescent="0.3">
      <c r="A2520" s="621"/>
      <c r="B2520" s="478" t="s">
        <v>19</v>
      </c>
      <c r="C2520" s="27"/>
      <c r="D2520" s="24"/>
      <c r="E2520" s="24"/>
      <c r="F2520" s="24"/>
      <c r="G2520" s="77" t="e">
        <f t="shared" si="1331"/>
        <v>#DIV/0!</v>
      </c>
      <c r="H2520" s="24"/>
      <c r="I2520" s="77" t="e">
        <f t="shared" si="1332"/>
        <v>#DIV/0!</v>
      </c>
      <c r="J2520" s="77" t="e">
        <f t="shared" si="1333"/>
        <v>#DIV/0!</v>
      </c>
      <c r="K2520" s="24"/>
      <c r="L2520" s="24"/>
      <c r="M2520" s="507" t="e">
        <f t="shared" si="1334"/>
        <v>#DIV/0!</v>
      </c>
      <c r="N2520" s="1020"/>
    </row>
    <row r="2521" spans="1:14" x14ac:dyDescent="0.3">
      <c r="A2521" s="621"/>
      <c r="B2521" s="478" t="s">
        <v>18</v>
      </c>
      <c r="C2521" s="27"/>
      <c r="D2521" s="24"/>
      <c r="E2521" s="24"/>
      <c r="F2521" s="24"/>
      <c r="G2521" s="77" t="e">
        <f t="shared" si="1331"/>
        <v>#DIV/0!</v>
      </c>
      <c r="H2521" s="24"/>
      <c r="I2521" s="77" t="e">
        <f t="shared" si="1332"/>
        <v>#DIV/0!</v>
      </c>
      <c r="J2521" s="77" t="e">
        <f t="shared" si="1333"/>
        <v>#DIV/0!</v>
      </c>
      <c r="K2521" s="24"/>
      <c r="L2521" s="24"/>
      <c r="M2521" s="507" t="e">
        <f t="shared" si="1334"/>
        <v>#DIV/0!</v>
      </c>
      <c r="N2521" s="1020"/>
    </row>
    <row r="2522" spans="1:14" x14ac:dyDescent="0.3">
      <c r="A2522" s="621"/>
      <c r="B2522" s="478" t="s">
        <v>38</v>
      </c>
      <c r="C2522" s="27"/>
      <c r="D2522" s="24">
        <v>102.85</v>
      </c>
      <c r="E2522" s="24">
        <v>102.85</v>
      </c>
      <c r="F2522" s="24"/>
      <c r="G2522" s="77">
        <f t="shared" si="1331"/>
        <v>0</v>
      </c>
      <c r="H2522" s="24"/>
      <c r="I2522" s="77">
        <f t="shared" si="1332"/>
        <v>0</v>
      </c>
      <c r="J2522" s="77" t="e">
        <f t="shared" si="1333"/>
        <v>#DIV/0!</v>
      </c>
      <c r="K2522" s="24">
        <v>102.85</v>
      </c>
      <c r="L2522" s="24"/>
      <c r="M2522" s="506">
        <f t="shared" si="1334"/>
        <v>1</v>
      </c>
      <c r="N2522" s="1020"/>
    </row>
    <row r="2523" spans="1:14" x14ac:dyDescent="0.3">
      <c r="A2523" s="622"/>
      <c r="B2523" s="478" t="s">
        <v>20</v>
      </c>
      <c r="C2523" s="27"/>
      <c r="D2523" s="24"/>
      <c r="E2523" s="24"/>
      <c r="F2523" s="24"/>
      <c r="G2523" s="77" t="e">
        <f t="shared" si="1331"/>
        <v>#DIV/0!</v>
      </c>
      <c r="H2523" s="24"/>
      <c r="I2523" s="77" t="e">
        <f t="shared" si="1332"/>
        <v>#DIV/0!</v>
      </c>
      <c r="J2523" s="77" t="e">
        <f t="shared" si="1333"/>
        <v>#DIV/0!</v>
      </c>
      <c r="K2523" s="24"/>
      <c r="L2523" s="24"/>
      <c r="M2523" s="507" t="e">
        <f t="shared" si="1334"/>
        <v>#DIV/0!</v>
      </c>
      <c r="N2523" s="1021"/>
    </row>
    <row r="2524" spans="1:14" ht="37.5" x14ac:dyDescent="0.3">
      <c r="A2524" s="620" t="s">
        <v>1227</v>
      </c>
      <c r="B2524" s="49" t="s">
        <v>564</v>
      </c>
      <c r="C2524" s="37" t="s">
        <v>139</v>
      </c>
      <c r="D2524" s="50">
        <f>SUM(D2525:D2528)</f>
        <v>247.8</v>
      </c>
      <c r="E2524" s="50">
        <f>SUM(E2525:E2528)</f>
        <v>247.8</v>
      </c>
      <c r="F2524" s="24"/>
      <c r="G2524" s="96">
        <f t="shared" si="1331"/>
        <v>0</v>
      </c>
      <c r="H2524" s="24"/>
      <c r="I2524" s="96">
        <f t="shared" si="1332"/>
        <v>0</v>
      </c>
      <c r="J2524" s="77" t="e">
        <f t="shared" si="1333"/>
        <v>#DIV/0!</v>
      </c>
      <c r="K2524" s="50">
        <f>E2524</f>
        <v>247.8</v>
      </c>
      <c r="L2524" s="24">
        <f t="shared" ref="L2524:L2533" si="1335">E2524-K2524</f>
        <v>0</v>
      </c>
      <c r="M2524" s="160">
        <f t="shared" si="1334"/>
        <v>1</v>
      </c>
      <c r="N2524" s="698" t="s">
        <v>862</v>
      </c>
    </row>
    <row r="2525" spans="1:14" x14ac:dyDescent="0.3">
      <c r="A2525" s="621"/>
      <c r="B2525" s="478" t="s">
        <v>19</v>
      </c>
      <c r="C2525" s="27"/>
      <c r="D2525" s="24"/>
      <c r="E2525" s="24"/>
      <c r="F2525" s="24"/>
      <c r="G2525" s="77" t="e">
        <f t="shared" si="1331"/>
        <v>#DIV/0!</v>
      </c>
      <c r="H2525" s="24"/>
      <c r="I2525" s="77" t="e">
        <f t="shared" si="1332"/>
        <v>#DIV/0!</v>
      </c>
      <c r="J2525" s="77" t="e">
        <f t="shared" si="1333"/>
        <v>#DIV/0!</v>
      </c>
      <c r="K2525" s="24">
        <f>E2525</f>
        <v>0</v>
      </c>
      <c r="L2525" s="24">
        <f t="shared" si="1335"/>
        <v>0</v>
      </c>
      <c r="M2525" s="161" t="e">
        <f t="shared" si="1334"/>
        <v>#DIV/0!</v>
      </c>
      <c r="N2525" s="699"/>
    </row>
    <row r="2526" spans="1:14" x14ac:dyDescent="0.3">
      <c r="A2526" s="621"/>
      <c r="B2526" s="478" t="s">
        <v>18</v>
      </c>
      <c r="C2526" s="27"/>
      <c r="D2526" s="24"/>
      <c r="E2526" s="24"/>
      <c r="F2526" s="24"/>
      <c r="G2526" s="77" t="e">
        <f t="shared" si="1331"/>
        <v>#DIV/0!</v>
      </c>
      <c r="H2526" s="24"/>
      <c r="I2526" s="77" t="e">
        <f t="shared" si="1332"/>
        <v>#DIV/0!</v>
      </c>
      <c r="J2526" s="77" t="e">
        <f t="shared" si="1333"/>
        <v>#DIV/0!</v>
      </c>
      <c r="K2526" s="24">
        <f>E2526</f>
        <v>0</v>
      </c>
      <c r="L2526" s="24">
        <f t="shared" si="1335"/>
        <v>0</v>
      </c>
      <c r="M2526" s="161" t="e">
        <f t="shared" si="1334"/>
        <v>#DIV/0!</v>
      </c>
      <c r="N2526" s="699"/>
    </row>
    <row r="2527" spans="1:14" x14ac:dyDescent="0.3">
      <c r="A2527" s="621"/>
      <c r="B2527" s="478" t="s">
        <v>38</v>
      </c>
      <c r="C2527" s="27"/>
      <c r="D2527" s="24">
        <v>247.8</v>
      </c>
      <c r="E2527" s="24">
        <v>247.8</v>
      </c>
      <c r="F2527" s="24"/>
      <c r="G2527" s="96">
        <f t="shared" si="1331"/>
        <v>0</v>
      </c>
      <c r="H2527" s="24"/>
      <c r="I2527" s="96">
        <f t="shared" si="1332"/>
        <v>0</v>
      </c>
      <c r="J2527" s="77" t="e">
        <f t="shared" si="1333"/>
        <v>#DIV/0!</v>
      </c>
      <c r="K2527" s="24">
        <f>E2527</f>
        <v>247.8</v>
      </c>
      <c r="L2527" s="24">
        <f t="shared" si="1335"/>
        <v>0</v>
      </c>
      <c r="M2527" s="158">
        <f t="shared" si="1334"/>
        <v>1</v>
      </c>
      <c r="N2527" s="699"/>
    </row>
    <row r="2528" spans="1:14" x14ac:dyDescent="0.3">
      <c r="A2528" s="622"/>
      <c r="B2528" s="478" t="s">
        <v>20</v>
      </c>
      <c r="C2528" s="27"/>
      <c r="D2528" s="24"/>
      <c r="E2528" s="24"/>
      <c r="F2528" s="24"/>
      <c r="G2528" s="77" t="e">
        <f t="shared" si="1331"/>
        <v>#DIV/0!</v>
      </c>
      <c r="H2528" s="24"/>
      <c r="I2528" s="77" t="e">
        <f t="shared" si="1332"/>
        <v>#DIV/0!</v>
      </c>
      <c r="J2528" s="77" t="e">
        <f t="shared" si="1333"/>
        <v>#DIV/0!</v>
      </c>
      <c r="K2528" s="24">
        <f>E2528</f>
        <v>0</v>
      </c>
      <c r="L2528" s="24">
        <f t="shared" si="1335"/>
        <v>0</v>
      </c>
      <c r="M2528" s="161" t="e">
        <f t="shared" si="1334"/>
        <v>#DIV/0!</v>
      </c>
      <c r="N2528" s="700"/>
    </row>
    <row r="2529" spans="1:14" ht="93.75" customHeight="1" x14ac:dyDescent="0.3">
      <c r="A2529" s="620" t="s">
        <v>1228</v>
      </c>
      <c r="B2529" s="49" t="s">
        <v>863</v>
      </c>
      <c r="C2529" s="37" t="s">
        <v>139</v>
      </c>
      <c r="D2529" s="50">
        <f>SUM(D2530:D2533)</f>
        <v>73.23</v>
      </c>
      <c r="E2529" s="50">
        <f>SUM(E2530:E2533)</f>
        <v>73.23</v>
      </c>
      <c r="F2529" s="50">
        <f>SUM(F2530:F2533)</f>
        <v>13.8</v>
      </c>
      <c r="G2529" s="96">
        <f t="shared" si="1331"/>
        <v>0.188</v>
      </c>
      <c r="H2529" s="24">
        <f>SUM(H2530:H2533)</f>
        <v>13.8</v>
      </c>
      <c r="I2529" s="96">
        <f t="shared" si="1332"/>
        <v>0.188</v>
      </c>
      <c r="J2529" s="96">
        <f t="shared" si="1333"/>
        <v>1</v>
      </c>
      <c r="K2529" s="50">
        <f>K2532</f>
        <v>73.23</v>
      </c>
      <c r="L2529" s="24">
        <f t="shared" si="1335"/>
        <v>0</v>
      </c>
      <c r="M2529" s="160">
        <f t="shared" si="1334"/>
        <v>1</v>
      </c>
      <c r="N2529" s="698" t="s">
        <v>864</v>
      </c>
    </row>
    <row r="2530" spans="1:14" x14ac:dyDescent="0.3">
      <c r="A2530" s="621"/>
      <c r="B2530" s="478" t="s">
        <v>19</v>
      </c>
      <c r="C2530" s="27"/>
      <c r="D2530" s="24"/>
      <c r="E2530" s="24"/>
      <c r="F2530" s="24"/>
      <c r="G2530" s="77" t="e">
        <f t="shared" si="1331"/>
        <v>#DIV/0!</v>
      </c>
      <c r="H2530" s="24"/>
      <c r="I2530" s="77" t="e">
        <f t="shared" si="1332"/>
        <v>#DIV/0!</v>
      </c>
      <c r="J2530" s="77" t="e">
        <f t="shared" si="1333"/>
        <v>#DIV/0!</v>
      </c>
      <c r="K2530" s="24">
        <f>E2530</f>
        <v>0</v>
      </c>
      <c r="L2530" s="24">
        <f t="shared" si="1335"/>
        <v>0</v>
      </c>
      <c r="M2530" s="161" t="e">
        <f t="shared" si="1334"/>
        <v>#DIV/0!</v>
      </c>
      <c r="N2530" s="699"/>
    </row>
    <row r="2531" spans="1:14" x14ac:dyDescent="0.3">
      <c r="A2531" s="621"/>
      <c r="B2531" s="478" t="s">
        <v>18</v>
      </c>
      <c r="C2531" s="27"/>
      <c r="D2531" s="24"/>
      <c r="E2531" s="24"/>
      <c r="F2531" s="24"/>
      <c r="G2531" s="77" t="e">
        <f t="shared" si="1331"/>
        <v>#DIV/0!</v>
      </c>
      <c r="H2531" s="24"/>
      <c r="I2531" s="77" t="e">
        <f t="shared" si="1332"/>
        <v>#DIV/0!</v>
      </c>
      <c r="J2531" s="77" t="e">
        <f t="shared" si="1333"/>
        <v>#DIV/0!</v>
      </c>
      <c r="K2531" s="24">
        <f>E2531</f>
        <v>0</v>
      </c>
      <c r="L2531" s="24">
        <f t="shared" si="1335"/>
        <v>0</v>
      </c>
      <c r="M2531" s="161" t="e">
        <f t="shared" si="1334"/>
        <v>#DIV/0!</v>
      </c>
      <c r="N2531" s="699"/>
    </row>
    <row r="2532" spans="1:14" x14ac:dyDescent="0.3">
      <c r="A2532" s="621"/>
      <c r="B2532" s="478" t="s">
        <v>38</v>
      </c>
      <c r="C2532" s="27"/>
      <c r="D2532" s="24">
        <v>73.23</v>
      </c>
      <c r="E2532" s="24">
        <v>73.23</v>
      </c>
      <c r="F2532" s="24">
        <v>13.8</v>
      </c>
      <c r="G2532" s="96">
        <f t="shared" si="1331"/>
        <v>0.188</v>
      </c>
      <c r="H2532" s="24">
        <v>13.8</v>
      </c>
      <c r="I2532" s="96">
        <f t="shared" si="1332"/>
        <v>0.188</v>
      </c>
      <c r="J2532" s="96">
        <f t="shared" si="1333"/>
        <v>1</v>
      </c>
      <c r="K2532" s="24">
        <v>73.23</v>
      </c>
      <c r="L2532" s="24">
        <f t="shared" si="1335"/>
        <v>0</v>
      </c>
      <c r="M2532" s="158">
        <f t="shared" si="1334"/>
        <v>1</v>
      </c>
      <c r="N2532" s="699"/>
    </row>
    <row r="2533" spans="1:14" x14ac:dyDescent="0.3">
      <c r="A2533" s="622"/>
      <c r="B2533" s="478" t="s">
        <v>20</v>
      </c>
      <c r="C2533" s="27"/>
      <c r="D2533" s="24"/>
      <c r="E2533" s="24"/>
      <c r="F2533" s="24"/>
      <c r="G2533" s="77" t="e">
        <f t="shared" si="1331"/>
        <v>#DIV/0!</v>
      </c>
      <c r="H2533" s="24"/>
      <c r="I2533" s="77" t="e">
        <f t="shared" si="1332"/>
        <v>#DIV/0!</v>
      </c>
      <c r="J2533" s="77" t="e">
        <f t="shared" si="1333"/>
        <v>#DIV/0!</v>
      </c>
      <c r="K2533" s="24">
        <f>E2533</f>
        <v>0</v>
      </c>
      <c r="L2533" s="24">
        <f t="shared" si="1335"/>
        <v>0</v>
      </c>
      <c r="M2533" s="161" t="e">
        <f t="shared" si="1334"/>
        <v>#DIV/0!</v>
      </c>
      <c r="N2533" s="700"/>
    </row>
    <row r="2534" spans="1:14" ht="112.5" x14ac:dyDescent="0.3">
      <c r="A2534" s="620" t="s">
        <v>1229</v>
      </c>
      <c r="B2534" s="49" t="s">
        <v>209</v>
      </c>
      <c r="C2534" s="37" t="s">
        <v>139</v>
      </c>
      <c r="D2534" s="50">
        <f>SUM(D2535:D2538)</f>
        <v>4160.3100000000004</v>
      </c>
      <c r="E2534" s="50">
        <f>SUM(E2535:E2538)</f>
        <v>4160.3100000000004</v>
      </c>
      <c r="F2534" s="50">
        <f>SUM(F2535:F2538)</f>
        <v>73.3</v>
      </c>
      <c r="G2534" s="96">
        <f t="shared" si="1331"/>
        <v>1.7999999999999999E-2</v>
      </c>
      <c r="H2534" s="24">
        <f>SUM(H2535:H2538)</f>
        <v>73.3</v>
      </c>
      <c r="I2534" s="96">
        <f t="shared" si="1332"/>
        <v>1.7999999999999999E-2</v>
      </c>
      <c r="J2534" s="96">
        <f t="shared" si="1333"/>
        <v>1</v>
      </c>
      <c r="K2534" s="50">
        <f>SUM(K2535:K2538)</f>
        <v>3780.01</v>
      </c>
      <c r="L2534" s="50">
        <f>SUM(L2535:L2538)</f>
        <v>380.3</v>
      </c>
      <c r="M2534" s="160">
        <f t="shared" si="1334"/>
        <v>0.91</v>
      </c>
      <c r="N2534" s="698" t="s">
        <v>1396</v>
      </c>
    </row>
    <row r="2535" spans="1:14" x14ac:dyDescent="0.3">
      <c r="A2535" s="621"/>
      <c r="B2535" s="478" t="s">
        <v>19</v>
      </c>
      <c r="C2535" s="27"/>
      <c r="D2535" s="24"/>
      <c r="E2535" s="24"/>
      <c r="F2535" s="24"/>
      <c r="G2535" s="77" t="e">
        <f t="shared" si="1331"/>
        <v>#DIV/0!</v>
      </c>
      <c r="H2535" s="24"/>
      <c r="I2535" s="77" t="e">
        <f t="shared" si="1332"/>
        <v>#DIV/0!</v>
      </c>
      <c r="J2535" s="77" t="e">
        <f t="shared" si="1333"/>
        <v>#DIV/0!</v>
      </c>
      <c r="K2535" s="24">
        <f>E2535</f>
        <v>0</v>
      </c>
      <c r="L2535" s="24">
        <f>E2535-K2535</f>
        <v>0</v>
      </c>
      <c r="M2535" s="161" t="e">
        <f t="shared" si="1334"/>
        <v>#DIV/0!</v>
      </c>
      <c r="N2535" s="699"/>
    </row>
    <row r="2536" spans="1:14" x14ac:dyDescent="0.3">
      <c r="A2536" s="621"/>
      <c r="B2536" s="478" t="s">
        <v>18</v>
      </c>
      <c r="C2536" s="27"/>
      <c r="D2536" s="24"/>
      <c r="E2536" s="24"/>
      <c r="F2536" s="24"/>
      <c r="G2536" s="77" t="e">
        <f t="shared" si="1331"/>
        <v>#DIV/0!</v>
      </c>
      <c r="H2536" s="24"/>
      <c r="I2536" s="77" t="e">
        <f t="shared" si="1332"/>
        <v>#DIV/0!</v>
      </c>
      <c r="J2536" s="77" t="e">
        <f t="shared" si="1333"/>
        <v>#DIV/0!</v>
      </c>
      <c r="K2536" s="24">
        <f>E2536</f>
        <v>0</v>
      </c>
      <c r="L2536" s="24">
        <f>E2536-K2536</f>
        <v>0</v>
      </c>
      <c r="M2536" s="161" t="e">
        <f t="shared" si="1334"/>
        <v>#DIV/0!</v>
      </c>
      <c r="N2536" s="699"/>
    </row>
    <row r="2537" spans="1:14" x14ac:dyDescent="0.3">
      <c r="A2537" s="621"/>
      <c r="B2537" s="478" t="s">
        <v>38</v>
      </c>
      <c r="C2537" s="27"/>
      <c r="D2537" s="156"/>
      <c r="E2537" s="156"/>
      <c r="F2537" s="24"/>
      <c r="G2537" s="77"/>
      <c r="H2537" s="24"/>
      <c r="I2537" s="77"/>
      <c r="J2537" s="77"/>
      <c r="K2537" s="24"/>
      <c r="L2537" s="24"/>
      <c r="M2537" s="509"/>
      <c r="N2537" s="699"/>
    </row>
    <row r="2538" spans="1:14" x14ac:dyDescent="0.3">
      <c r="A2538" s="622"/>
      <c r="B2538" s="478" t="s">
        <v>20</v>
      </c>
      <c r="C2538" s="27"/>
      <c r="D2538" s="24">
        <v>4160.3100000000004</v>
      </c>
      <c r="E2538" s="24">
        <v>4160.3100000000004</v>
      </c>
      <c r="F2538" s="24">
        <v>73.3</v>
      </c>
      <c r="G2538" s="96">
        <f t="shared" ref="G2538:G2569" si="1336">F2538/E2538</f>
        <v>1.7999999999999999E-2</v>
      </c>
      <c r="H2538" s="24">
        <v>73.3</v>
      </c>
      <c r="I2538" s="96">
        <f t="shared" ref="I2538:I2569" si="1337">H2538/E2538</f>
        <v>1.7999999999999999E-2</v>
      </c>
      <c r="J2538" s="96">
        <f t="shared" ref="J2538:J2569" si="1338">H2538/F2538</f>
        <v>1</v>
      </c>
      <c r="K2538" s="24">
        <v>3780.01</v>
      </c>
      <c r="L2538" s="24">
        <f>E2538-K2538</f>
        <v>380.3</v>
      </c>
      <c r="M2538" s="158">
        <f t="shared" ref="M2538:M2569" si="1339">K2538/E2538</f>
        <v>0.91</v>
      </c>
      <c r="N2538" s="700"/>
    </row>
    <row r="2539" spans="1:14" ht="37.5" x14ac:dyDescent="0.3">
      <c r="A2539" s="620" t="s">
        <v>1230</v>
      </c>
      <c r="B2539" s="49" t="s">
        <v>865</v>
      </c>
      <c r="C2539" s="37" t="s">
        <v>139</v>
      </c>
      <c r="D2539" s="50">
        <f>SUM(D2540:D2543)</f>
        <v>209.4</v>
      </c>
      <c r="E2539" s="50">
        <f>SUM(E2540:E2543)</f>
        <v>209.4</v>
      </c>
      <c r="F2539" s="50">
        <f>SUM(F2540:F2543)</f>
        <v>0</v>
      </c>
      <c r="G2539" s="101">
        <f t="shared" si="1336"/>
        <v>0</v>
      </c>
      <c r="H2539" s="50">
        <f>SUM(H2540:H2543)</f>
        <v>0</v>
      </c>
      <c r="I2539" s="101">
        <f t="shared" si="1337"/>
        <v>0</v>
      </c>
      <c r="J2539" s="95" t="e">
        <f t="shared" si="1338"/>
        <v>#DIV/0!</v>
      </c>
      <c r="K2539" s="50">
        <f>K2542</f>
        <v>209.4</v>
      </c>
      <c r="L2539" s="24">
        <f>L2542</f>
        <v>0</v>
      </c>
      <c r="M2539" s="160">
        <f t="shared" si="1339"/>
        <v>1</v>
      </c>
      <c r="N2539" s="984"/>
    </row>
    <row r="2540" spans="1:14" x14ac:dyDescent="0.3">
      <c r="A2540" s="621"/>
      <c r="B2540" s="478" t="s">
        <v>19</v>
      </c>
      <c r="C2540" s="27"/>
      <c r="D2540" s="24"/>
      <c r="E2540" s="24"/>
      <c r="F2540" s="24"/>
      <c r="G2540" s="77" t="e">
        <f t="shared" si="1336"/>
        <v>#DIV/0!</v>
      </c>
      <c r="H2540" s="24"/>
      <c r="I2540" s="77" t="e">
        <f t="shared" si="1337"/>
        <v>#DIV/0!</v>
      </c>
      <c r="J2540" s="77" t="e">
        <f t="shared" si="1338"/>
        <v>#DIV/0!</v>
      </c>
      <c r="K2540" s="24">
        <f>E2540</f>
        <v>0</v>
      </c>
      <c r="L2540" s="24">
        <f>E2540-K2540</f>
        <v>0</v>
      </c>
      <c r="M2540" s="161" t="e">
        <f t="shared" si="1339"/>
        <v>#DIV/0!</v>
      </c>
      <c r="N2540" s="985"/>
    </row>
    <row r="2541" spans="1:14" x14ac:dyDescent="0.3">
      <c r="A2541" s="621"/>
      <c r="B2541" s="478" t="s">
        <v>18</v>
      </c>
      <c r="C2541" s="27"/>
      <c r="D2541" s="24"/>
      <c r="E2541" s="24"/>
      <c r="F2541" s="24"/>
      <c r="G2541" s="77" t="e">
        <f t="shared" si="1336"/>
        <v>#DIV/0!</v>
      </c>
      <c r="H2541" s="24"/>
      <c r="I2541" s="77" t="e">
        <f t="shared" si="1337"/>
        <v>#DIV/0!</v>
      </c>
      <c r="J2541" s="77" t="e">
        <f t="shared" si="1338"/>
        <v>#DIV/0!</v>
      </c>
      <c r="K2541" s="24">
        <f>E2541</f>
        <v>0</v>
      </c>
      <c r="L2541" s="24">
        <f>E2541-K2541</f>
        <v>0</v>
      </c>
      <c r="M2541" s="161" t="e">
        <f t="shared" si="1339"/>
        <v>#DIV/0!</v>
      </c>
      <c r="N2541" s="985"/>
    </row>
    <row r="2542" spans="1:14" x14ac:dyDescent="0.3">
      <c r="A2542" s="621"/>
      <c r="B2542" s="478" t="s">
        <v>38</v>
      </c>
      <c r="C2542" s="27"/>
      <c r="D2542" s="24">
        <v>209.4</v>
      </c>
      <c r="E2542" s="24">
        <v>209.4</v>
      </c>
      <c r="F2542" s="24"/>
      <c r="G2542" s="96">
        <f t="shared" si="1336"/>
        <v>0</v>
      </c>
      <c r="H2542" s="24"/>
      <c r="I2542" s="96">
        <f t="shared" si="1337"/>
        <v>0</v>
      </c>
      <c r="J2542" s="77" t="e">
        <f t="shared" si="1338"/>
        <v>#DIV/0!</v>
      </c>
      <c r="K2542" s="24">
        <v>209.4</v>
      </c>
      <c r="L2542" s="24">
        <f>E2542-K2542</f>
        <v>0</v>
      </c>
      <c r="M2542" s="158">
        <f t="shared" si="1339"/>
        <v>1</v>
      </c>
      <c r="N2542" s="985"/>
    </row>
    <row r="2543" spans="1:14" x14ac:dyDescent="0.3">
      <c r="A2543" s="622"/>
      <c r="B2543" s="478" t="s">
        <v>20</v>
      </c>
      <c r="C2543" s="27"/>
      <c r="D2543" s="24"/>
      <c r="E2543" s="24"/>
      <c r="F2543" s="24"/>
      <c r="G2543" s="77" t="e">
        <f t="shared" si="1336"/>
        <v>#DIV/0!</v>
      </c>
      <c r="H2543" s="24"/>
      <c r="I2543" s="77" t="e">
        <f t="shared" si="1337"/>
        <v>#DIV/0!</v>
      </c>
      <c r="J2543" s="77" t="e">
        <f t="shared" si="1338"/>
        <v>#DIV/0!</v>
      </c>
      <c r="K2543" s="24">
        <f>E2543</f>
        <v>0</v>
      </c>
      <c r="L2543" s="24">
        <f>E2543-K2543</f>
        <v>0</v>
      </c>
      <c r="M2543" s="161" t="e">
        <f t="shared" si="1339"/>
        <v>#DIV/0!</v>
      </c>
      <c r="N2543" s="986"/>
    </row>
    <row r="2544" spans="1:14" ht="75" x14ac:dyDescent="0.3">
      <c r="A2544" s="620" t="s">
        <v>1231</v>
      </c>
      <c r="B2544" s="37" t="s">
        <v>866</v>
      </c>
      <c r="C2544" s="37" t="s">
        <v>139</v>
      </c>
      <c r="D2544" s="24">
        <f>SUM(D2545:D2548)</f>
        <v>193.7</v>
      </c>
      <c r="E2544" s="24">
        <f>SUM(E2545:E2548)</f>
        <v>193.7</v>
      </c>
      <c r="F2544" s="24">
        <f>SUM(F2545:F2548)</f>
        <v>37.049999999999997</v>
      </c>
      <c r="G2544" s="96">
        <f t="shared" si="1336"/>
        <v>0.191</v>
      </c>
      <c r="H2544" s="24">
        <f>SUM(H2545:H2548)</f>
        <v>37.049999999999997</v>
      </c>
      <c r="I2544" s="96">
        <f t="shared" si="1337"/>
        <v>0.191</v>
      </c>
      <c r="J2544" s="96">
        <f t="shared" si="1338"/>
        <v>1</v>
      </c>
      <c r="K2544" s="24">
        <f>SUM(K2545:K2548)</f>
        <v>193.7</v>
      </c>
      <c r="L2544" s="24">
        <f>SUM(L2545:L2548)</f>
        <v>0</v>
      </c>
      <c r="M2544" s="158">
        <f t="shared" si="1339"/>
        <v>1</v>
      </c>
      <c r="N2544" s="482" t="s">
        <v>867</v>
      </c>
    </row>
    <row r="2545" spans="1:14" x14ac:dyDescent="0.3">
      <c r="A2545" s="621"/>
      <c r="B2545" s="478" t="s">
        <v>19</v>
      </c>
      <c r="C2545" s="27"/>
      <c r="D2545" s="24"/>
      <c r="E2545" s="24"/>
      <c r="F2545" s="24"/>
      <c r="G2545" s="77" t="e">
        <f t="shared" si="1336"/>
        <v>#DIV/0!</v>
      </c>
      <c r="H2545" s="24"/>
      <c r="I2545" s="77" t="e">
        <f t="shared" si="1337"/>
        <v>#DIV/0!</v>
      </c>
      <c r="J2545" s="77" t="e">
        <f t="shared" si="1338"/>
        <v>#DIV/0!</v>
      </c>
      <c r="K2545" s="24"/>
      <c r="L2545" s="24"/>
      <c r="M2545" s="161" t="e">
        <f t="shared" si="1339"/>
        <v>#DIV/0!</v>
      </c>
      <c r="N2545" s="483"/>
    </row>
    <row r="2546" spans="1:14" x14ac:dyDescent="0.3">
      <c r="A2546" s="621"/>
      <c r="B2546" s="478" t="s">
        <v>18</v>
      </c>
      <c r="C2546" s="27"/>
      <c r="D2546" s="24"/>
      <c r="E2546" s="24"/>
      <c r="F2546" s="24"/>
      <c r="G2546" s="77" t="e">
        <f t="shared" si="1336"/>
        <v>#DIV/0!</v>
      </c>
      <c r="H2546" s="24"/>
      <c r="I2546" s="77" t="e">
        <f t="shared" si="1337"/>
        <v>#DIV/0!</v>
      </c>
      <c r="J2546" s="77" t="e">
        <f t="shared" si="1338"/>
        <v>#DIV/0!</v>
      </c>
      <c r="K2546" s="24"/>
      <c r="L2546" s="24"/>
      <c r="M2546" s="161" t="e">
        <f t="shared" si="1339"/>
        <v>#DIV/0!</v>
      </c>
      <c r="N2546" s="483"/>
    </row>
    <row r="2547" spans="1:14" x14ac:dyDescent="0.3">
      <c r="A2547" s="621"/>
      <c r="B2547" s="478" t="s">
        <v>38</v>
      </c>
      <c r="C2547" s="27"/>
      <c r="D2547" s="24">
        <v>193.7</v>
      </c>
      <c r="E2547" s="24">
        <v>193.7</v>
      </c>
      <c r="F2547" s="24">
        <v>37.049999999999997</v>
      </c>
      <c r="G2547" s="96">
        <f t="shared" si="1336"/>
        <v>0.191</v>
      </c>
      <c r="H2547" s="24">
        <f>F2547</f>
        <v>37.049999999999997</v>
      </c>
      <c r="I2547" s="96">
        <f t="shared" si="1337"/>
        <v>0.191</v>
      </c>
      <c r="J2547" s="96">
        <f t="shared" si="1338"/>
        <v>1</v>
      </c>
      <c r="K2547" s="24">
        <v>193.7</v>
      </c>
      <c r="L2547" s="24"/>
      <c r="M2547" s="158">
        <f t="shared" si="1339"/>
        <v>1</v>
      </c>
      <c r="N2547" s="483"/>
    </row>
    <row r="2548" spans="1:14" x14ac:dyDescent="0.3">
      <c r="A2548" s="622"/>
      <c r="B2548" s="478" t="s">
        <v>20</v>
      </c>
      <c r="C2548" s="27"/>
      <c r="D2548" s="24"/>
      <c r="E2548" s="24"/>
      <c r="F2548" s="24"/>
      <c r="G2548" s="77" t="e">
        <f t="shared" si="1336"/>
        <v>#DIV/0!</v>
      </c>
      <c r="H2548" s="24"/>
      <c r="I2548" s="77" t="e">
        <f t="shared" si="1337"/>
        <v>#DIV/0!</v>
      </c>
      <c r="J2548" s="77" t="e">
        <f t="shared" si="1338"/>
        <v>#DIV/0!</v>
      </c>
      <c r="K2548" s="24"/>
      <c r="L2548" s="24"/>
      <c r="M2548" s="161" t="e">
        <f t="shared" si="1339"/>
        <v>#DIV/0!</v>
      </c>
      <c r="N2548" s="484"/>
    </row>
    <row r="2549" spans="1:14" ht="94.5" customHeight="1" x14ac:dyDescent="0.3">
      <c r="A2549" s="620" t="s">
        <v>1232</v>
      </c>
      <c r="B2549" s="37" t="s">
        <v>479</v>
      </c>
      <c r="C2549" s="37" t="s">
        <v>139</v>
      </c>
      <c r="D2549" s="24">
        <f>SUM(D2550:D2553)</f>
        <v>156.13</v>
      </c>
      <c r="E2549" s="24">
        <f>SUM(E2550:E2553)</f>
        <v>156.13</v>
      </c>
      <c r="F2549" s="24">
        <f>SUM(F2550:F2553)</f>
        <v>13.07</v>
      </c>
      <c r="G2549" s="96">
        <f t="shared" si="1336"/>
        <v>8.4000000000000005E-2</v>
      </c>
      <c r="H2549" s="24">
        <f>SUM(H2550:H2553)</f>
        <v>13.07</v>
      </c>
      <c r="I2549" s="96">
        <f t="shared" si="1337"/>
        <v>8.4000000000000005E-2</v>
      </c>
      <c r="J2549" s="96">
        <f t="shared" si="1338"/>
        <v>1</v>
      </c>
      <c r="K2549" s="24">
        <f>SUM(K2550:K2553)</f>
        <v>156.13</v>
      </c>
      <c r="L2549" s="24">
        <f>SUM(L2550:L2553)</f>
        <v>0</v>
      </c>
      <c r="M2549" s="158">
        <f t="shared" si="1339"/>
        <v>1</v>
      </c>
      <c r="N2549" s="629" t="s">
        <v>868</v>
      </c>
    </row>
    <row r="2550" spans="1:14" x14ac:dyDescent="0.3">
      <c r="A2550" s="621"/>
      <c r="B2550" s="478" t="s">
        <v>19</v>
      </c>
      <c r="C2550" s="27"/>
      <c r="D2550" s="24"/>
      <c r="E2550" s="24"/>
      <c r="F2550" s="24"/>
      <c r="G2550" s="77" t="e">
        <f t="shared" si="1336"/>
        <v>#DIV/0!</v>
      </c>
      <c r="H2550" s="24"/>
      <c r="I2550" s="77" t="e">
        <f t="shared" si="1337"/>
        <v>#DIV/0!</v>
      </c>
      <c r="J2550" s="77" t="e">
        <f t="shared" si="1338"/>
        <v>#DIV/0!</v>
      </c>
      <c r="K2550" s="24"/>
      <c r="L2550" s="24"/>
      <c r="M2550" s="161" t="e">
        <f t="shared" si="1339"/>
        <v>#DIV/0!</v>
      </c>
      <c r="N2550" s="630"/>
    </row>
    <row r="2551" spans="1:14" x14ac:dyDescent="0.3">
      <c r="A2551" s="621"/>
      <c r="B2551" s="478" t="s">
        <v>18</v>
      </c>
      <c r="C2551" s="27"/>
      <c r="D2551" s="24"/>
      <c r="E2551" s="24"/>
      <c r="F2551" s="24"/>
      <c r="G2551" s="77" t="e">
        <f t="shared" si="1336"/>
        <v>#DIV/0!</v>
      </c>
      <c r="H2551" s="24"/>
      <c r="I2551" s="77" t="e">
        <f t="shared" si="1337"/>
        <v>#DIV/0!</v>
      </c>
      <c r="J2551" s="77" t="e">
        <f t="shared" si="1338"/>
        <v>#DIV/0!</v>
      </c>
      <c r="K2551" s="24"/>
      <c r="L2551" s="24"/>
      <c r="M2551" s="161" t="e">
        <f t="shared" si="1339"/>
        <v>#DIV/0!</v>
      </c>
      <c r="N2551" s="630"/>
    </row>
    <row r="2552" spans="1:14" x14ac:dyDescent="0.3">
      <c r="A2552" s="621"/>
      <c r="B2552" s="485" t="s">
        <v>38</v>
      </c>
      <c r="C2552" s="15"/>
      <c r="D2552" s="39">
        <v>156.13</v>
      </c>
      <c r="E2552" s="39">
        <v>156.13</v>
      </c>
      <c r="F2552" s="39">
        <v>13.07</v>
      </c>
      <c r="G2552" s="62">
        <f t="shared" si="1336"/>
        <v>8.4000000000000005E-2</v>
      </c>
      <c r="H2552" s="39">
        <f>F2552</f>
        <v>13.07</v>
      </c>
      <c r="I2552" s="62">
        <f t="shared" si="1337"/>
        <v>8.4000000000000005E-2</v>
      </c>
      <c r="J2552" s="62">
        <f t="shared" si="1338"/>
        <v>1</v>
      </c>
      <c r="K2552" s="39">
        <v>156.13</v>
      </c>
      <c r="L2552" s="39">
        <f>E2552-K2552</f>
        <v>0</v>
      </c>
      <c r="M2552" s="253">
        <f t="shared" si="1339"/>
        <v>1</v>
      </c>
      <c r="N2552" s="630"/>
    </row>
    <row r="2553" spans="1:14" x14ac:dyDescent="0.3">
      <c r="A2553" s="622"/>
      <c r="B2553" s="478" t="s">
        <v>20</v>
      </c>
      <c r="C2553" s="27"/>
      <c r="D2553" s="24"/>
      <c r="E2553" s="24"/>
      <c r="F2553" s="24"/>
      <c r="G2553" s="77" t="e">
        <f t="shared" si="1336"/>
        <v>#DIV/0!</v>
      </c>
      <c r="H2553" s="24"/>
      <c r="I2553" s="77" t="e">
        <f t="shared" si="1337"/>
        <v>#DIV/0!</v>
      </c>
      <c r="J2553" s="77" t="e">
        <f t="shared" si="1338"/>
        <v>#DIV/0!</v>
      </c>
      <c r="K2553" s="24"/>
      <c r="L2553" s="24"/>
      <c r="M2553" s="161" t="e">
        <f t="shared" si="1339"/>
        <v>#DIV/0!</v>
      </c>
      <c r="N2553" s="631"/>
    </row>
    <row r="2554" spans="1:14" ht="55.5" customHeight="1" x14ac:dyDescent="0.3">
      <c r="A2554" s="620" t="s">
        <v>1233</v>
      </c>
      <c r="B2554" s="37" t="s">
        <v>475</v>
      </c>
      <c r="C2554" s="37" t="s">
        <v>139</v>
      </c>
      <c r="D2554" s="24">
        <f>SUM(D2555:D2558)</f>
        <v>5793.1</v>
      </c>
      <c r="E2554" s="24">
        <f>SUM(E2555:E2558)</f>
        <v>5793.1</v>
      </c>
      <c r="F2554" s="24">
        <f>SUM(F2555:F2558)</f>
        <v>102.63</v>
      </c>
      <c r="G2554" s="96">
        <f t="shared" si="1336"/>
        <v>1.7999999999999999E-2</v>
      </c>
      <c r="H2554" s="24">
        <f>SUM(H2555:H2558)</f>
        <v>102.63</v>
      </c>
      <c r="I2554" s="96">
        <f t="shared" si="1337"/>
        <v>1.7999999999999999E-2</v>
      </c>
      <c r="J2554" s="96">
        <f t="shared" si="1338"/>
        <v>1</v>
      </c>
      <c r="K2554" s="24">
        <f>SUM(K2555:K2558)</f>
        <v>5793.1</v>
      </c>
      <c r="L2554" s="24">
        <f>SUM(L2555:L2558)</f>
        <v>0</v>
      </c>
      <c r="M2554" s="158">
        <f t="shared" si="1339"/>
        <v>1</v>
      </c>
      <c r="N2554" s="482" t="s">
        <v>869</v>
      </c>
    </row>
    <row r="2555" spans="1:14" x14ac:dyDescent="0.3">
      <c r="A2555" s="621"/>
      <c r="B2555" s="478" t="s">
        <v>19</v>
      </c>
      <c r="C2555" s="27"/>
      <c r="D2555" s="24"/>
      <c r="E2555" s="24"/>
      <c r="F2555" s="24"/>
      <c r="G2555" s="77" t="e">
        <f t="shared" si="1336"/>
        <v>#DIV/0!</v>
      </c>
      <c r="H2555" s="24"/>
      <c r="I2555" s="77" t="e">
        <f t="shared" si="1337"/>
        <v>#DIV/0!</v>
      </c>
      <c r="J2555" s="77" t="e">
        <f t="shared" si="1338"/>
        <v>#DIV/0!</v>
      </c>
      <c r="K2555" s="24"/>
      <c r="L2555" s="24">
        <f>E2555-K2555</f>
        <v>0</v>
      </c>
      <c r="M2555" s="161" t="e">
        <f t="shared" si="1339"/>
        <v>#DIV/0!</v>
      </c>
      <c r="N2555" s="483"/>
    </row>
    <row r="2556" spans="1:14" x14ac:dyDescent="0.3">
      <c r="A2556" s="621"/>
      <c r="B2556" s="478" t="s">
        <v>18</v>
      </c>
      <c r="C2556" s="27"/>
      <c r="D2556" s="24"/>
      <c r="E2556" s="24"/>
      <c r="F2556" s="24"/>
      <c r="G2556" s="77" t="e">
        <f t="shared" si="1336"/>
        <v>#DIV/0!</v>
      </c>
      <c r="H2556" s="24"/>
      <c r="I2556" s="77" t="e">
        <f t="shared" si="1337"/>
        <v>#DIV/0!</v>
      </c>
      <c r="J2556" s="77" t="e">
        <f t="shared" si="1338"/>
        <v>#DIV/0!</v>
      </c>
      <c r="K2556" s="24"/>
      <c r="L2556" s="24">
        <f>E2556-K2556</f>
        <v>0</v>
      </c>
      <c r="M2556" s="161" t="e">
        <f t="shared" si="1339"/>
        <v>#DIV/0!</v>
      </c>
      <c r="N2556" s="483"/>
    </row>
    <row r="2557" spans="1:14" x14ac:dyDescent="0.3">
      <c r="A2557" s="621"/>
      <c r="B2557" s="478" t="s">
        <v>38</v>
      </c>
      <c r="C2557" s="27"/>
      <c r="D2557" s="24">
        <v>5793.1</v>
      </c>
      <c r="E2557" s="24">
        <v>5793.1</v>
      </c>
      <c r="F2557" s="24">
        <v>102.63</v>
      </c>
      <c r="G2557" s="96">
        <f t="shared" si="1336"/>
        <v>1.7999999999999999E-2</v>
      </c>
      <c r="H2557" s="24">
        <f>F2557</f>
        <v>102.63</v>
      </c>
      <c r="I2557" s="96">
        <f t="shared" si="1337"/>
        <v>1.7999999999999999E-2</v>
      </c>
      <c r="J2557" s="96">
        <f t="shared" si="1338"/>
        <v>1</v>
      </c>
      <c r="K2557" s="24">
        <v>5793.1</v>
      </c>
      <c r="L2557" s="24">
        <f>E2557-K2557</f>
        <v>0</v>
      </c>
      <c r="M2557" s="158">
        <f t="shared" si="1339"/>
        <v>1</v>
      </c>
      <c r="N2557" s="483"/>
    </row>
    <row r="2558" spans="1:14" x14ac:dyDescent="0.3">
      <c r="A2558" s="622"/>
      <c r="B2558" s="478" t="s">
        <v>20</v>
      </c>
      <c r="C2558" s="27"/>
      <c r="D2558" s="24"/>
      <c r="E2558" s="24"/>
      <c r="F2558" s="24"/>
      <c r="G2558" s="77" t="e">
        <f t="shared" si="1336"/>
        <v>#DIV/0!</v>
      </c>
      <c r="H2558" s="24"/>
      <c r="I2558" s="77" t="e">
        <f t="shared" si="1337"/>
        <v>#DIV/0!</v>
      </c>
      <c r="J2558" s="77" t="e">
        <f t="shared" si="1338"/>
        <v>#DIV/0!</v>
      </c>
      <c r="K2558" s="24"/>
      <c r="L2558" s="24"/>
      <c r="M2558" s="161" t="e">
        <f t="shared" si="1339"/>
        <v>#DIV/0!</v>
      </c>
      <c r="N2558" s="484"/>
    </row>
    <row r="2559" spans="1:14" ht="56.25" x14ac:dyDescent="0.3">
      <c r="A2559" s="757" t="s">
        <v>1234</v>
      </c>
      <c r="B2559" s="49" t="s">
        <v>870</v>
      </c>
      <c r="C2559" s="37" t="s">
        <v>139</v>
      </c>
      <c r="D2559" s="50">
        <f>SUM(D2560:D2563)</f>
        <v>10501.97</v>
      </c>
      <c r="E2559" s="50">
        <f>SUM(E2560:E2563)</f>
        <v>10501.97</v>
      </c>
      <c r="F2559" s="50">
        <f>SUM(F2560:F2563)</f>
        <v>425.43</v>
      </c>
      <c r="G2559" s="96">
        <f t="shared" si="1336"/>
        <v>4.1000000000000002E-2</v>
      </c>
      <c r="H2559" s="50">
        <f>SUM(H2560:H2563)</f>
        <v>425.43</v>
      </c>
      <c r="I2559" s="96">
        <f t="shared" si="1337"/>
        <v>4.1000000000000002E-2</v>
      </c>
      <c r="J2559" s="96">
        <f t="shared" si="1338"/>
        <v>1</v>
      </c>
      <c r="K2559" s="50">
        <f>SUM(K2560:K2563)</f>
        <v>10501.97</v>
      </c>
      <c r="L2559" s="24">
        <f>SUM(L2560:L2563)</f>
        <v>0</v>
      </c>
      <c r="M2559" s="160">
        <f t="shared" si="1339"/>
        <v>1</v>
      </c>
      <c r="N2559" s="1022"/>
    </row>
    <row r="2560" spans="1:14" x14ac:dyDescent="0.3">
      <c r="A2560" s="758"/>
      <c r="B2560" s="478" t="s">
        <v>19</v>
      </c>
      <c r="C2560" s="27"/>
      <c r="D2560" s="24">
        <f>D2565+D2570+D2575+D2580+D2585+D2590+D2595</f>
        <v>0</v>
      </c>
      <c r="E2560" s="24">
        <f t="shared" ref="D2560:F2563" si="1340">E2565+E2570+E2575+E2580+E2585+E2590+E2595</f>
        <v>0</v>
      </c>
      <c r="F2560" s="24">
        <f t="shared" si="1340"/>
        <v>0</v>
      </c>
      <c r="G2560" s="77" t="e">
        <f t="shared" si="1336"/>
        <v>#DIV/0!</v>
      </c>
      <c r="H2560" s="24">
        <f>H2565+H2570+H2575+H2580+H2585+H2590+H2595</f>
        <v>0</v>
      </c>
      <c r="I2560" s="77" t="e">
        <f t="shared" si="1337"/>
        <v>#DIV/0!</v>
      </c>
      <c r="J2560" s="77" t="e">
        <f t="shared" si="1338"/>
        <v>#DIV/0!</v>
      </c>
      <c r="K2560" s="24">
        <f>K2565+K2570+K2575+K2580+K2585+K2590+K2595</f>
        <v>0</v>
      </c>
      <c r="L2560" s="24">
        <f>L2565+L2570+L2575+L2580</f>
        <v>0</v>
      </c>
      <c r="M2560" s="161" t="e">
        <f t="shared" si="1339"/>
        <v>#DIV/0!</v>
      </c>
      <c r="N2560" s="1023"/>
    </row>
    <row r="2561" spans="1:14" x14ac:dyDescent="0.3">
      <c r="A2561" s="758"/>
      <c r="B2561" s="478" t="s">
        <v>18</v>
      </c>
      <c r="C2561" s="27"/>
      <c r="D2561" s="24">
        <f t="shared" si="1340"/>
        <v>0</v>
      </c>
      <c r="E2561" s="24">
        <f t="shared" si="1340"/>
        <v>0</v>
      </c>
      <c r="F2561" s="24">
        <f t="shared" si="1340"/>
        <v>0</v>
      </c>
      <c r="G2561" s="77" t="e">
        <f t="shared" si="1336"/>
        <v>#DIV/0!</v>
      </c>
      <c r="H2561" s="24">
        <f>H2566+H2571+H2576+H2581+H2586+H2591+H2596</f>
        <v>0</v>
      </c>
      <c r="I2561" s="77" t="e">
        <f t="shared" si="1337"/>
        <v>#DIV/0!</v>
      </c>
      <c r="J2561" s="77" t="e">
        <f t="shared" si="1338"/>
        <v>#DIV/0!</v>
      </c>
      <c r="K2561" s="24">
        <f>K2566+K2571+K2576+K2581+K2586+K2591+K2596</f>
        <v>0</v>
      </c>
      <c r="L2561" s="24">
        <f>L2566+L2571+L2576+L2581</f>
        <v>0</v>
      </c>
      <c r="M2561" s="161" t="e">
        <f t="shared" si="1339"/>
        <v>#DIV/0!</v>
      </c>
      <c r="N2561" s="1023"/>
    </row>
    <row r="2562" spans="1:14" x14ac:dyDescent="0.3">
      <c r="A2562" s="758"/>
      <c r="B2562" s="478" t="s">
        <v>38</v>
      </c>
      <c r="C2562" s="27"/>
      <c r="D2562" s="24">
        <f t="shared" si="1340"/>
        <v>3060.99</v>
      </c>
      <c r="E2562" s="24">
        <f t="shared" si="1340"/>
        <v>3060.99</v>
      </c>
      <c r="F2562" s="24">
        <f t="shared" si="1340"/>
        <v>229.53</v>
      </c>
      <c r="G2562" s="96">
        <f t="shared" si="1336"/>
        <v>7.4999999999999997E-2</v>
      </c>
      <c r="H2562" s="24">
        <f>H2567+H2572+H2577+H2582+H2587+H2592+H2597</f>
        <v>229.53</v>
      </c>
      <c r="I2562" s="96">
        <f t="shared" si="1337"/>
        <v>7.4999999999999997E-2</v>
      </c>
      <c r="J2562" s="96">
        <f t="shared" si="1338"/>
        <v>1</v>
      </c>
      <c r="K2562" s="24">
        <f>K2567+K2572+K2577+K2582+K2587+K2592+K2597</f>
        <v>3060.99</v>
      </c>
      <c r="L2562" s="24">
        <f>L2567+L2572+L2577+L2582+L2587+L2592</f>
        <v>0</v>
      </c>
      <c r="M2562" s="158">
        <f t="shared" si="1339"/>
        <v>1</v>
      </c>
      <c r="N2562" s="1023"/>
    </row>
    <row r="2563" spans="1:14" x14ac:dyDescent="0.3">
      <c r="A2563" s="759"/>
      <c r="B2563" s="478" t="s">
        <v>20</v>
      </c>
      <c r="C2563" s="27"/>
      <c r="D2563" s="24">
        <f t="shared" si="1340"/>
        <v>7440.98</v>
      </c>
      <c r="E2563" s="24">
        <f t="shared" si="1340"/>
        <v>7440.98</v>
      </c>
      <c r="F2563" s="24">
        <f t="shared" si="1340"/>
        <v>195.9</v>
      </c>
      <c r="G2563" s="96">
        <f t="shared" si="1336"/>
        <v>2.5999999999999999E-2</v>
      </c>
      <c r="H2563" s="24">
        <f>H2568+H2573+H2578+H2583+H2588+H2593+H2598</f>
        <v>195.9</v>
      </c>
      <c r="I2563" s="96">
        <f t="shared" si="1337"/>
        <v>2.5999999999999999E-2</v>
      </c>
      <c r="J2563" s="96">
        <f t="shared" si="1338"/>
        <v>1</v>
      </c>
      <c r="K2563" s="24">
        <f>K2568+K2573+K2578+K2583+K2588+K2593+K2598</f>
        <v>7440.98</v>
      </c>
      <c r="L2563" s="24">
        <f>L2568+L2573+L2578+L2583+L2588+L2593</f>
        <v>0</v>
      </c>
      <c r="M2563" s="158">
        <f t="shared" si="1339"/>
        <v>1</v>
      </c>
      <c r="N2563" s="1024"/>
    </row>
    <row r="2564" spans="1:14" ht="75" x14ac:dyDescent="0.3">
      <c r="A2564" s="757" t="s">
        <v>1235</v>
      </c>
      <c r="B2564" s="49" t="s">
        <v>313</v>
      </c>
      <c r="C2564" s="37" t="s">
        <v>139</v>
      </c>
      <c r="D2564" s="50">
        <f>SUM(D2565:D2568)</f>
        <v>5.08</v>
      </c>
      <c r="E2564" s="50">
        <f>SUM(E2565:E2568)</f>
        <v>5.08</v>
      </c>
      <c r="F2564" s="50">
        <f>SUM(F2565:F2568)</f>
        <v>0</v>
      </c>
      <c r="G2564" s="96">
        <f t="shared" si="1336"/>
        <v>0</v>
      </c>
      <c r="H2564" s="24">
        <f>SUM(H2565:H2568)</f>
        <v>0</v>
      </c>
      <c r="I2564" s="96">
        <f t="shared" si="1337"/>
        <v>0</v>
      </c>
      <c r="J2564" s="77" t="e">
        <f t="shared" si="1338"/>
        <v>#DIV/0!</v>
      </c>
      <c r="K2564" s="24">
        <f>SUM(K2565:K2568)</f>
        <v>5.08</v>
      </c>
      <c r="L2564" s="24">
        <f t="shared" ref="L2564:L2573" si="1341">E2564-K2564</f>
        <v>0</v>
      </c>
      <c r="M2564" s="160">
        <f t="shared" si="1339"/>
        <v>1</v>
      </c>
      <c r="N2564" s="698" t="s">
        <v>871</v>
      </c>
    </row>
    <row r="2565" spans="1:14" x14ac:dyDescent="0.3">
      <c r="A2565" s="758"/>
      <c r="B2565" s="478" t="s">
        <v>19</v>
      </c>
      <c r="C2565" s="27"/>
      <c r="D2565" s="510"/>
      <c r="E2565" s="511"/>
      <c r="F2565" s="24"/>
      <c r="G2565" s="77" t="e">
        <f t="shared" si="1336"/>
        <v>#DIV/0!</v>
      </c>
      <c r="H2565" s="24"/>
      <c r="I2565" s="77" t="e">
        <f t="shared" si="1337"/>
        <v>#DIV/0!</v>
      </c>
      <c r="J2565" s="77" t="e">
        <f t="shared" si="1338"/>
        <v>#DIV/0!</v>
      </c>
      <c r="K2565" s="24">
        <f>E2565</f>
        <v>0</v>
      </c>
      <c r="L2565" s="24">
        <f t="shared" si="1341"/>
        <v>0</v>
      </c>
      <c r="M2565" s="161" t="e">
        <f t="shared" si="1339"/>
        <v>#DIV/0!</v>
      </c>
      <c r="N2565" s="699"/>
    </row>
    <row r="2566" spans="1:14" x14ac:dyDescent="0.3">
      <c r="A2566" s="758"/>
      <c r="B2566" s="478" t="s">
        <v>18</v>
      </c>
      <c r="C2566" s="27"/>
      <c r="D2566" s="24"/>
      <c r="E2566" s="24"/>
      <c r="F2566" s="24"/>
      <c r="G2566" s="77" t="e">
        <f t="shared" si="1336"/>
        <v>#DIV/0!</v>
      </c>
      <c r="H2566" s="24"/>
      <c r="I2566" s="77" t="e">
        <f t="shared" si="1337"/>
        <v>#DIV/0!</v>
      </c>
      <c r="J2566" s="77" t="e">
        <f t="shared" si="1338"/>
        <v>#DIV/0!</v>
      </c>
      <c r="K2566" s="24">
        <f>E2566</f>
        <v>0</v>
      </c>
      <c r="L2566" s="24">
        <f t="shared" si="1341"/>
        <v>0</v>
      </c>
      <c r="M2566" s="161" t="e">
        <f t="shared" si="1339"/>
        <v>#DIV/0!</v>
      </c>
      <c r="N2566" s="699"/>
    </row>
    <row r="2567" spans="1:14" x14ac:dyDescent="0.3">
      <c r="A2567" s="758"/>
      <c r="B2567" s="478" t="s">
        <v>38</v>
      </c>
      <c r="C2567" s="27"/>
      <c r="D2567" s="24">
        <v>5.08</v>
      </c>
      <c r="E2567" s="24">
        <v>5.08</v>
      </c>
      <c r="F2567" s="24"/>
      <c r="G2567" s="96">
        <f t="shared" si="1336"/>
        <v>0</v>
      </c>
      <c r="H2567" s="24"/>
      <c r="I2567" s="96">
        <f t="shared" si="1337"/>
        <v>0</v>
      </c>
      <c r="J2567" s="77" t="e">
        <f t="shared" si="1338"/>
        <v>#DIV/0!</v>
      </c>
      <c r="K2567" s="24">
        <v>5.08</v>
      </c>
      <c r="L2567" s="24">
        <f t="shared" si="1341"/>
        <v>0</v>
      </c>
      <c r="M2567" s="158">
        <f t="shared" si="1339"/>
        <v>1</v>
      </c>
      <c r="N2567" s="699"/>
    </row>
    <row r="2568" spans="1:14" x14ac:dyDescent="0.3">
      <c r="A2568" s="759"/>
      <c r="B2568" s="478" t="s">
        <v>20</v>
      </c>
      <c r="C2568" s="27"/>
      <c r="D2568" s="24"/>
      <c r="E2568" s="24"/>
      <c r="F2568" s="24"/>
      <c r="G2568" s="77" t="e">
        <f t="shared" si="1336"/>
        <v>#DIV/0!</v>
      </c>
      <c r="H2568" s="24"/>
      <c r="I2568" s="77" t="e">
        <f t="shared" si="1337"/>
        <v>#DIV/0!</v>
      </c>
      <c r="J2568" s="77" t="e">
        <f t="shared" si="1338"/>
        <v>#DIV/0!</v>
      </c>
      <c r="K2568" s="24">
        <f t="shared" ref="K2568:K2573" si="1342">E2568</f>
        <v>0</v>
      </c>
      <c r="L2568" s="24">
        <f t="shared" si="1341"/>
        <v>0</v>
      </c>
      <c r="M2568" s="161" t="e">
        <f t="shared" si="1339"/>
        <v>#DIV/0!</v>
      </c>
      <c r="N2568" s="700"/>
    </row>
    <row r="2569" spans="1:14" ht="93.75" x14ac:dyDescent="0.3">
      <c r="A2569" s="757" t="s">
        <v>1236</v>
      </c>
      <c r="B2569" s="49" t="s">
        <v>210</v>
      </c>
      <c r="C2569" s="37" t="s">
        <v>139</v>
      </c>
      <c r="D2569" s="50">
        <f>SUM(D2570:D2573)</f>
        <v>7440.98</v>
      </c>
      <c r="E2569" s="50">
        <f>SUM(E2570:E2573)</f>
        <v>7440.98</v>
      </c>
      <c r="F2569" s="50">
        <f>SUM(F2570:F2573)</f>
        <v>195.9</v>
      </c>
      <c r="G2569" s="96">
        <f t="shared" si="1336"/>
        <v>2.5999999999999999E-2</v>
      </c>
      <c r="H2569" s="24">
        <f>SUM(H2570:H2573)</f>
        <v>195.9</v>
      </c>
      <c r="I2569" s="96">
        <f t="shared" si="1337"/>
        <v>2.5999999999999999E-2</v>
      </c>
      <c r="J2569" s="96">
        <f t="shared" si="1338"/>
        <v>1</v>
      </c>
      <c r="K2569" s="50">
        <f t="shared" si="1342"/>
        <v>7440.98</v>
      </c>
      <c r="L2569" s="24">
        <f t="shared" si="1341"/>
        <v>0</v>
      </c>
      <c r="M2569" s="160">
        <f t="shared" si="1339"/>
        <v>1</v>
      </c>
      <c r="N2569" s="698"/>
    </row>
    <row r="2570" spans="1:14" x14ac:dyDescent="0.3">
      <c r="A2570" s="758"/>
      <c r="B2570" s="478" t="s">
        <v>19</v>
      </c>
      <c r="C2570" s="27"/>
      <c r="D2570" s="510"/>
      <c r="E2570" s="511"/>
      <c r="F2570" s="24"/>
      <c r="G2570" s="77" t="e">
        <f t="shared" ref="G2570:G2601" si="1343">F2570/E2570</f>
        <v>#DIV/0!</v>
      </c>
      <c r="H2570" s="24"/>
      <c r="I2570" s="77" t="e">
        <f t="shared" ref="I2570:I2601" si="1344">H2570/E2570</f>
        <v>#DIV/0!</v>
      </c>
      <c r="J2570" s="77" t="e">
        <f t="shared" ref="J2570:J2601" si="1345">H2570/F2570</f>
        <v>#DIV/0!</v>
      </c>
      <c r="K2570" s="24">
        <f t="shared" si="1342"/>
        <v>0</v>
      </c>
      <c r="L2570" s="24">
        <f t="shared" si="1341"/>
        <v>0</v>
      </c>
      <c r="M2570" s="161" t="e">
        <f t="shared" ref="M2570:M2601" si="1346">K2570/E2570</f>
        <v>#DIV/0!</v>
      </c>
      <c r="N2570" s="699"/>
    </row>
    <row r="2571" spans="1:14" x14ac:dyDescent="0.3">
      <c r="A2571" s="758"/>
      <c r="B2571" s="478" t="s">
        <v>18</v>
      </c>
      <c r="C2571" s="27"/>
      <c r="D2571" s="24"/>
      <c r="E2571" s="24"/>
      <c r="F2571" s="24"/>
      <c r="G2571" s="77" t="e">
        <f t="shared" si="1343"/>
        <v>#DIV/0!</v>
      </c>
      <c r="H2571" s="24"/>
      <c r="I2571" s="77" t="e">
        <f t="shared" si="1344"/>
        <v>#DIV/0!</v>
      </c>
      <c r="J2571" s="77" t="e">
        <f t="shared" si="1345"/>
        <v>#DIV/0!</v>
      </c>
      <c r="K2571" s="24">
        <f t="shared" si="1342"/>
        <v>0</v>
      </c>
      <c r="L2571" s="24">
        <f t="shared" si="1341"/>
        <v>0</v>
      </c>
      <c r="M2571" s="161" t="e">
        <f t="shared" si="1346"/>
        <v>#DIV/0!</v>
      </c>
      <c r="N2571" s="699"/>
    </row>
    <row r="2572" spans="1:14" x14ac:dyDescent="0.3">
      <c r="A2572" s="758"/>
      <c r="B2572" s="478" t="s">
        <v>38</v>
      </c>
      <c r="C2572" s="27"/>
      <c r="D2572" s="24"/>
      <c r="E2572" s="24"/>
      <c r="F2572" s="24"/>
      <c r="G2572" s="77" t="e">
        <f t="shared" si="1343"/>
        <v>#DIV/0!</v>
      </c>
      <c r="H2572" s="24"/>
      <c r="I2572" s="77" t="e">
        <f t="shared" si="1344"/>
        <v>#DIV/0!</v>
      </c>
      <c r="J2572" s="77" t="e">
        <f t="shared" si="1345"/>
        <v>#DIV/0!</v>
      </c>
      <c r="K2572" s="24">
        <f t="shared" si="1342"/>
        <v>0</v>
      </c>
      <c r="L2572" s="24">
        <f t="shared" si="1341"/>
        <v>0</v>
      </c>
      <c r="M2572" s="161" t="e">
        <f t="shared" si="1346"/>
        <v>#DIV/0!</v>
      </c>
      <c r="N2572" s="699"/>
    </row>
    <row r="2573" spans="1:14" x14ac:dyDescent="0.3">
      <c r="A2573" s="759"/>
      <c r="B2573" s="478" t="s">
        <v>20</v>
      </c>
      <c r="C2573" s="27"/>
      <c r="D2573" s="24">
        <v>7440.98</v>
      </c>
      <c r="E2573" s="24">
        <v>7440.98</v>
      </c>
      <c r="F2573" s="24">
        <v>195.9</v>
      </c>
      <c r="G2573" s="96">
        <f t="shared" si="1343"/>
        <v>2.5999999999999999E-2</v>
      </c>
      <c r="H2573" s="24">
        <v>195.9</v>
      </c>
      <c r="I2573" s="96">
        <f t="shared" si="1344"/>
        <v>2.5999999999999999E-2</v>
      </c>
      <c r="J2573" s="96">
        <f t="shared" si="1345"/>
        <v>1</v>
      </c>
      <c r="K2573" s="24">
        <f t="shared" si="1342"/>
        <v>7440.98</v>
      </c>
      <c r="L2573" s="24">
        <f t="shared" si="1341"/>
        <v>0</v>
      </c>
      <c r="M2573" s="158">
        <f t="shared" si="1346"/>
        <v>1</v>
      </c>
      <c r="N2573" s="700"/>
    </row>
    <row r="2574" spans="1:14" ht="56.25" x14ac:dyDescent="0.3">
      <c r="A2574" s="757" t="s">
        <v>1237</v>
      </c>
      <c r="B2574" s="357" t="s">
        <v>559</v>
      </c>
      <c r="C2574" s="37" t="s">
        <v>139</v>
      </c>
      <c r="D2574" s="50">
        <f>SUM(D2575:D2578)</f>
        <v>617</v>
      </c>
      <c r="E2574" s="50">
        <f>SUM(E2575:E2578)</f>
        <v>617</v>
      </c>
      <c r="F2574" s="50">
        <f>SUM(F2575:F2578)</f>
        <v>0</v>
      </c>
      <c r="G2574" s="101">
        <f t="shared" si="1343"/>
        <v>0</v>
      </c>
      <c r="H2574" s="50">
        <f>SUM(H2575:H2578)</f>
        <v>0</v>
      </c>
      <c r="I2574" s="101">
        <f t="shared" si="1344"/>
        <v>0</v>
      </c>
      <c r="J2574" s="95" t="e">
        <f t="shared" si="1345"/>
        <v>#DIV/0!</v>
      </c>
      <c r="K2574" s="50">
        <f>SUM(K2575:K2578)</f>
        <v>617</v>
      </c>
      <c r="L2574" s="50">
        <f>SUM(L2575:L2578)</f>
        <v>0</v>
      </c>
      <c r="M2574" s="160">
        <f t="shared" si="1346"/>
        <v>1</v>
      </c>
      <c r="N2574" s="698" t="s">
        <v>872</v>
      </c>
    </row>
    <row r="2575" spans="1:14" x14ac:dyDescent="0.3">
      <c r="A2575" s="758"/>
      <c r="B2575" s="478" t="s">
        <v>19</v>
      </c>
      <c r="C2575" s="27"/>
      <c r="D2575" s="510"/>
      <c r="E2575" s="511"/>
      <c r="F2575" s="24"/>
      <c r="G2575" s="77" t="e">
        <f t="shared" si="1343"/>
        <v>#DIV/0!</v>
      </c>
      <c r="H2575" s="24"/>
      <c r="I2575" s="77" t="e">
        <f t="shared" si="1344"/>
        <v>#DIV/0!</v>
      </c>
      <c r="J2575" s="77" t="e">
        <f t="shared" si="1345"/>
        <v>#DIV/0!</v>
      </c>
      <c r="K2575" s="24">
        <f>E2575</f>
        <v>0</v>
      </c>
      <c r="L2575" s="24">
        <f>E2575-K2575</f>
        <v>0</v>
      </c>
      <c r="M2575" s="161" t="e">
        <f t="shared" si="1346"/>
        <v>#DIV/0!</v>
      </c>
      <c r="N2575" s="699"/>
    </row>
    <row r="2576" spans="1:14" x14ac:dyDescent="0.3">
      <c r="A2576" s="758"/>
      <c r="B2576" s="478" t="s">
        <v>18</v>
      </c>
      <c r="C2576" s="27"/>
      <c r="D2576" s="24"/>
      <c r="E2576" s="24"/>
      <c r="F2576" s="24"/>
      <c r="G2576" s="77" t="e">
        <f t="shared" si="1343"/>
        <v>#DIV/0!</v>
      </c>
      <c r="H2576" s="24"/>
      <c r="I2576" s="77" t="e">
        <f t="shared" si="1344"/>
        <v>#DIV/0!</v>
      </c>
      <c r="J2576" s="77" t="e">
        <f t="shared" si="1345"/>
        <v>#DIV/0!</v>
      </c>
      <c r="K2576" s="24">
        <f>E2576</f>
        <v>0</v>
      </c>
      <c r="L2576" s="24">
        <f>E2576-K2576</f>
        <v>0</v>
      </c>
      <c r="M2576" s="161" t="e">
        <f t="shared" si="1346"/>
        <v>#DIV/0!</v>
      </c>
      <c r="N2576" s="699"/>
    </row>
    <row r="2577" spans="1:14" x14ac:dyDescent="0.3">
      <c r="A2577" s="758"/>
      <c r="B2577" s="478" t="s">
        <v>38</v>
      </c>
      <c r="C2577" s="27"/>
      <c r="D2577" s="24">
        <v>617</v>
      </c>
      <c r="E2577" s="24">
        <v>617</v>
      </c>
      <c r="F2577" s="24"/>
      <c r="G2577" s="96">
        <f t="shared" si="1343"/>
        <v>0</v>
      </c>
      <c r="H2577" s="24"/>
      <c r="I2577" s="96">
        <f t="shared" si="1344"/>
        <v>0</v>
      </c>
      <c r="J2577" s="77" t="e">
        <f t="shared" si="1345"/>
        <v>#DIV/0!</v>
      </c>
      <c r="K2577" s="24">
        <v>617</v>
      </c>
      <c r="L2577" s="24">
        <f>E2577-K2577</f>
        <v>0</v>
      </c>
      <c r="M2577" s="158">
        <f t="shared" si="1346"/>
        <v>1</v>
      </c>
      <c r="N2577" s="699"/>
    </row>
    <row r="2578" spans="1:14" x14ac:dyDescent="0.3">
      <c r="A2578" s="759"/>
      <c r="B2578" s="478" t="s">
        <v>20</v>
      </c>
      <c r="C2578" s="27"/>
      <c r="D2578" s="24"/>
      <c r="E2578" s="24"/>
      <c r="F2578" s="24"/>
      <c r="G2578" s="77" t="e">
        <f t="shared" si="1343"/>
        <v>#DIV/0!</v>
      </c>
      <c r="H2578" s="24"/>
      <c r="I2578" s="77" t="e">
        <f t="shared" si="1344"/>
        <v>#DIV/0!</v>
      </c>
      <c r="J2578" s="77" t="e">
        <f t="shared" si="1345"/>
        <v>#DIV/0!</v>
      </c>
      <c r="K2578" s="24">
        <f>E2578</f>
        <v>0</v>
      </c>
      <c r="L2578" s="24">
        <f>E2578-K2578</f>
        <v>0</v>
      </c>
      <c r="M2578" s="161" t="e">
        <f t="shared" si="1346"/>
        <v>#DIV/0!</v>
      </c>
      <c r="N2578" s="700"/>
    </row>
    <row r="2579" spans="1:14" ht="56.25" customHeight="1" x14ac:dyDescent="0.3">
      <c r="A2579" s="757" t="s">
        <v>1238</v>
      </c>
      <c r="B2579" s="49" t="s">
        <v>211</v>
      </c>
      <c r="C2579" s="37" t="s">
        <v>139</v>
      </c>
      <c r="D2579" s="50">
        <f>SUM(D2580:D2583)</f>
        <v>409.34</v>
      </c>
      <c r="E2579" s="50">
        <f>SUM(E2580:E2583)</f>
        <v>409.34</v>
      </c>
      <c r="F2579" s="50">
        <f>SUM(F2580:F2583)</f>
        <v>0</v>
      </c>
      <c r="G2579" s="101">
        <f t="shared" si="1343"/>
        <v>0</v>
      </c>
      <c r="H2579" s="50">
        <f>SUM(H2580:H2583)</f>
        <v>0</v>
      </c>
      <c r="I2579" s="96">
        <f t="shared" si="1344"/>
        <v>0</v>
      </c>
      <c r="J2579" s="95" t="e">
        <f t="shared" si="1345"/>
        <v>#DIV/0!</v>
      </c>
      <c r="K2579" s="24">
        <f>SUM(K2580:K2583)</f>
        <v>409.34</v>
      </c>
      <c r="L2579" s="24">
        <f>SUM(L2580:L2583)</f>
        <v>0</v>
      </c>
      <c r="M2579" s="160">
        <f t="shared" si="1346"/>
        <v>1</v>
      </c>
      <c r="N2579" s="698" t="s">
        <v>1405</v>
      </c>
    </row>
    <row r="2580" spans="1:14" x14ac:dyDescent="0.3">
      <c r="A2580" s="758"/>
      <c r="B2580" s="478" t="s">
        <v>19</v>
      </c>
      <c r="C2580" s="27"/>
      <c r="D2580" s="510"/>
      <c r="E2580" s="511"/>
      <c r="F2580" s="24"/>
      <c r="G2580" s="77" t="e">
        <f t="shared" si="1343"/>
        <v>#DIV/0!</v>
      </c>
      <c r="H2580" s="24"/>
      <c r="I2580" s="77" t="e">
        <f t="shared" si="1344"/>
        <v>#DIV/0!</v>
      </c>
      <c r="J2580" s="77" t="e">
        <f t="shared" si="1345"/>
        <v>#DIV/0!</v>
      </c>
      <c r="K2580" s="24">
        <f>E2580</f>
        <v>0</v>
      </c>
      <c r="L2580" s="24">
        <f t="shared" ref="L2580:L2588" si="1347">E2580-K2580</f>
        <v>0</v>
      </c>
      <c r="M2580" s="161" t="e">
        <f t="shared" si="1346"/>
        <v>#DIV/0!</v>
      </c>
      <c r="N2580" s="699"/>
    </row>
    <row r="2581" spans="1:14" x14ac:dyDescent="0.3">
      <c r="A2581" s="758"/>
      <c r="B2581" s="478" t="s">
        <v>18</v>
      </c>
      <c r="C2581" s="27"/>
      <c r="D2581" s="24"/>
      <c r="E2581" s="24"/>
      <c r="F2581" s="24"/>
      <c r="G2581" s="77" t="e">
        <f t="shared" si="1343"/>
        <v>#DIV/0!</v>
      </c>
      <c r="H2581" s="24"/>
      <c r="I2581" s="77" t="e">
        <f t="shared" si="1344"/>
        <v>#DIV/0!</v>
      </c>
      <c r="J2581" s="77" t="e">
        <f t="shared" si="1345"/>
        <v>#DIV/0!</v>
      </c>
      <c r="K2581" s="24">
        <f>E2581</f>
        <v>0</v>
      </c>
      <c r="L2581" s="24">
        <f t="shared" si="1347"/>
        <v>0</v>
      </c>
      <c r="M2581" s="161" t="e">
        <f t="shared" si="1346"/>
        <v>#DIV/0!</v>
      </c>
      <c r="N2581" s="699"/>
    </row>
    <row r="2582" spans="1:14" x14ac:dyDescent="0.3">
      <c r="A2582" s="758"/>
      <c r="B2582" s="478" t="s">
        <v>38</v>
      </c>
      <c r="C2582" s="27"/>
      <c r="D2582" s="24">
        <v>409.34</v>
      </c>
      <c r="E2582" s="24">
        <v>409.34</v>
      </c>
      <c r="F2582" s="24"/>
      <c r="G2582" s="96">
        <f t="shared" si="1343"/>
        <v>0</v>
      </c>
      <c r="H2582" s="24"/>
      <c r="I2582" s="96">
        <f t="shared" si="1344"/>
        <v>0</v>
      </c>
      <c r="J2582" s="77" t="e">
        <f t="shared" si="1345"/>
        <v>#DIV/0!</v>
      </c>
      <c r="K2582" s="24">
        <v>409.34</v>
      </c>
      <c r="L2582" s="24">
        <f t="shared" si="1347"/>
        <v>0</v>
      </c>
      <c r="M2582" s="158">
        <f t="shared" si="1346"/>
        <v>1</v>
      </c>
      <c r="N2582" s="699"/>
    </row>
    <row r="2583" spans="1:14" x14ac:dyDescent="0.3">
      <c r="A2583" s="759"/>
      <c r="B2583" s="478" t="s">
        <v>20</v>
      </c>
      <c r="C2583" s="27"/>
      <c r="D2583" s="24"/>
      <c r="E2583" s="24"/>
      <c r="F2583" s="24"/>
      <c r="G2583" s="77" t="e">
        <f t="shared" si="1343"/>
        <v>#DIV/0!</v>
      </c>
      <c r="H2583" s="24"/>
      <c r="I2583" s="77" t="e">
        <f t="shared" si="1344"/>
        <v>#DIV/0!</v>
      </c>
      <c r="J2583" s="77" t="e">
        <f t="shared" si="1345"/>
        <v>#DIV/0!</v>
      </c>
      <c r="K2583" s="24">
        <f>E2583</f>
        <v>0</v>
      </c>
      <c r="L2583" s="24">
        <f t="shared" si="1347"/>
        <v>0</v>
      </c>
      <c r="M2583" s="161" t="e">
        <f t="shared" si="1346"/>
        <v>#DIV/0!</v>
      </c>
      <c r="N2583" s="700"/>
    </row>
    <row r="2584" spans="1:14" ht="56.25" x14ac:dyDescent="0.3">
      <c r="A2584" s="757" t="s">
        <v>1239</v>
      </c>
      <c r="B2584" s="37" t="s">
        <v>480</v>
      </c>
      <c r="C2584" s="37" t="s">
        <v>139</v>
      </c>
      <c r="D2584" s="24">
        <f>SUM(D2585:D2588)</f>
        <v>3.55</v>
      </c>
      <c r="E2584" s="24">
        <f>SUM(E2585:E2588)</f>
        <v>3.55</v>
      </c>
      <c r="F2584" s="24">
        <f>SUM(F2585:F2588)</f>
        <v>0</v>
      </c>
      <c r="G2584" s="96">
        <f t="shared" si="1343"/>
        <v>0</v>
      </c>
      <c r="H2584" s="24">
        <f>SUM(H2585:H2588)</f>
        <v>0</v>
      </c>
      <c r="I2584" s="96">
        <f t="shared" si="1344"/>
        <v>0</v>
      </c>
      <c r="J2584" s="77" t="e">
        <f t="shared" si="1345"/>
        <v>#DIV/0!</v>
      </c>
      <c r="K2584" s="24">
        <f>SUM(K2585:K2588)</f>
        <v>3.55</v>
      </c>
      <c r="L2584" s="24">
        <f t="shared" si="1347"/>
        <v>0</v>
      </c>
      <c r="M2584" s="158">
        <f t="shared" si="1346"/>
        <v>1</v>
      </c>
      <c r="N2584" s="479" t="s">
        <v>896</v>
      </c>
    </row>
    <row r="2585" spans="1:14" x14ac:dyDescent="0.3">
      <c r="A2585" s="758"/>
      <c r="B2585" s="478" t="s">
        <v>19</v>
      </c>
      <c r="C2585" s="27"/>
      <c r="D2585" s="24"/>
      <c r="E2585" s="24"/>
      <c r="F2585" s="24"/>
      <c r="G2585" s="77" t="e">
        <f t="shared" si="1343"/>
        <v>#DIV/0!</v>
      </c>
      <c r="H2585" s="24"/>
      <c r="I2585" s="77" t="e">
        <f t="shared" si="1344"/>
        <v>#DIV/0!</v>
      </c>
      <c r="J2585" s="77" t="e">
        <f t="shared" si="1345"/>
        <v>#DIV/0!</v>
      </c>
      <c r="K2585" s="24"/>
      <c r="L2585" s="24">
        <f t="shared" si="1347"/>
        <v>0</v>
      </c>
      <c r="M2585" s="161" t="e">
        <f t="shared" si="1346"/>
        <v>#DIV/0!</v>
      </c>
      <c r="N2585" s="480"/>
    </row>
    <row r="2586" spans="1:14" x14ac:dyDescent="0.3">
      <c r="A2586" s="758"/>
      <c r="B2586" s="478" t="s">
        <v>18</v>
      </c>
      <c r="C2586" s="27"/>
      <c r="D2586" s="24"/>
      <c r="E2586" s="24"/>
      <c r="F2586" s="24"/>
      <c r="G2586" s="77" t="e">
        <f t="shared" si="1343"/>
        <v>#DIV/0!</v>
      </c>
      <c r="H2586" s="24"/>
      <c r="I2586" s="77" t="e">
        <f t="shared" si="1344"/>
        <v>#DIV/0!</v>
      </c>
      <c r="J2586" s="77" t="e">
        <f t="shared" si="1345"/>
        <v>#DIV/0!</v>
      </c>
      <c r="K2586" s="24"/>
      <c r="L2586" s="24">
        <f t="shared" si="1347"/>
        <v>0</v>
      </c>
      <c r="M2586" s="161" t="e">
        <f t="shared" si="1346"/>
        <v>#DIV/0!</v>
      </c>
      <c r="N2586" s="480"/>
    </row>
    <row r="2587" spans="1:14" x14ac:dyDescent="0.3">
      <c r="A2587" s="758"/>
      <c r="B2587" s="478" t="s">
        <v>38</v>
      </c>
      <c r="C2587" s="27"/>
      <c r="D2587" s="24">
        <v>3.55</v>
      </c>
      <c r="E2587" s="24">
        <v>3.55</v>
      </c>
      <c r="F2587" s="24"/>
      <c r="G2587" s="96">
        <f t="shared" si="1343"/>
        <v>0</v>
      </c>
      <c r="H2587" s="24"/>
      <c r="I2587" s="96">
        <f t="shared" si="1344"/>
        <v>0</v>
      </c>
      <c r="J2587" s="77" t="e">
        <f t="shared" si="1345"/>
        <v>#DIV/0!</v>
      </c>
      <c r="K2587" s="24">
        <v>3.55</v>
      </c>
      <c r="L2587" s="24">
        <f t="shared" si="1347"/>
        <v>0</v>
      </c>
      <c r="M2587" s="158">
        <f t="shared" si="1346"/>
        <v>1</v>
      </c>
      <c r="N2587" s="480"/>
    </row>
    <row r="2588" spans="1:14" x14ac:dyDescent="0.3">
      <c r="A2588" s="759"/>
      <c r="B2588" s="478" t="s">
        <v>20</v>
      </c>
      <c r="C2588" s="27"/>
      <c r="D2588" s="24"/>
      <c r="E2588" s="24"/>
      <c r="F2588" s="24"/>
      <c r="G2588" s="77" t="e">
        <f t="shared" si="1343"/>
        <v>#DIV/0!</v>
      </c>
      <c r="H2588" s="24"/>
      <c r="I2588" s="77" t="e">
        <f t="shared" si="1344"/>
        <v>#DIV/0!</v>
      </c>
      <c r="J2588" s="77" t="e">
        <f t="shared" si="1345"/>
        <v>#DIV/0!</v>
      </c>
      <c r="K2588" s="24"/>
      <c r="L2588" s="24">
        <f t="shared" si="1347"/>
        <v>0</v>
      </c>
      <c r="M2588" s="161" t="e">
        <f t="shared" si="1346"/>
        <v>#DIV/0!</v>
      </c>
      <c r="N2588" s="481"/>
    </row>
    <row r="2589" spans="1:14" ht="112.5" x14ac:dyDescent="0.3">
      <c r="A2589" s="757" t="s">
        <v>1240</v>
      </c>
      <c r="B2589" s="37" t="s">
        <v>481</v>
      </c>
      <c r="C2589" s="37" t="s">
        <v>139</v>
      </c>
      <c r="D2589" s="24">
        <f>SUM(D2590:D2593)</f>
        <v>2016.77</v>
      </c>
      <c r="E2589" s="24">
        <f>SUM(E2590:E2593)</f>
        <v>2016.77</v>
      </c>
      <c r="F2589" s="24">
        <f>SUM(F2590:F2593)</f>
        <v>229.53</v>
      </c>
      <c r="G2589" s="96">
        <f t="shared" si="1343"/>
        <v>0.114</v>
      </c>
      <c r="H2589" s="24">
        <f>SUM(H2590:H2593)</f>
        <v>229.53</v>
      </c>
      <c r="I2589" s="96">
        <f t="shared" si="1344"/>
        <v>0.114</v>
      </c>
      <c r="J2589" s="96">
        <f t="shared" si="1345"/>
        <v>1</v>
      </c>
      <c r="K2589" s="24">
        <f>SUM(K2590:K2593)</f>
        <v>2016.77</v>
      </c>
      <c r="L2589" s="24">
        <f>SUM(L2590:L2593)</f>
        <v>0</v>
      </c>
      <c r="M2589" s="158">
        <f t="shared" si="1346"/>
        <v>1</v>
      </c>
      <c r="N2589" s="502" t="s">
        <v>897</v>
      </c>
    </row>
    <row r="2590" spans="1:14" x14ac:dyDescent="0.3">
      <c r="A2590" s="758"/>
      <c r="B2590" s="478" t="s">
        <v>19</v>
      </c>
      <c r="C2590" s="27"/>
      <c r="D2590" s="24"/>
      <c r="E2590" s="24"/>
      <c r="F2590" s="24"/>
      <c r="G2590" s="77" t="e">
        <f t="shared" si="1343"/>
        <v>#DIV/0!</v>
      </c>
      <c r="H2590" s="24"/>
      <c r="I2590" s="77" t="e">
        <f t="shared" si="1344"/>
        <v>#DIV/0!</v>
      </c>
      <c r="J2590" s="77" t="e">
        <f t="shared" si="1345"/>
        <v>#DIV/0!</v>
      </c>
      <c r="K2590" s="24"/>
      <c r="L2590" s="24"/>
      <c r="M2590" s="161" t="e">
        <f t="shared" si="1346"/>
        <v>#DIV/0!</v>
      </c>
      <c r="N2590" s="503"/>
    </row>
    <row r="2591" spans="1:14" x14ac:dyDescent="0.3">
      <c r="A2591" s="758"/>
      <c r="B2591" s="478" t="s">
        <v>18</v>
      </c>
      <c r="C2591" s="27"/>
      <c r="D2591" s="24"/>
      <c r="E2591" s="24"/>
      <c r="F2591" s="24"/>
      <c r="G2591" s="77" t="e">
        <f t="shared" si="1343"/>
        <v>#DIV/0!</v>
      </c>
      <c r="H2591" s="24"/>
      <c r="I2591" s="77" t="e">
        <f t="shared" si="1344"/>
        <v>#DIV/0!</v>
      </c>
      <c r="J2591" s="77" t="e">
        <f t="shared" si="1345"/>
        <v>#DIV/0!</v>
      </c>
      <c r="K2591" s="24"/>
      <c r="L2591" s="24"/>
      <c r="M2591" s="161" t="e">
        <f t="shared" si="1346"/>
        <v>#DIV/0!</v>
      </c>
      <c r="N2591" s="503"/>
    </row>
    <row r="2592" spans="1:14" x14ac:dyDescent="0.3">
      <c r="A2592" s="758"/>
      <c r="B2592" s="478" t="s">
        <v>38</v>
      </c>
      <c r="C2592" s="27"/>
      <c r="D2592" s="24">
        <v>2016.77</v>
      </c>
      <c r="E2592" s="24">
        <v>2016.77</v>
      </c>
      <c r="F2592" s="24">
        <v>229.53</v>
      </c>
      <c r="G2592" s="96">
        <f t="shared" si="1343"/>
        <v>0.114</v>
      </c>
      <c r="H2592" s="24">
        <f>F2592</f>
        <v>229.53</v>
      </c>
      <c r="I2592" s="96">
        <f t="shared" si="1344"/>
        <v>0.114</v>
      </c>
      <c r="J2592" s="96">
        <f t="shared" si="1345"/>
        <v>1</v>
      </c>
      <c r="K2592" s="24">
        <v>2016.77</v>
      </c>
      <c r="L2592" s="24">
        <f>E2592-K2592</f>
        <v>0</v>
      </c>
      <c r="M2592" s="158">
        <f t="shared" si="1346"/>
        <v>1</v>
      </c>
      <c r="N2592" s="503"/>
    </row>
    <row r="2593" spans="1:14" x14ac:dyDescent="0.3">
      <c r="A2593" s="759"/>
      <c r="B2593" s="478" t="s">
        <v>20</v>
      </c>
      <c r="C2593" s="27"/>
      <c r="D2593" s="24"/>
      <c r="E2593" s="24"/>
      <c r="F2593" s="24"/>
      <c r="G2593" s="77" t="e">
        <f t="shared" si="1343"/>
        <v>#DIV/0!</v>
      </c>
      <c r="H2593" s="24"/>
      <c r="I2593" s="77" t="e">
        <f t="shared" si="1344"/>
        <v>#DIV/0!</v>
      </c>
      <c r="J2593" s="77" t="e">
        <f t="shared" si="1345"/>
        <v>#DIV/0!</v>
      </c>
      <c r="K2593" s="24"/>
      <c r="L2593" s="24"/>
      <c r="M2593" s="161" t="e">
        <f t="shared" si="1346"/>
        <v>#DIV/0!</v>
      </c>
      <c r="N2593" s="503"/>
    </row>
    <row r="2594" spans="1:14" ht="37.5" x14ac:dyDescent="0.3">
      <c r="A2594" s="757" t="s">
        <v>1241</v>
      </c>
      <c r="B2594" s="462" t="s">
        <v>898</v>
      </c>
      <c r="C2594" s="37" t="s">
        <v>139</v>
      </c>
      <c r="D2594" s="24">
        <f>SUM(D2595:D2598)</f>
        <v>9.25</v>
      </c>
      <c r="E2594" s="24">
        <f>SUM(E2595:E2598)</f>
        <v>9.25</v>
      </c>
      <c r="F2594" s="24">
        <f>SUM(F2595:F2598)</f>
        <v>0</v>
      </c>
      <c r="G2594" s="77">
        <f t="shared" si="1343"/>
        <v>0</v>
      </c>
      <c r="H2594" s="24"/>
      <c r="I2594" s="77">
        <f t="shared" si="1344"/>
        <v>0</v>
      </c>
      <c r="J2594" s="77" t="e">
        <f t="shared" si="1345"/>
        <v>#DIV/0!</v>
      </c>
      <c r="K2594" s="24">
        <f>SUM(K2595:K2598)</f>
        <v>9.25</v>
      </c>
      <c r="L2594" s="24"/>
      <c r="M2594" s="506">
        <f t="shared" si="1346"/>
        <v>1</v>
      </c>
      <c r="N2594" s="498" t="s">
        <v>899</v>
      </c>
    </row>
    <row r="2595" spans="1:14" x14ac:dyDescent="0.3">
      <c r="A2595" s="758"/>
      <c r="B2595" s="478" t="s">
        <v>19</v>
      </c>
      <c r="C2595" s="27"/>
      <c r="D2595" s="24"/>
      <c r="E2595" s="24"/>
      <c r="F2595" s="24"/>
      <c r="G2595" s="77" t="e">
        <f t="shared" si="1343"/>
        <v>#DIV/0!</v>
      </c>
      <c r="H2595" s="24"/>
      <c r="I2595" s="77" t="e">
        <f t="shared" si="1344"/>
        <v>#DIV/0!</v>
      </c>
      <c r="J2595" s="77" t="e">
        <f t="shared" si="1345"/>
        <v>#DIV/0!</v>
      </c>
      <c r="K2595" s="24"/>
      <c r="L2595" s="24"/>
      <c r="M2595" s="507" t="e">
        <f t="shared" si="1346"/>
        <v>#DIV/0!</v>
      </c>
      <c r="N2595" s="499"/>
    </row>
    <row r="2596" spans="1:14" x14ac:dyDescent="0.3">
      <c r="A2596" s="758"/>
      <c r="B2596" s="478" t="s">
        <v>18</v>
      </c>
      <c r="C2596" s="27"/>
      <c r="D2596" s="24"/>
      <c r="E2596" s="24"/>
      <c r="F2596" s="24"/>
      <c r="G2596" s="77" t="e">
        <f t="shared" si="1343"/>
        <v>#DIV/0!</v>
      </c>
      <c r="H2596" s="24"/>
      <c r="I2596" s="77" t="e">
        <f t="shared" si="1344"/>
        <v>#DIV/0!</v>
      </c>
      <c r="J2596" s="77" t="e">
        <f t="shared" si="1345"/>
        <v>#DIV/0!</v>
      </c>
      <c r="K2596" s="24"/>
      <c r="L2596" s="24"/>
      <c r="M2596" s="507" t="e">
        <f t="shared" si="1346"/>
        <v>#DIV/0!</v>
      </c>
      <c r="N2596" s="499"/>
    </row>
    <row r="2597" spans="1:14" x14ac:dyDescent="0.3">
      <c r="A2597" s="758"/>
      <c r="B2597" s="478" t="s">
        <v>38</v>
      </c>
      <c r="C2597" s="27"/>
      <c r="D2597" s="24">
        <v>9.25</v>
      </c>
      <c r="E2597" s="24">
        <v>9.25</v>
      </c>
      <c r="F2597" s="24"/>
      <c r="G2597" s="77">
        <f t="shared" si="1343"/>
        <v>0</v>
      </c>
      <c r="H2597" s="24"/>
      <c r="I2597" s="77">
        <f t="shared" si="1344"/>
        <v>0</v>
      </c>
      <c r="J2597" s="77" t="e">
        <f t="shared" si="1345"/>
        <v>#DIV/0!</v>
      </c>
      <c r="K2597" s="24">
        <v>9.25</v>
      </c>
      <c r="L2597" s="24"/>
      <c r="M2597" s="506">
        <f t="shared" si="1346"/>
        <v>1</v>
      </c>
      <c r="N2597" s="499"/>
    </row>
    <row r="2598" spans="1:14" x14ac:dyDescent="0.3">
      <c r="A2598" s="759"/>
      <c r="B2598" s="478" t="s">
        <v>20</v>
      </c>
      <c r="C2598" s="27"/>
      <c r="D2598" s="24"/>
      <c r="E2598" s="24"/>
      <c r="F2598" s="24"/>
      <c r="G2598" s="77" t="e">
        <f t="shared" si="1343"/>
        <v>#DIV/0!</v>
      </c>
      <c r="H2598" s="24"/>
      <c r="I2598" s="77" t="e">
        <f t="shared" si="1344"/>
        <v>#DIV/0!</v>
      </c>
      <c r="J2598" s="77" t="e">
        <f t="shared" si="1345"/>
        <v>#DIV/0!</v>
      </c>
      <c r="K2598" s="24"/>
      <c r="L2598" s="24"/>
      <c r="M2598" s="507" t="e">
        <f t="shared" si="1346"/>
        <v>#DIV/0!</v>
      </c>
      <c r="N2598" s="500"/>
    </row>
    <row r="2599" spans="1:14" ht="37.5" x14ac:dyDescent="0.3">
      <c r="A2599" s="620" t="s">
        <v>1242</v>
      </c>
      <c r="B2599" s="49" t="s">
        <v>900</v>
      </c>
      <c r="C2599" s="37" t="s">
        <v>139</v>
      </c>
      <c r="D2599" s="50">
        <f>SUM(D2600:D2603)</f>
        <v>214.92</v>
      </c>
      <c r="E2599" s="50">
        <f>SUM(E2600:E2603)</f>
        <v>214.92</v>
      </c>
      <c r="F2599" s="50">
        <f>SUM(F2600:F2603)</f>
        <v>2.39</v>
      </c>
      <c r="G2599" s="101">
        <f t="shared" si="1343"/>
        <v>1.0999999999999999E-2</v>
      </c>
      <c r="H2599" s="50">
        <f>SUM(H2600:H2603)</f>
        <v>2.39</v>
      </c>
      <c r="I2599" s="101">
        <f t="shared" si="1344"/>
        <v>1.0999999999999999E-2</v>
      </c>
      <c r="J2599" s="101">
        <f t="shared" si="1345"/>
        <v>1</v>
      </c>
      <c r="K2599" s="50">
        <f>SUM(K2600:K2603)</f>
        <v>214.92</v>
      </c>
      <c r="L2599" s="50">
        <f>SUM(L2600:L2603)</f>
        <v>0</v>
      </c>
      <c r="M2599" s="160">
        <f t="shared" si="1346"/>
        <v>1</v>
      </c>
      <c r="N2599" s="1017"/>
    </row>
    <row r="2600" spans="1:14" x14ac:dyDescent="0.3">
      <c r="A2600" s="621"/>
      <c r="B2600" s="478" t="s">
        <v>19</v>
      </c>
      <c r="C2600" s="27"/>
      <c r="D2600" s="24">
        <f t="shared" ref="D2600:F2603" si="1348">D2605+D2610</f>
        <v>0</v>
      </c>
      <c r="E2600" s="24">
        <f t="shared" si="1348"/>
        <v>0</v>
      </c>
      <c r="F2600" s="24">
        <f t="shared" si="1348"/>
        <v>0</v>
      </c>
      <c r="G2600" s="77" t="e">
        <f t="shared" si="1343"/>
        <v>#DIV/0!</v>
      </c>
      <c r="H2600" s="24">
        <f>H2605+H2610</f>
        <v>0</v>
      </c>
      <c r="I2600" s="77" t="e">
        <f t="shared" si="1344"/>
        <v>#DIV/0!</v>
      </c>
      <c r="J2600" s="77" t="e">
        <f t="shared" si="1345"/>
        <v>#DIV/0!</v>
      </c>
      <c r="K2600" s="24">
        <f>K2605+K2610</f>
        <v>0</v>
      </c>
      <c r="L2600" s="24">
        <f>E2600-K2600</f>
        <v>0</v>
      </c>
      <c r="M2600" s="161" t="e">
        <f t="shared" si="1346"/>
        <v>#DIV/0!</v>
      </c>
      <c r="N2600" s="1018"/>
    </row>
    <row r="2601" spans="1:14" x14ac:dyDescent="0.3">
      <c r="A2601" s="621"/>
      <c r="B2601" s="478" t="s">
        <v>18</v>
      </c>
      <c r="C2601" s="27"/>
      <c r="D2601" s="24">
        <f t="shared" si="1348"/>
        <v>0</v>
      </c>
      <c r="E2601" s="24">
        <f t="shared" si="1348"/>
        <v>0</v>
      </c>
      <c r="F2601" s="24">
        <f t="shared" si="1348"/>
        <v>0</v>
      </c>
      <c r="G2601" s="77" t="e">
        <f t="shared" si="1343"/>
        <v>#DIV/0!</v>
      </c>
      <c r="H2601" s="24">
        <f>H2606+H2611</f>
        <v>0</v>
      </c>
      <c r="I2601" s="77" t="e">
        <f t="shared" si="1344"/>
        <v>#DIV/0!</v>
      </c>
      <c r="J2601" s="77" t="e">
        <f t="shared" si="1345"/>
        <v>#DIV/0!</v>
      </c>
      <c r="K2601" s="24">
        <f>K2606+K2611</f>
        <v>0</v>
      </c>
      <c r="L2601" s="24">
        <f>E2601-K2601</f>
        <v>0</v>
      </c>
      <c r="M2601" s="161" t="e">
        <f t="shared" si="1346"/>
        <v>#DIV/0!</v>
      </c>
      <c r="N2601" s="1018"/>
    </row>
    <row r="2602" spans="1:14" x14ac:dyDescent="0.3">
      <c r="A2602" s="621"/>
      <c r="B2602" s="478" t="s">
        <v>38</v>
      </c>
      <c r="C2602" s="27"/>
      <c r="D2602" s="24">
        <f t="shared" si="1348"/>
        <v>8.9</v>
      </c>
      <c r="E2602" s="24">
        <f t="shared" si="1348"/>
        <v>8.9</v>
      </c>
      <c r="F2602" s="24">
        <f t="shared" si="1348"/>
        <v>0</v>
      </c>
      <c r="G2602" s="77">
        <f t="shared" ref="G2602:G2633" si="1349">F2602/E2602</f>
        <v>0</v>
      </c>
      <c r="H2602" s="24">
        <f>H2607+H2612</f>
        <v>0</v>
      </c>
      <c r="I2602" s="77">
        <f t="shared" ref="I2602:I2633" si="1350">H2602/E2602</f>
        <v>0</v>
      </c>
      <c r="J2602" s="77" t="e">
        <f t="shared" ref="J2602:J2633" si="1351">H2602/F2602</f>
        <v>#DIV/0!</v>
      </c>
      <c r="K2602" s="24">
        <f>K2607+K2612</f>
        <v>8.9</v>
      </c>
      <c r="L2602" s="24">
        <f>E2602-K2602</f>
        <v>0</v>
      </c>
      <c r="M2602" s="158">
        <f t="shared" ref="M2602:M2633" si="1352">K2602/E2602</f>
        <v>1</v>
      </c>
      <c r="N2602" s="1018"/>
    </row>
    <row r="2603" spans="1:14" x14ac:dyDescent="0.3">
      <c r="A2603" s="622"/>
      <c r="B2603" s="478" t="s">
        <v>20</v>
      </c>
      <c r="C2603" s="27"/>
      <c r="D2603" s="24">
        <f t="shared" si="1348"/>
        <v>206.02</v>
      </c>
      <c r="E2603" s="24">
        <f t="shared" si="1348"/>
        <v>206.02</v>
      </c>
      <c r="F2603" s="24">
        <f t="shared" si="1348"/>
        <v>2.39</v>
      </c>
      <c r="G2603" s="96">
        <f t="shared" si="1349"/>
        <v>1.2E-2</v>
      </c>
      <c r="H2603" s="24">
        <f>H2608+H2613</f>
        <v>2.39</v>
      </c>
      <c r="I2603" s="96">
        <f t="shared" si="1350"/>
        <v>1.2E-2</v>
      </c>
      <c r="J2603" s="96">
        <f t="shared" si="1351"/>
        <v>1</v>
      </c>
      <c r="K2603" s="24">
        <f>K2608+K2613</f>
        <v>206.02</v>
      </c>
      <c r="L2603" s="24">
        <f>E2603-K2603</f>
        <v>0</v>
      </c>
      <c r="M2603" s="158">
        <f t="shared" si="1352"/>
        <v>1</v>
      </c>
      <c r="N2603" s="872"/>
    </row>
    <row r="2604" spans="1:14" ht="56.25" x14ac:dyDescent="0.3">
      <c r="A2604" s="620" t="s">
        <v>1243</v>
      </c>
      <c r="B2604" s="49" t="s">
        <v>901</v>
      </c>
      <c r="C2604" s="37" t="s">
        <v>139</v>
      </c>
      <c r="D2604" s="50">
        <f>SUM(D2605:D2608)</f>
        <v>206.02</v>
      </c>
      <c r="E2604" s="50">
        <f>SUM(E2605:E2608)</f>
        <v>206.02</v>
      </c>
      <c r="F2604" s="50">
        <f>SUM(F2605:F2608)</f>
        <v>2.39</v>
      </c>
      <c r="G2604" s="96">
        <f t="shared" si="1349"/>
        <v>1.2E-2</v>
      </c>
      <c r="H2604" s="50">
        <f>SUM(H2605:H2608)</f>
        <v>2.39</v>
      </c>
      <c r="I2604" s="101">
        <f t="shared" si="1350"/>
        <v>1.2E-2</v>
      </c>
      <c r="J2604" s="101">
        <f t="shared" si="1351"/>
        <v>1</v>
      </c>
      <c r="K2604" s="50">
        <f>SUM(K2605:K2608)</f>
        <v>206.02</v>
      </c>
      <c r="L2604" s="50">
        <f>SUM(L2605:L2608)</f>
        <v>0</v>
      </c>
      <c r="M2604" s="160">
        <f t="shared" si="1352"/>
        <v>1</v>
      </c>
      <c r="N2604" s="698" t="s">
        <v>902</v>
      </c>
    </row>
    <row r="2605" spans="1:14" x14ac:dyDescent="0.3">
      <c r="A2605" s="621"/>
      <c r="B2605" s="478" t="s">
        <v>19</v>
      </c>
      <c r="C2605" s="27"/>
      <c r="D2605" s="24"/>
      <c r="E2605" s="24"/>
      <c r="F2605" s="24"/>
      <c r="G2605" s="77" t="e">
        <f t="shared" si="1349"/>
        <v>#DIV/0!</v>
      </c>
      <c r="H2605" s="24"/>
      <c r="I2605" s="77" t="e">
        <f t="shared" si="1350"/>
        <v>#DIV/0!</v>
      </c>
      <c r="J2605" s="77" t="e">
        <f t="shared" si="1351"/>
        <v>#DIV/0!</v>
      </c>
      <c r="K2605" s="24">
        <f>E2605</f>
        <v>0</v>
      </c>
      <c r="L2605" s="24">
        <f t="shared" ref="L2605:L2628" si="1353">E2605-K2605</f>
        <v>0</v>
      </c>
      <c r="M2605" s="161" t="e">
        <f t="shared" si="1352"/>
        <v>#DIV/0!</v>
      </c>
      <c r="N2605" s="699"/>
    </row>
    <row r="2606" spans="1:14" x14ac:dyDescent="0.3">
      <c r="A2606" s="621"/>
      <c r="B2606" s="478" t="s">
        <v>18</v>
      </c>
      <c r="C2606" s="27"/>
      <c r="D2606" s="24"/>
      <c r="E2606" s="24"/>
      <c r="F2606" s="24"/>
      <c r="G2606" s="77" t="e">
        <f t="shared" si="1349"/>
        <v>#DIV/0!</v>
      </c>
      <c r="H2606" s="24"/>
      <c r="I2606" s="77" t="e">
        <f t="shared" si="1350"/>
        <v>#DIV/0!</v>
      </c>
      <c r="J2606" s="77" t="e">
        <f t="shared" si="1351"/>
        <v>#DIV/0!</v>
      </c>
      <c r="K2606" s="24">
        <f>E2606</f>
        <v>0</v>
      </c>
      <c r="L2606" s="24">
        <f t="shared" si="1353"/>
        <v>0</v>
      </c>
      <c r="M2606" s="161" t="e">
        <f t="shared" si="1352"/>
        <v>#DIV/0!</v>
      </c>
      <c r="N2606" s="699"/>
    </row>
    <row r="2607" spans="1:14" x14ac:dyDescent="0.3">
      <c r="A2607" s="621"/>
      <c r="B2607" s="478" t="s">
        <v>38</v>
      </c>
      <c r="C2607" s="27"/>
      <c r="D2607" s="24"/>
      <c r="E2607" s="24"/>
      <c r="F2607" s="24"/>
      <c r="G2607" s="77" t="e">
        <f t="shared" si="1349"/>
        <v>#DIV/0!</v>
      </c>
      <c r="H2607" s="36"/>
      <c r="I2607" s="77" t="e">
        <f t="shared" si="1350"/>
        <v>#DIV/0!</v>
      </c>
      <c r="J2607" s="77" t="e">
        <f t="shared" si="1351"/>
        <v>#DIV/0!</v>
      </c>
      <c r="K2607" s="36"/>
      <c r="L2607" s="36">
        <f t="shared" si="1353"/>
        <v>0</v>
      </c>
      <c r="M2607" s="161" t="e">
        <f t="shared" si="1352"/>
        <v>#DIV/0!</v>
      </c>
      <c r="N2607" s="699"/>
    </row>
    <row r="2608" spans="1:14" x14ac:dyDescent="0.3">
      <c r="A2608" s="622"/>
      <c r="B2608" s="478" t="s">
        <v>20</v>
      </c>
      <c r="C2608" s="27"/>
      <c r="D2608" s="24">
        <v>206.02</v>
      </c>
      <c r="E2608" s="24">
        <v>206.02</v>
      </c>
      <c r="F2608" s="24">
        <v>2.39</v>
      </c>
      <c r="G2608" s="96">
        <f t="shared" si="1349"/>
        <v>1.2E-2</v>
      </c>
      <c r="H2608" s="24">
        <v>2.39</v>
      </c>
      <c r="I2608" s="96">
        <f t="shared" si="1350"/>
        <v>1.2E-2</v>
      </c>
      <c r="J2608" s="96">
        <f t="shared" si="1351"/>
        <v>1</v>
      </c>
      <c r="K2608" s="24">
        <v>206.02</v>
      </c>
      <c r="L2608" s="24">
        <f t="shared" si="1353"/>
        <v>0</v>
      </c>
      <c r="M2608" s="158">
        <f t="shared" si="1352"/>
        <v>1</v>
      </c>
      <c r="N2608" s="700"/>
    </row>
    <row r="2609" spans="1:14" ht="56.25" x14ac:dyDescent="0.3">
      <c r="A2609" s="620" t="s">
        <v>1244</v>
      </c>
      <c r="B2609" s="49" t="s">
        <v>903</v>
      </c>
      <c r="C2609" s="37" t="s">
        <v>139</v>
      </c>
      <c r="D2609" s="50">
        <f>SUM(D2610:D2613)</f>
        <v>8.9</v>
      </c>
      <c r="E2609" s="50">
        <f>SUM(E2610:E2613)</f>
        <v>8.9</v>
      </c>
      <c r="F2609" s="50">
        <f>SUM(F2610:F2613)</f>
        <v>0</v>
      </c>
      <c r="G2609" s="96">
        <f t="shared" si="1349"/>
        <v>0</v>
      </c>
      <c r="H2609" s="50">
        <f>SUM(H2610:H2613)</f>
        <v>0</v>
      </c>
      <c r="I2609" s="96">
        <f t="shared" si="1350"/>
        <v>0</v>
      </c>
      <c r="J2609" s="77" t="e">
        <f t="shared" si="1351"/>
        <v>#DIV/0!</v>
      </c>
      <c r="K2609" s="50">
        <f t="shared" ref="K2609:K2617" si="1354">E2609</f>
        <v>8.9</v>
      </c>
      <c r="L2609" s="24">
        <f t="shared" si="1353"/>
        <v>0</v>
      </c>
      <c r="M2609" s="160">
        <f t="shared" si="1352"/>
        <v>1</v>
      </c>
      <c r="N2609" s="1017"/>
    </row>
    <row r="2610" spans="1:14" x14ac:dyDescent="0.3">
      <c r="A2610" s="621"/>
      <c r="B2610" s="478" t="s">
        <v>19</v>
      </c>
      <c r="C2610" s="27"/>
      <c r="D2610" s="510"/>
      <c r="E2610" s="511"/>
      <c r="F2610" s="24"/>
      <c r="G2610" s="77" t="e">
        <f t="shared" si="1349"/>
        <v>#DIV/0!</v>
      </c>
      <c r="H2610" s="24"/>
      <c r="I2610" s="77" t="e">
        <f t="shared" si="1350"/>
        <v>#DIV/0!</v>
      </c>
      <c r="J2610" s="77" t="e">
        <f t="shared" si="1351"/>
        <v>#DIV/0!</v>
      </c>
      <c r="K2610" s="24">
        <f t="shared" si="1354"/>
        <v>0</v>
      </c>
      <c r="L2610" s="24">
        <f t="shared" si="1353"/>
        <v>0</v>
      </c>
      <c r="M2610" s="161" t="e">
        <f t="shared" si="1352"/>
        <v>#DIV/0!</v>
      </c>
      <c r="N2610" s="1018"/>
    </row>
    <row r="2611" spans="1:14" x14ac:dyDescent="0.3">
      <c r="A2611" s="621"/>
      <c r="B2611" s="478" t="s">
        <v>18</v>
      </c>
      <c r="C2611" s="27"/>
      <c r="D2611" s="24"/>
      <c r="E2611" s="24"/>
      <c r="F2611" s="24"/>
      <c r="G2611" s="77" t="e">
        <f t="shared" si="1349"/>
        <v>#DIV/0!</v>
      </c>
      <c r="H2611" s="24"/>
      <c r="I2611" s="77" t="e">
        <f t="shared" si="1350"/>
        <v>#DIV/0!</v>
      </c>
      <c r="J2611" s="77" t="e">
        <f t="shared" si="1351"/>
        <v>#DIV/0!</v>
      </c>
      <c r="K2611" s="24">
        <f t="shared" si="1354"/>
        <v>0</v>
      </c>
      <c r="L2611" s="24">
        <f t="shared" si="1353"/>
        <v>0</v>
      </c>
      <c r="M2611" s="161" t="e">
        <f t="shared" si="1352"/>
        <v>#DIV/0!</v>
      </c>
      <c r="N2611" s="1018"/>
    </row>
    <row r="2612" spans="1:14" x14ac:dyDescent="0.3">
      <c r="A2612" s="621"/>
      <c r="B2612" s="478" t="s">
        <v>38</v>
      </c>
      <c r="C2612" s="27"/>
      <c r="D2612" s="24">
        <v>8.9</v>
      </c>
      <c r="E2612" s="24">
        <v>8.9</v>
      </c>
      <c r="F2612" s="24"/>
      <c r="G2612" s="96">
        <f t="shared" si="1349"/>
        <v>0</v>
      </c>
      <c r="H2612" s="24"/>
      <c r="I2612" s="96">
        <f t="shared" si="1350"/>
        <v>0</v>
      </c>
      <c r="J2612" s="77" t="e">
        <f t="shared" si="1351"/>
        <v>#DIV/0!</v>
      </c>
      <c r="K2612" s="24">
        <f t="shared" si="1354"/>
        <v>8.9</v>
      </c>
      <c r="L2612" s="24">
        <f t="shared" si="1353"/>
        <v>0</v>
      </c>
      <c r="M2612" s="158">
        <f t="shared" si="1352"/>
        <v>1</v>
      </c>
      <c r="N2612" s="1018"/>
    </row>
    <row r="2613" spans="1:14" x14ac:dyDescent="0.3">
      <c r="A2613" s="622"/>
      <c r="B2613" s="478" t="s">
        <v>20</v>
      </c>
      <c r="C2613" s="27"/>
      <c r="D2613" s="24"/>
      <c r="E2613" s="24"/>
      <c r="F2613" s="24"/>
      <c r="G2613" s="77" t="e">
        <f t="shared" si="1349"/>
        <v>#DIV/0!</v>
      </c>
      <c r="H2613" s="24"/>
      <c r="I2613" s="77" t="e">
        <f t="shared" si="1350"/>
        <v>#DIV/0!</v>
      </c>
      <c r="J2613" s="77" t="e">
        <f t="shared" si="1351"/>
        <v>#DIV/0!</v>
      </c>
      <c r="K2613" s="24">
        <f t="shared" si="1354"/>
        <v>0</v>
      </c>
      <c r="L2613" s="24">
        <f t="shared" si="1353"/>
        <v>0</v>
      </c>
      <c r="M2613" s="161" t="e">
        <f t="shared" si="1352"/>
        <v>#DIV/0!</v>
      </c>
      <c r="N2613" s="872"/>
    </row>
    <row r="2614" spans="1:14" ht="75" x14ac:dyDescent="0.3">
      <c r="A2614" s="757" t="s">
        <v>1245</v>
      </c>
      <c r="B2614" s="268" t="s">
        <v>904</v>
      </c>
      <c r="C2614" s="263" t="s">
        <v>139</v>
      </c>
      <c r="D2614" s="264">
        <f>SUM(D2615:D2618)</f>
        <v>14.7</v>
      </c>
      <c r="E2614" s="264">
        <f>SUM(E2615:E2618)</f>
        <v>14.7</v>
      </c>
      <c r="F2614" s="264">
        <f>SUM(F2615:F2618)</f>
        <v>0</v>
      </c>
      <c r="G2614" s="265">
        <f t="shared" si="1349"/>
        <v>0</v>
      </c>
      <c r="H2614" s="264">
        <f>SUM(H2615:H2618)</f>
        <v>0</v>
      </c>
      <c r="I2614" s="266">
        <f t="shared" si="1350"/>
        <v>0</v>
      </c>
      <c r="J2614" s="496" t="e">
        <f t="shared" si="1351"/>
        <v>#DIV/0!</v>
      </c>
      <c r="K2614" s="264">
        <f t="shared" si="1354"/>
        <v>14.7</v>
      </c>
      <c r="L2614" s="267">
        <f t="shared" si="1353"/>
        <v>0</v>
      </c>
      <c r="M2614" s="512">
        <f t="shared" si="1352"/>
        <v>1</v>
      </c>
      <c r="N2614" s="482"/>
    </row>
    <row r="2615" spans="1:14" x14ac:dyDescent="0.3">
      <c r="A2615" s="758"/>
      <c r="B2615" s="269" t="s">
        <v>19</v>
      </c>
      <c r="C2615" s="27"/>
      <c r="D2615" s="24">
        <f t="shared" ref="D2615:F2618" si="1355">D2620</f>
        <v>0</v>
      </c>
      <c r="E2615" s="24">
        <f t="shared" si="1355"/>
        <v>0</v>
      </c>
      <c r="F2615" s="24">
        <f t="shared" si="1355"/>
        <v>0</v>
      </c>
      <c r="G2615" s="95" t="e">
        <f t="shared" si="1349"/>
        <v>#DIV/0!</v>
      </c>
      <c r="H2615" s="24"/>
      <c r="I2615" s="77" t="e">
        <f t="shared" si="1350"/>
        <v>#DIV/0!</v>
      </c>
      <c r="J2615" s="95" t="e">
        <f t="shared" si="1351"/>
        <v>#DIV/0!</v>
      </c>
      <c r="K2615" s="50">
        <f t="shared" si="1354"/>
        <v>0</v>
      </c>
      <c r="L2615" s="24">
        <f t="shared" si="1353"/>
        <v>0</v>
      </c>
      <c r="M2615" s="501" t="e">
        <f t="shared" si="1352"/>
        <v>#DIV/0!</v>
      </c>
      <c r="N2615" s="483"/>
    </row>
    <row r="2616" spans="1:14" x14ac:dyDescent="0.3">
      <c r="A2616" s="758"/>
      <c r="B2616" s="269" t="s">
        <v>18</v>
      </c>
      <c r="C2616" s="27"/>
      <c r="D2616" s="24">
        <f t="shared" si="1355"/>
        <v>0</v>
      </c>
      <c r="E2616" s="24">
        <f t="shared" si="1355"/>
        <v>0</v>
      </c>
      <c r="F2616" s="24">
        <f t="shared" si="1355"/>
        <v>0</v>
      </c>
      <c r="G2616" s="95" t="e">
        <f t="shared" si="1349"/>
        <v>#DIV/0!</v>
      </c>
      <c r="H2616" s="24"/>
      <c r="I2616" s="77" t="e">
        <f t="shared" si="1350"/>
        <v>#DIV/0!</v>
      </c>
      <c r="J2616" s="95" t="e">
        <f t="shared" si="1351"/>
        <v>#DIV/0!</v>
      </c>
      <c r="K2616" s="24">
        <f t="shared" si="1354"/>
        <v>0</v>
      </c>
      <c r="L2616" s="24">
        <f t="shared" si="1353"/>
        <v>0</v>
      </c>
      <c r="M2616" s="161" t="e">
        <f t="shared" si="1352"/>
        <v>#DIV/0!</v>
      </c>
      <c r="N2616" s="483"/>
    </row>
    <row r="2617" spans="1:14" x14ac:dyDescent="0.3">
      <c r="A2617" s="758"/>
      <c r="B2617" s="269" t="s">
        <v>38</v>
      </c>
      <c r="C2617" s="27"/>
      <c r="D2617" s="24">
        <f t="shared" si="1355"/>
        <v>0</v>
      </c>
      <c r="E2617" s="24">
        <f t="shared" si="1355"/>
        <v>0</v>
      </c>
      <c r="F2617" s="24">
        <f t="shared" si="1355"/>
        <v>0</v>
      </c>
      <c r="G2617" s="95" t="e">
        <f t="shared" si="1349"/>
        <v>#DIV/0!</v>
      </c>
      <c r="H2617" s="24"/>
      <c r="I2617" s="77" t="e">
        <f t="shared" si="1350"/>
        <v>#DIV/0!</v>
      </c>
      <c r="J2617" s="95" t="e">
        <f t="shared" si="1351"/>
        <v>#DIV/0!</v>
      </c>
      <c r="K2617" s="24">
        <f t="shared" si="1354"/>
        <v>0</v>
      </c>
      <c r="L2617" s="24">
        <f t="shared" si="1353"/>
        <v>0</v>
      </c>
      <c r="M2617" s="161" t="e">
        <f t="shared" si="1352"/>
        <v>#DIV/0!</v>
      </c>
      <c r="N2617" s="483"/>
    </row>
    <row r="2618" spans="1:14" x14ac:dyDescent="0.3">
      <c r="A2618" s="759"/>
      <c r="B2618" s="478" t="s">
        <v>20</v>
      </c>
      <c r="C2618" s="27"/>
      <c r="D2618" s="24">
        <f t="shared" si="1355"/>
        <v>14.7</v>
      </c>
      <c r="E2618" s="24">
        <f t="shared" si="1355"/>
        <v>14.7</v>
      </c>
      <c r="F2618" s="24">
        <f t="shared" si="1355"/>
        <v>0</v>
      </c>
      <c r="G2618" s="96">
        <f t="shared" si="1349"/>
        <v>0</v>
      </c>
      <c r="H2618" s="24">
        <f>H2623</f>
        <v>0</v>
      </c>
      <c r="I2618" s="96">
        <f t="shared" si="1350"/>
        <v>0</v>
      </c>
      <c r="J2618" s="77" t="e">
        <f t="shared" si="1351"/>
        <v>#DIV/0!</v>
      </c>
      <c r="K2618" s="24">
        <f>K2623</f>
        <v>14.7</v>
      </c>
      <c r="L2618" s="24">
        <f t="shared" si="1353"/>
        <v>0</v>
      </c>
      <c r="M2618" s="158">
        <f t="shared" si="1352"/>
        <v>1</v>
      </c>
      <c r="N2618" s="483"/>
    </row>
    <row r="2619" spans="1:14" ht="37.5" x14ac:dyDescent="0.3">
      <c r="A2619" s="757" t="s">
        <v>1246</v>
      </c>
      <c r="B2619" s="49" t="s">
        <v>905</v>
      </c>
      <c r="C2619" s="37" t="s">
        <v>139</v>
      </c>
      <c r="D2619" s="50">
        <f>SUM(D2620:D2623)</f>
        <v>14.7</v>
      </c>
      <c r="E2619" s="50">
        <f>SUM(E2620:E2623)</f>
        <v>14.7</v>
      </c>
      <c r="F2619" s="50">
        <f>SUM(F2620:F2623)</f>
        <v>0</v>
      </c>
      <c r="G2619" s="101">
        <f t="shared" si="1349"/>
        <v>0</v>
      </c>
      <c r="H2619" s="50">
        <f>SUM(H2620:H2623)</f>
        <v>0</v>
      </c>
      <c r="I2619" s="96">
        <f t="shared" si="1350"/>
        <v>0</v>
      </c>
      <c r="J2619" s="95" t="e">
        <f t="shared" si="1351"/>
        <v>#DIV/0!</v>
      </c>
      <c r="K2619" s="50">
        <f>E2619</f>
        <v>14.7</v>
      </c>
      <c r="L2619" s="24">
        <f t="shared" si="1353"/>
        <v>0</v>
      </c>
      <c r="M2619" s="506">
        <f t="shared" si="1352"/>
        <v>1</v>
      </c>
      <c r="N2619" s="482" t="s">
        <v>902</v>
      </c>
    </row>
    <row r="2620" spans="1:14" x14ac:dyDescent="0.3">
      <c r="A2620" s="758"/>
      <c r="B2620" s="478" t="s">
        <v>19</v>
      </c>
      <c r="C2620" s="27"/>
      <c r="D2620" s="24"/>
      <c r="E2620" s="24"/>
      <c r="F2620" s="24"/>
      <c r="G2620" s="77" t="e">
        <f t="shared" si="1349"/>
        <v>#DIV/0!</v>
      </c>
      <c r="H2620" s="24"/>
      <c r="I2620" s="77" t="e">
        <f t="shared" si="1350"/>
        <v>#DIV/0!</v>
      </c>
      <c r="J2620" s="77" t="e">
        <f t="shared" si="1351"/>
        <v>#DIV/0!</v>
      </c>
      <c r="K2620" s="24">
        <f>E2620</f>
        <v>0</v>
      </c>
      <c r="L2620" s="24">
        <f t="shared" si="1353"/>
        <v>0</v>
      </c>
      <c r="M2620" s="507" t="e">
        <f t="shared" si="1352"/>
        <v>#DIV/0!</v>
      </c>
      <c r="N2620" s="483"/>
    </row>
    <row r="2621" spans="1:14" x14ac:dyDescent="0.3">
      <c r="A2621" s="758"/>
      <c r="B2621" s="478" t="s">
        <v>18</v>
      </c>
      <c r="C2621" s="27"/>
      <c r="D2621" s="24"/>
      <c r="E2621" s="24"/>
      <c r="F2621" s="24"/>
      <c r="G2621" s="77" t="e">
        <f t="shared" si="1349"/>
        <v>#DIV/0!</v>
      </c>
      <c r="H2621" s="24"/>
      <c r="I2621" s="77" t="e">
        <f t="shared" si="1350"/>
        <v>#DIV/0!</v>
      </c>
      <c r="J2621" s="77" t="e">
        <f t="shared" si="1351"/>
        <v>#DIV/0!</v>
      </c>
      <c r="K2621" s="24">
        <f>E2621</f>
        <v>0</v>
      </c>
      <c r="L2621" s="24">
        <f t="shared" si="1353"/>
        <v>0</v>
      </c>
      <c r="M2621" s="507" t="e">
        <f t="shared" si="1352"/>
        <v>#DIV/0!</v>
      </c>
      <c r="N2621" s="483"/>
    </row>
    <row r="2622" spans="1:14" x14ac:dyDescent="0.3">
      <c r="A2622" s="758"/>
      <c r="B2622" s="478" t="s">
        <v>38</v>
      </c>
      <c r="C2622" s="27"/>
      <c r="D2622" s="24"/>
      <c r="E2622" s="24"/>
      <c r="F2622" s="24"/>
      <c r="G2622" s="77" t="e">
        <f t="shared" si="1349"/>
        <v>#DIV/0!</v>
      </c>
      <c r="H2622" s="24"/>
      <c r="I2622" s="77" t="e">
        <f t="shared" si="1350"/>
        <v>#DIV/0!</v>
      </c>
      <c r="J2622" s="77" t="e">
        <f t="shared" si="1351"/>
        <v>#DIV/0!</v>
      </c>
      <c r="K2622" s="24">
        <f>E2622</f>
        <v>0</v>
      </c>
      <c r="L2622" s="24">
        <f t="shared" si="1353"/>
        <v>0</v>
      </c>
      <c r="M2622" s="507" t="e">
        <f t="shared" si="1352"/>
        <v>#DIV/0!</v>
      </c>
      <c r="N2622" s="483"/>
    </row>
    <row r="2623" spans="1:14" x14ac:dyDescent="0.3">
      <c r="A2623" s="759"/>
      <c r="B2623" s="478" t="s">
        <v>20</v>
      </c>
      <c r="C2623" s="27"/>
      <c r="D2623" s="24">
        <v>14.7</v>
      </c>
      <c r="E2623" s="24">
        <v>14.7</v>
      </c>
      <c r="F2623" s="24"/>
      <c r="G2623" s="96">
        <f t="shared" si="1349"/>
        <v>0</v>
      </c>
      <c r="H2623" s="24">
        <f>F2623</f>
        <v>0</v>
      </c>
      <c r="I2623" s="96">
        <f t="shared" si="1350"/>
        <v>0</v>
      </c>
      <c r="J2623" s="77" t="e">
        <f t="shared" si="1351"/>
        <v>#DIV/0!</v>
      </c>
      <c r="K2623" s="24">
        <v>14.7</v>
      </c>
      <c r="L2623" s="24">
        <f t="shared" si="1353"/>
        <v>0</v>
      </c>
      <c r="M2623" s="506">
        <f t="shared" si="1352"/>
        <v>1</v>
      </c>
      <c r="N2623" s="484"/>
    </row>
    <row r="2624" spans="1:14" ht="37.5" x14ac:dyDescent="0.3">
      <c r="A2624" s="620" t="s">
        <v>1247</v>
      </c>
      <c r="B2624" s="49" t="s">
        <v>906</v>
      </c>
      <c r="C2624" s="37" t="s">
        <v>139</v>
      </c>
      <c r="D2624" s="50">
        <f>SUM(D2625:D2628)</f>
        <v>4173.13</v>
      </c>
      <c r="E2624" s="50">
        <f>SUM(E2625:E2628)</f>
        <v>4173.13</v>
      </c>
      <c r="F2624" s="50">
        <f>SUM(F2625:F2628)</f>
        <v>823.87</v>
      </c>
      <c r="G2624" s="101">
        <f t="shared" si="1349"/>
        <v>0.19700000000000001</v>
      </c>
      <c r="H2624" s="50">
        <f>SUM(H2625:H2628)</f>
        <v>823.87</v>
      </c>
      <c r="I2624" s="101">
        <f t="shared" si="1350"/>
        <v>0.19700000000000001</v>
      </c>
      <c r="J2624" s="101">
        <f t="shared" si="1351"/>
        <v>1</v>
      </c>
      <c r="K2624" s="50">
        <f>SUM(K2625:K2628)</f>
        <v>4173.13</v>
      </c>
      <c r="L2624" s="24">
        <f t="shared" si="1353"/>
        <v>0</v>
      </c>
      <c r="M2624" s="160">
        <f t="shared" si="1352"/>
        <v>1</v>
      </c>
      <c r="N2624" s="698"/>
    </row>
    <row r="2625" spans="1:14" x14ac:dyDescent="0.3">
      <c r="A2625" s="621"/>
      <c r="B2625" s="478" t="s">
        <v>19</v>
      </c>
      <c r="C2625" s="27"/>
      <c r="D2625" s="24">
        <f t="shared" ref="D2625:F2628" si="1356">D2630+D2635</f>
        <v>0</v>
      </c>
      <c r="E2625" s="24">
        <f t="shared" si="1356"/>
        <v>0</v>
      </c>
      <c r="F2625" s="24">
        <f t="shared" si="1356"/>
        <v>0</v>
      </c>
      <c r="G2625" s="77" t="e">
        <f t="shared" si="1349"/>
        <v>#DIV/0!</v>
      </c>
      <c r="H2625" s="24">
        <f>H2630+H2635</f>
        <v>0</v>
      </c>
      <c r="I2625" s="77" t="e">
        <f t="shared" si="1350"/>
        <v>#DIV/0!</v>
      </c>
      <c r="J2625" s="77" t="e">
        <f t="shared" si="1351"/>
        <v>#DIV/0!</v>
      </c>
      <c r="K2625" s="24">
        <f>K2630+K2635</f>
        <v>0</v>
      </c>
      <c r="L2625" s="24">
        <f t="shared" si="1353"/>
        <v>0</v>
      </c>
      <c r="M2625" s="161" t="e">
        <f t="shared" si="1352"/>
        <v>#DIV/0!</v>
      </c>
      <c r="N2625" s="699"/>
    </row>
    <row r="2626" spans="1:14" x14ac:dyDescent="0.3">
      <c r="A2626" s="621"/>
      <c r="B2626" s="478" t="s">
        <v>18</v>
      </c>
      <c r="C2626" s="27"/>
      <c r="D2626" s="24">
        <f t="shared" si="1356"/>
        <v>0</v>
      </c>
      <c r="E2626" s="24">
        <f t="shared" si="1356"/>
        <v>0</v>
      </c>
      <c r="F2626" s="24">
        <f t="shared" si="1356"/>
        <v>0</v>
      </c>
      <c r="G2626" s="77" t="e">
        <f t="shared" si="1349"/>
        <v>#DIV/0!</v>
      </c>
      <c r="H2626" s="24">
        <f>H2631+H2636</f>
        <v>0</v>
      </c>
      <c r="I2626" s="77" t="e">
        <f t="shared" si="1350"/>
        <v>#DIV/0!</v>
      </c>
      <c r="J2626" s="77" t="e">
        <f t="shared" si="1351"/>
        <v>#DIV/0!</v>
      </c>
      <c r="K2626" s="24">
        <f>K2631+K2636</f>
        <v>0</v>
      </c>
      <c r="L2626" s="24">
        <f t="shared" si="1353"/>
        <v>0</v>
      </c>
      <c r="M2626" s="161" t="e">
        <f t="shared" si="1352"/>
        <v>#DIV/0!</v>
      </c>
      <c r="N2626" s="699"/>
    </row>
    <row r="2627" spans="1:14" x14ac:dyDescent="0.3">
      <c r="A2627" s="621"/>
      <c r="B2627" s="478" t="s">
        <v>38</v>
      </c>
      <c r="C2627" s="27"/>
      <c r="D2627" s="24">
        <f t="shared" si="1356"/>
        <v>6</v>
      </c>
      <c r="E2627" s="24">
        <f t="shared" si="1356"/>
        <v>6</v>
      </c>
      <c r="F2627" s="24">
        <f t="shared" si="1356"/>
        <v>1.46</v>
      </c>
      <c r="G2627" s="96">
        <f t="shared" si="1349"/>
        <v>0.24299999999999999</v>
      </c>
      <c r="H2627" s="24">
        <f>H2632+H2637</f>
        <v>1.46</v>
      </c>
      <c r="I2627" s="96">
        <f t="shared" si="1350"/>
        <v>0.24299999999999999</v>
      </c>
      <c r="J2627" s="96">
        <f t="shared" si="1351"/>
        <v>1</v>
      </c>
      <c r="K2627" s="24">
        <f>K2632+K2637</f>
        <v>6</v>
      </c>
      <c r="L2627" s="24">
        <f t="shared" si="1353"/>
        <v>0</v>
      </c>
      <c r="M2627" s="161">
        <f t="shared" si="1352"/>
        <v>1</v>
      </c>
      <c r="N2627" s="699"/>
    </row>
    <row r="2628" spans="1:14" x14ac:dyDescent="0.3">
      <c r="A2628" s="622"/>
      <c r="B2628" s="478" t="s">
        <v>20</v>
      </c>
      <c r="C2628" s="27"/>
      <c r="D2628" s="24">
        <f t="shared" si="1356"/>
        <v>4167.13</v>
      </c>
      <c r="E2628" s="24">
        <f t="shared" si="1356"/>
        <v>4167.13</v>
      </c>
      <c r="F2628" s="24">
        <f t="shared" si="1356"/>
        <v>822.41</v>
      </c>
      <c r="G2628" s="96">
        <f t="shared" si="1349"/>
        <v>0.19700000000000001</v>
      </c>
      <c r="H2628" s="24">
        <f>H2633+H2638</f>
        <v>822.41</v>
      </c>
      <c r="I2628" s="96">
        <f t="shared" si="1350"/>
        <v>0.19700000000000001</v>
      </c>
      <c r="J2628" s="96">
        <f t="shared" si="1351"/>
        <v>1</v>
      </c>
      <c r="K2628" s="24">
        <f>K2633+K2638</f>
        <v>4167.13</v>
      </c>
      <c r="L2628" s="24">
        <f t="shared" si="1353"/>
        <v>0</v>
      </c>
      <c r="M2628" s="158">
        <f t="shared" si="1352"/>
        <v>1</v>
      </c>
      <c r="N2628" s="700"/>
    </row>
    <row r="2629" spans="1:14" ht="56.25" x14ac:dyDescent="0.3">
      <c r="A2629" s="620" t="s">
        <v>1248</v>
      </c>
      <c r="B2629" s="37" t="s">
        <v>907</v>
      </c>
      <c r="C2629" s="37" t="s">
        <v>139</v>
      </c>
      <c r="D2629" s="24">
        <f>SUM(D2630:D2633)</f>
        <v>4167.13</v>
      </c>
      <c r="E2629" s="24">
        <f>SUM(E2630:E2633)</f>
        <v>4167.13</v>
      </c>
      <c r="F2629" s="24">
        <f>SUM(F2630:F2633)</f>
        <v>822.41</v>
      </c>
      <c r="G2629" s="96">
        <f t="shared" si="1349"/>
        <v>0.19700000000000001</v>
      </c>
      <c r="H2629" s="24">
        <f>SUM(H2630:H2633)</f>
        <v>822.41</v>
      </c>
      <c r="I2629" s="96">
        <f t="shared" si="1350"/>
        <v>0.19700000000000001</v>
      </c>
      <c r="J2629" s="96">
        <f t="shared" si="1351"/>
        <v>1</v>
      </c>
      <c r="K2629" s="24">
        <f>SUM(K2630:K2633)</f>
        <v>4167.13</v>
      </c>
      <c r="L2629" s="24"/>
      <c r="M2629" s="158">
        <f t="shared" si="1352"/>
        <v>1</v>
      </c>
      <c r="N2629" s="479" t="s">
        <v>902</v>
      </c>
    </row>
    <row r="2630" spans="1:14" x14ac:dyDescent="0.3">
      <c r="A2630" s="621"/>
      <c r="B2630" s="478" t="s">
        <v>19</v>
      </c>
      <c r="C2630" s="27"/>
      <c r="D2630" s="24"/>
      <c r="E2630" s="24"/>
      <c r="F2630" s="24"/>
      <c r="G2630" s="77" t="e">
        <f t="shared" si="1349"/>
        <v>#DIV/0!</v>
      </c>
      <c r="H2630" s="24"/>
      <c r="I2630" s="77" t="e">
        <f t="shared" si="1350"/>
        <v>#DIV/0!</v>
      </c>
      <c r="J2630" s="77" t="e">
        <f t="shared" si="1351"/>
        <v>#DIV/0!</v>
      </c>
      <c r="K2630" s="24"/>
      <c r="L2630" s="24"/>
      <c r="M2630" s="161" t="e">
        <f t="shared" si="1352"/>
        <v>#DIV/0!</v>
      </c>
      <c r="N2630" s="480"/>
    </row>
    <row r="2631" spans="1:14" x14ac:dyDescent="0.3">
      <c r="A2631" s="621"/>
      <c r="B2631" s="478" t="s">
        <v>18</v>
      </c>
      <c r="C2631" s="27"/>
      <c r="D2631" s="24"/>
      <c r="E2631" s="24"/>
      <c r="F2631" s="24"/>
      <c r="G2631" s="77" t="e">
        <f t="shared" si="1349"/>
        <v>#DIV/0!</v>
      </c>
      <c r="H2631" s="24"/>
      <c r="I2631" s="77" t="e">
        <f t="shared" si="1350"/>
        <v>#DIV/0!</v>
      </c>
      <c r="J2631" s="77" t="e">
        <f t="shared" si="1351"/>
        <v>#DIV/0!</v>
      </c>
      <c r="K2631" s="24"/>
      <c r="L2631" s="24"/>
      <c r="M2631" s="161" t="e">
        <f t="shared" si="1352"/>
        <v>#DIV/0!</v>
      </c>
      <c r="N2631" s="480"/>
    </row>
    <row r="2632" spans="1:14" x14ac:dyDescent="0.3">
      <c r="A2632" s="621"/>
      <c r="B2632" s="478" t="s">
        <v>38</v>
      </c>
      <c r="C2632" s="27"/>
      <c r="D2632" s="24"/>
      <c r="E2632" s="24"/>
      <c r="F2632" s="24"/>
      <c r="G2632" s="77" t="e">
        <f t="shared" si="1349"/>
        <v>#DIV/0!</v>
      </c>
      <c r="H2632" s="36"/>
      <c r="I2632" s="77" t="e">
        <f t="shared" si="1350"/>
        <v>#DIV/0!</v>
      </c>
      <c r="J2632" s="77" t="e">
        <f t="shared" si="1351"/>
        <v>#DIV/0!</v>
      </c>
      <c r="K2632" s="36"/>
      <c r="L2632" s="36"/>
      <c r="M2632" s="161" t="e">
        <f t="shared" si="1352"/>
        <v>#DIV/0!</v>
      </c>
      <c r="N2632" s="480"/>
    </row>
    <row r="2633" spans="1:14" x14ac:dyDescent="0.3">
      <c r="A2633" s="622"/>
      <c r="B2633" s="478" t="s">
        <v>20</v>
      </c>
      <c r="C2633" s="27"/>
      <c r="D2633" s="24">
        <v>4167.13</v>
      </c>
      <c r="E2633" s="24">
        <v>4167.13</v>
      </c>
      <c r="F2633" s="24">
        <v>822.41</v>
      </c>
      <c r="G2633" s="96">
        <f t="shared" si="1349"/>
        <v>0.19700000000000001</v>
      </c>
      <c r="H2633" s="24">
        <v>822.41</v>
      </c>
      <c r="I2633" s="96">
        <f t="shared" si="1350"/>
        <v>0.19700000000000001</v>
      </c>
      <c r="J2633" s="96">
        <f t="shared" si="1351"/>
        <v>1</v>
      </c>
      <c r="K2633" s="24">
        <v>4167.13</v>
      </c>
      <c r="L2633" s="24"/>
      <c r="M2633" s="158">
        <f t="shared" si="1352"/>
        <v>1</v>
      </c>
      <c r="N2633" s="481"/>
    </row>
    <row r="2634" spans="1:14" ht="56.25" customHeight="1" x14ac:dyDescent="0.3">
      <c r="A2634" s="620" t="s">
        <v>1250</v>
      </c>
      <c r="B2634" s="49" t="s">
        <v>908</v>
      </c>
      <c r="C2634" s="37" t="s">
        <v>139</v>
      </c>
      <c r="D2634" s="50">
        <f>SUM(D2635:D2638)</f>
        <v>6</v>
      </c>
      <c r="E2634" s="50">
        <f>SUM(E2635:E2638)</f>
        <v>6</v>
      </c>
      <c r="F2634" s="50">
        <f>SUM(F2635:F2638)</f>
        <v>1.46</v>
      </c>
      <c r="G2634" s="96">
        <f t="shared" ref="G2634:G2643" si="1357">F2634/E2634</f>
        <v>0.24299999999999999</v>
      </c>
      <c r="H2634" s="50">
        <f>SUM(H2635:H2638)</f>
        <v>1.46</v>
      </c>
      <c r="I2634" s="96">
        <f t="shared" ref="I2634:I2643" si="1358">H2634/E2634</f>
        <v>0.24299999999999999</v>
      </c>
      <c r="J2634" s="96">
        <f t="shared" ref="J2634:J2643" si="1359">H2634/F2634</f>
        <v>1</v>
      </c>
      <c r="K2634" s="50">
        <f t="shared" ref="K2634:K2643" si="1360">E2634</f>
        <v>6</v>
      </c>
      <c r="L2634" s="24">
        <f t="shared" ref="L2634:L2643" si="1361">E2634-K2634</f>
        <v>0</v>
      </c>
      <c r="M2634" s="160">
        <f t="shared" ref="M2634:M2643" si="1362">K2634/E2634</f>
        <v>1</v>
      </c>
      <c r="N2634" s="698" t="s">
        <v>909</v>
      </c>
    </row>
    <row r="2635" spans="1:14" x14ac:dyDescent="0.3">
      <c r="A2635" s="621"/>
      <c r="B2635" s="478" t="s">
        <v>19</v>
      </c>
      <c r="C2635" s="27"/>
      <c r="D2635" s="510"/>
      <c r="E2635" s="511"/>
      <c r="F2635" s="24"/>
      <c r="G2635" s="77" t="e">
        <f t="shared" si="1357"/>
        <v>#DIV/0!</v>
      </c>
      <c r="H2635" s="24"/>
      <c r="I2635" s="77" t="e">
        <f t="shared" si="1358"/>
        <v>#DIV/0!</v>
      </c>
      <c r="J2635" s="77" t="e">
        <f t="shared" si="1359"/>
        <v>#DIV/0!</v>
      </c>
      <c r="K2635" s="24">
        <f t="shared" si="1360"/>
        <v>0</v>
      </c>
      <c r="L2635" s="24">
        <f t="shared" si="1361"/>
        <v>0</v>
      </c>
      <c r="M2635" s="161" t="e">
        <f t="shared" si="1362"/>
        <v>#DIV/0!</v>
      </c>
      <c r="N2635" s="699"/>
    </row>
    <row r="2636" spans="1:14" x14ac:dyDescent="0.3">
      <c r="A2636" s="621"/>
      <c r="B2636" s="478" t="s">
        <v>18</v>
      </c>
      <c r="C2636" s="27"/>
      <c r="D2636" s="24"/>
      <c r="E2636" s="24"/>
      <c r="F2636" s="24"/>
      <c r="G2636" s="77" t="e">
        <f t="shared" si="1357"/>
        <v>#DIV/0!</v>
      </c>
      <c r="H2636" s="24"/>
      <c r="I2636" s="77" t="e">
        <f t="shared" si="1358"/>
        <v>#DIV/0!</v>
      </c>
      <c r="J2636" s="77" t="e">
        <f t="shared" si="1359"/>
        <v>#DIV/0!</v>
      </c>
      <c r="K2636" s="24">
        <f t="shared" si="1360"/>
        <v>0</v>
      </c>
      <c r="L2636" s="24">
        <f t="shared" si="1361"/>
        <v>0</v>
      </c>
      <c r="M2636" s="161" t="e">
        <f t="shared" si="1362"/>
        <v>#DIV/0!</v>
      </c>
      <c r="N2636" s="699"/>
    </row>
    <row r="2637" spans="1:14" x14ac:dyDescent="0.3">
      <c r="A2637" s="621"/>
      <c r="B2637" s="478" t="s">
        <v>38</v>
      </c>
      <c r="C2637" s="27"/>
      <c r="D2637" s="24">
        <v>6</v>
      </c>
      <c r="E2637" s="24">
        <v>6</v>
      </c>
      <c r="F2637" s="24">
        <v>1.46</v>
      </c>
      <c r="G2637" s="96">
        <f t="shared" si="1357"/>
        <v>0.24299999999999999</v>
      </c>
      <c r="H2637" s="24">
        <v>1.46</v>
      </c>
      <c r="I2637" s="96">
        <f t="shared" si="1358"/>
        <v>0.24299999999999999</v>
      </c>
      <c r="J2637" s="96">
        <f t="shared" si="1359"/>
        <v>1</v>
      </c>
      <c r="K2637" s="24">
        <f t="shared" si="1360"/>
        <v>6</v>
      </c>
      <c r="L2637" s="24">
        <f t="shared" si="1361"/>
        <v>0</v>
      </c>
      <c r="M2637" s="158">
        <f t="shared" si="1362"/>
        <v>1</v>
      </c>
      <c r="N2637" s="699"/>
    </row>
    <row r="2638" spans="1:14" x14ac:dyDescent="0.3">
      <c r="A2638" s="622"/>
      <c r="B2638" s="478" t="s">
        <v>20</v>
      </c>
      <c r="C2638" s="27"/>
      <c r="D2638" s="24"/>
      <c r="E2638" s="24"/>
      <c r="F2638" s="24"/>
      <c r="G2638" s="77" t="e">
        <f t="shared" si="1357"/>
        <v>#DIV/0!</v>
      </c>
      <c r="H2638" s="36"/>
      <c r="I2638" s="77" t="e">
        <f t="shared" si="1358"/>
        <v>#DIV/0!</v>
      </c>
      <c r="J2638" s="77" t="e">
        <f t="shared" si="1359"/>
        <v>#DIV/0!</v>
      </c>
      <c r="K2638" s="36">
        <f t="shared" si="1360"/>
        <v>0</v>
      </c>
      <c r="L2638" s="36">
        <f t="shared" si="1361"/>
        <v>0</v>
      </c>
      <c r="M2638" s="161" t="e">
        <f t="shared" si="1362"/>
        <v>#DIV/0!</v>
      </c>
      <c r="N2638" s="700"/>
    </row>
    <row r="2639" spans="1:14" ht="37.5" x14ac:dyDescent="0.3">
      <c r="A2639" s="620" t="s">
        <v>1249</v>
      </c>
      <c r="B2639" s="49" t="s">
        <v>287</v>
      </c>
      <c r="C2639" s="37" t="s">
        <v>139</v>
      </c>
      <c r="D2639" s="50">
        <f>SUM(D2640:D2643)</f>
        <v>451.9</v>
      </c>
      <c r="E2639" s="50">
        <f>SUM(E2640:E2643)</f>
        <v>451.9</v>
      </c>
      <c r="F2639" s="50">
        <f>SUM(F2640:F2643)</f>
        <v>129.16</v>
      </c>
      <c r="G2639" s="96">
        <f t="shared" si="1357"/>
        <v>0.28599999999999998</v>
      </c>
      <c r="H2639" s="50">
        <f>SUM(H2640:H2643)</f>
        <v>129.16</v>
      </c>
      <c r="I2639" s="96">
        <f t="shared" si="1358"/>
        <v>0.28599999999999998</v>
      </c>
      <c r="J2639" s="96">
        <f t="shared" si="1359"/>
        <v>1</v>
      </c>
      <c r="K2639" s="50">
        <f t="shared" si="1360"/>
        <v>451.9</v>
      </c>
      <c r="L2639" s="24">
        <f t="shared" si="1361"/>
        <v>0</v>
      </c>
      <c r="M2639" s="160">
        <f t="shared" si="1362"/>
        <v>1</v>
      </c>
      <c r="N2639" s="1017"/>
    </row>
    <row r="2640" spans="1:14" x14ac:dyDescent="0.3">
      <c r="A2640" s="621"/>
      <c r="B2640" s="478" t="s">
        <v>19</v>
      </c>
      <c r="C2640" s="27"/>
      <c r="D2640" s="510"/>
      <c r="E2640" s="511"/>
      <c r="F2640" s="24"/>
      <c r="G2640" s="77" t="e">
        <f t="shared" si="1357"/>
        <v>#DIV/0!</v>
      </c>
      <c r="H2640" s="24"/>
      <c r="I2640" s="77" t="e">
        <f t="shared" si="1358"/>
        <v>#DIV/0!</v>
      </c>
      <c r="J2640" s="77" t="e">
        <f t="shared" si="1359"/>
        <v>#DIV/0!</v>
      </c>
      <c r="K2640" s="24">
        <f t="shared" si="1360"/>
        <v>0</v>
      </c>
      <c r="L2640" s="24">
        <f t="shared" si="1361"/>
        <v>0</v>
      </c>
      <c r="M2640" s="161" t="e">
        <f t="shared" si="1362"/>
        <v>#DIV/0!</v>
      </c>
      <c r="N2640" s="1018"/>
    </row>
    <row r="2641" spans="1:14" x14ac:dyDescent="0.3">
      <c r="A2641" s="621"/>
      <c r="B2641" s="478" t="s">
        <v>18</v>
      </c>
      <c r="C2641" s="27"/>
      <c r="D2641" s="24"/>
      <c r="E2641" s="24"/>
      <c r="F2641" s="24"/>
      <c r="G2641" s="77" t="e">
        <f t="shared" si="1357"/>
        <v>#DIV/0!</v>
      </c>
      <c r="H2641" s="24"/>
      <c r="I2641" s="77" t="e">
        <f t="shared" si="1358"/>
        <v>#DIV/0!</v>
      </c>
      <c r="J2641" s="77" t="e">
        <f t="shared" si="1359"/>
        <v>#DIV/0!</v>
      </c>
      <c r="K2641" s="24">
        <f t="shared" si="1360"/>
        <v>0</v>
      </c>
      <c r="L2641" s="24">
        <f t="shared" si="1361"/>
        <v>0</v>
      </c>
      <c r="M2641" s="161" t="e">
        <f t="shared" si="1362"/>
        <v>#DIV/0!</v>
      </c>
      <c r="N2641" s="1018"/>
    </row>
    <row r="2642" spans="1:14" x14ac:dyDescent="0.3">
      <c r="A2642" s="621"/>
      <c r="B2642" s="478" t="s">
        <v>38</v>
      </c>
      <c r="C2642" s="27"/>
      <c r="D2642" s="510"/>
      <c r="E2642" s="511"/>
      <c r="F2642" s="24"/>
      <c r="G2642" s="77" t="e">
        <f t="shared" si="1357"/>
        <v>#DIV/0!</v>
      </c>
      <c r="H2642" s="24"/>
      <c r="I2642" s="77" t="e">
        <f t="shared" si="1358"/>
        <v>#DIV/0!</v>
      </c>
      <c r="J2642" s="77" t="e">
        <f t="shared" si="1359"/>
        <v>#DIV/0!</v>
      </c>
      <c r="K2642" s="24">
        <f t="shared" si="1360"/>
        <v>0</v>
      </c>
      <c r="L2642" s="24">
        <f t="shared" si="1361"/>
        <v>0</v>
      </c>
      <c r="M2642" s="161" t="e">
        <f t="shared" si="1362"/>
        <v>#DIV/0!</v>
      </c>
      <c r="N2642" s="1018"/>
    </row>
    <row r="2643" spans="1:14" x14ac:dyDescent="0.3">
      <c r="A2643" s="622"/>
      <c r="B2643" s="478" t="s">
        <v>20</v>
      </c>
      <c r="C2643" s="27"/>
      <c r="D2643" s="24">
        <v>451.9</v>
      </c>
      <c r="E2643" s="24">
        <v>451.9</v>
      </c>
      <c r="F2643" s="24">
        <v>129.16</v>
      </c>
      <c r="G2643" s="96">
        <f t="shared" si="1357"/>
        <v>0.28599999999999998</v>
      </c>
      <c r="H2643" s="24">
        <f>F2643</f>
        <v>129.16</v>
      </c>
      <c r="I2643" s="96">
        <f t="shared" si="1358"/>
        <v>0.28599999999999998</v>
      </c>
      <c r="J2643" s="96">
        <f t="shared" si="1359"/>
        <v>1</v>
      </c>
      <c r="K2643" s="24">
        <f t="shared" si="1360"/>
        <v>451.9</v>
      </c>
      <c r="L2643" s="24">
        <f t="shared" si="1361"/>
        <v>0</v>
      </c>
      <c r="M2643" s="158">
        <f t="shared" si="1362"/>
        <v>1</v>
      </c>
      <c r="N2643" s="872"/>
    </row>
  </sheetData>
  <autoFilter ref="A5:CT2643"/>
  <customSheetViews>
    <customSheetView guid="{F5C26A0C-D7BA-4F28-A1A8-3DB0FC9B0A3A}" scale="55" showPageBreaks="1" zeroValues="0" printArea="1" showAutoFilter="1" hiddenColumns="1" view="pageBreakPreview">
      <pane xSplit="2" ySplit="11" topLeftCell="C2491" activePane="bottomRight" state="frozen"/>
      <selection pane="bottomRight" activeCell="A2504" sqref="A2504"/>
      <rowBreaks count="5" manualBreakCount="5">
        <brk id="136" max="13" man="1"/>
        <brk id="431" max="13" man="1"/>
        <brk id="531" max="13" man="1"/>
        <brk id="786" max="13" man="1"/>
        <brk id="2178" max="13" man="1"/>
      </rowBreaks>
      <pageMargins left="0.23622047244094491" right="0.23622047244094491" top="0.74803149606299213" bottom="0.35433070866141736" header="0.31496062992125984" footer="0.15748031496062992"/>
      <pageSetup paperSize="9" scale="10" fitToHeight="8" orientation="landscape" r:id="rId1"/>
      <headerFooter>
        <oddFooter>Страница &amp;P</oddFooter>
      </headerFooter>
      <autoFilter ref="A5:CX2648"/>
    </customSheetView>
    <customSheetView guid="{3F27E14A-308E-4816-B18E-E083048FDF75}" scale="55" showPageBreaks="1" zeroValues="0" printArea="1" showAutoFilter="1" hiddenColumns="1" view="pageBreakPreview">
      <pane xSplit="2" ySplit="11" topLeftCell="C2345" activePane="bottomRight" state="frozen"/>
      <selection pane="bottomRight" activeCell="N2349" sqref="N2349:N2353"/>
      <rowBreaks count="2" manualBreakCount="2">
        <brk id="511" max="13" man="1"/>
        <brk id="792" max="13" man="1"/>
      </rowBreaks>
      <pageMargins left="0.23622047244094491" right="0.23622047244094491" top="0.74803149606299213" bottom="0.35433070866141736" header="0.31496062992125984" footer="0.15748031496062992"/>
      <pageSetup paperSize="9" scale="10" fitToHeight="8" orientation="landscape" r:id="rId2"/>
      <headerFooter>
        <oddFooter>Страница &amp;P</oddFooter>
      </headerFooter>
      <autoFilter ref="A5:CX2633"/>
    </customSheetView>
    <customSheetView guid="{E493388E-B201-42A6-9B0D-61A7E4B791A7}" scale="55" showPageBreaks="1" zeroValues="0" printArea="1" showAutoFilter="1" hiddenColumns="1" view="pageBreakPreview">
      <pane xSplit="2" ySplit="11" topLeftCell="C1497" activePane="bottomRight" state="frozen"/>
      <selection pane="bottomRight" activeCell="D1505" sqref="D1505"/>
      <rowBreaks count="2" manualBreakCount="2">
        <brk id="511" max="13" man="1"/>
        <brk id="812" max="13" man="1"/>
      </rowBreaks>
      <pageMargins left="0.23622047244094491" right="0.23622047244094491" top="0.74803149606299213" bottom="0.35433070866141736" header="0.31496062992125984" footer="0.15748031496062992"/>
      <pageSetup paperSize="9" scale="10" fitToHeight="8" orientation="landscape" r:id="rId3"/>
      <headerFooter>
        <oddFooter>Страница &amp;P</oddFooter>
      </headerFooter>
      <autoFilter ref="A5:CX2633"/>
    </customSheetView>
    <customSheetView guid="{87689065-5D36-49C6-A107-57E87F0E8282}" scale="50" showPageBreaks="1" fitToPage="1" printArea="1" hiddenColumns="1" view="pageBreakPreview" topLeftCell="F1033">
      <selection activeCell="N1057" sqref="N1057:N1061"/>
      <pageMargins left="0.78740157480314965" right="0.78740157480314965" top="1.1811023622047245" bottom="0.39370078740157483" header="0" footer="0"/>
      <pageSetup paperSize="8" scale="50" fitToHeight="0" orientation="landscape" r:id="rId4"/>
      <headerFooter>
        <oddFooter>Страница &amp;P</oddFooter>
      </headerFooter>
    </customSheetView>
    <customSheetView guid="{C8C7D91A-0101-429D-A7C4-25C2A366909A}" scale="50" showPageBreaks="1" zeroValues="0" fitToPage="1" printArea="1" hiddenRows="1" hiddenColumns="1" view="pageBreakPreview" topLeftCell="A907">
      <selection activeCell="K923" sqref="K923"/>
      <pageMargins left="0.78740157480314965" right="0.78740157480314965" top="1.1811023622047245" bottom="0.39370078740157483" header="0" footer="0"/>
      <pageSetup paperSize="8" scale="62" fitToHeight="0" orientation="landscape" r:id="rId5"/>
      <headerFooter>
        <oddFooter>Страница &amp;P</oddFooter>
      </headerFooter>
    </customSheetView>
    <customSheetView guid="{37F8CE32-8CE8-4D95-9C0E-63112E6EFFE9}" scale="60" showPageBreaks="1" hiddenRows="1" hiddenColumns="1" view="pageBreakPreview" showRuler="0" topLeftCell="A751">
      <selection activeCell="B777" sqref="B777"/>
      <rowBreaks count="22" manualBreakCount="22">
        <brk id="46" max="10" man="1"/>
        <brk id="86" max="10" man="1"/>
        <brk id="126" max="10" man="1"/>
        <brk id="191" max="10" man="1"/>
        <brk id="251" max="10" man="1"/>
        <brk id="323" max="10" man="1"/>
        <brk id="366" max="10" man="1"/>
        <brk id="420" max="10" man="1"/>
        <brk id="509" max="16383" man="1"/>
        <brk id="551" max="16383" man="1"/>
        <brk id="625" max="16383" man="1"/>
        <brk id="666" max="10" man="1"/>
        <brk id="708" max="10" man="1"/>
        <brk id="751" max="10" man="1"/>
        <brk id="793" max="16383" man="1"/>
        <brk id="836" max="10" man="1"/>
        <brk id="881" max="10" man="1"/>
        <brk id="922" max="16383" man="1"/>
        <brk id="964" max="16383" man="1"/>
        <brk id="1006" max="10" man="1"/>
        <brk id="1049" max="10" man="1"/>
        <brk id="1091" max="10" man="1"/>
      </rowBreaks>
      <pageMargins left="0.78740157480314965" right="0.78740157480314965" top="1.1811023622047245" bottom="0.39370078740157483" header="0" footer="0"/>
      <pageSetup paperSize="8" scale="63" fitToHeight="0" orientation="landscape" r:id="rId6"/>
      <headerFooter alignWithMargins="0"/>
    </customSheetView>
    <customSheetView guid="{0E64C8DB-6016-4261-834D-5A1E5F34BA3B}" scale="50" showPageBreaks="1" zeroValues="0" fitToPage="1" printArea="1" hiddenRows="1" hiddenColumns="1" view="pageBreakPreview">
      <pane xSplit="2" ySplit="12" topLeftCell="C936" activePane="bottomRight" state="frozen"/>
      <selection pane="bottomRight" activeCell="C943" sqref="C943"/>
      <pageMargins left="0.86614173228346458" right="0.78740157480314965" top="1.1811023622047245" bottom="0.39370078740157483" header="0" footer="0"/>
      <pageSetup paperSize="8" scale="56" fitToHeight="0" orientation="landscape" r:id="rId7"/>
      <headerFooter>
        <oddFooter>Страница &amp;P</oddFooter>
      </headerFooter>
    </customSheetView>
    <customSheetView guid="{5102D12C-D1FA-4E52-A3CA-626E5CCFA0A1}" scale="50" showPageBreaks="1" zeroValues="0" fitToPage="1" printArea="1" hiddenRows="1" hiddenColumns="1" view="pageBreakPreview">
      <pane xSplit="2" ySplit="12" topLeftCell="C1011" activePane="bottomRight" state="frozen"/>
      <selection pane="bottomRight" activeCell="E981" sqref="E981"/>
      <pageMargins left="0.86614173228346458" right="0.78740157480314965" top="1.1811023622047245" bottom="0.39370078740157483" header="0" footer="0"/>
      <pageSetup paperSize="8" scale="36" fitToHeight="0" orientation="landscape" r:id="rId8"/>
      <headerFooter>
        <oddFooter>Страница &amp;P</oddFooter>
      </headerFooter>
    </customSheetView>
    <customSheetView guid="{8C0AB6C2-EFFF-4F78-8224-95ABD5776C67}" scale="50" showPageBreaks="1" zeroValues="0" printArea="1" showAutoFilter="1" hiddenColumns="1" view="pageBreakPreview">
      <pane xSplit="2" ySplit="11" topLeftCell="C1592" activePane="bottomRight" state="frozen"/>
      <selection pane="bottomRight" activeCell="N3" sqref="N3:N5"/>
      <rowBreaks count="5" manualBreakCount="5">
        <brk id="136" max="13" man="1"/>
        <brk id="266" max="13" man="1"/>
        <brk id="416" max="13" man="1"/>
        <brk id="511" max="13" man="1"/>
        <brk id="811" max="13" man="1"/>
      </rowBreaks>
      <pageMargins left="0.23622047244094491" right="0.23622047244094491" top="0.74803149606299213" bottom="0.35433070866141736" header="0.31496062992125984" footer="0.15748031496062992"/>
      <pageSetup paperSize="9" scale="10" fitToHeight="8" orientation="landscape" r:id="rId9"/>
      <headerFooter>
        <oddFooter>Страница &amp;P</oddFooter>
      </headerFooter>
      <autoFilter ref="A5:CX2918"/>
    </customSheetView>
    <customSheetView guid="{4EE97FD3-F879-4A7C-A082-48F1F84D11C8}" scale="55" showPageBreaks="1" zeroValues="0" printArea="1" showAutoFilter="1" hiddenColumns="1" view="pageBreakPreview">
      <pane xSplit="2" ySplit="11" topLeftCell="C2422" activePane="bottomRight" state="frozen"/>
      <selection pane="bottomRight" activeCell="C2224" sqref="C2224"/>
      <rowBreaks count="2" manualBreakCount="2">
        <brk id="511" max="13" man="1"/>
        <brk id="812" max="13" man="1"/>
      </rowBreaks>
      <pageMargins left="0.23622047244094491" right="0.23622047244094491" top="0.74803149606299213" bottom="0.35433070866141736" header="0.31496062992125984" footer="0.15748031496062992"/>
      <pageSetup paperSize="9" scale="10" fitToHeight="8" orientation="landscape" r:id="rId10"/>
      <headerFooter>
        <oddFooter>Страница &amp;P</oddFooter>
      </headerFooter>
      <autoFilter ref="A5:CX2753"/>
    </customSheetView>
    <customSheetView guid="{31D0117C-168A-4259-9FF2-6E36D2ADC259}" scale="50" showPageBreaks="1" zeroValues="0" printArea="1" showAutoFilter="1" hiddenColumns="1" view="pageBreakPreview">
      <pane xSplit="2" ySplit="11" topLeftCell="D2569" activePane="bottomRight" state="frozen"/>
      <selection pane="bottomRight" activeCell="F1857" sqref="F1857"/>
      <rowBreaks count="2" manualBreakCount="2">
        <brk id="515" max="13" man="1"/>
        <brk id="816" max="13" man="1"/>
      </rowBreaks>
      <pageMargins left="0.23622047244094491" right="0.23622047244094491" top="0.74803149606299213" bottom="0.35433070866141736" header="0.31496062992125984" footer="0.15748031496062992"/>
      <pageSetup paperSize="9" scale="10" fitToHeight="8" orientation="landscape" r:id="rId11"/>
      <headerFooter>
        <oddFooter>Страница &amp;P</oddFooter>
      </headerFooter>
      <autoFilter ref="A5:CX2633"/>
    </customSheetView>
  </customSheetViews>
  <mergeCells count="1031">
    <mergeCell ref="A1067:A1071"/>
    <mergeCell ref="A217:A221"/>
    <mergeCell ref="N217:N221"/>
    <mergeCell ref="N227:N231"/>
    <mergeCell ref="A227:A231"/>
    <mergeCell ref="N132:N136"/>
    <mergeCell ref="N127:N131"/>
    <mergeCell ref="N122:N126"/>
    <mergeCell ref="N117:N121"/>
    <mergeCell ref="N172:N176"/>
    <mergeCell ref="N312:N316"/>
    <mergeCell ref="A312:A316"/>
    <mergeCell ref="A307:A311"/>
    <mergeCell ref="N307:N311"/>
    <mergeCell ref="N302:N306"/>
    <mergeCell ref="A302:A306"/>
    <mergeCell ref="N297:N301"/>
    <mergeCell ref="A297:A301"/>
    <mergeCell ref="N272:N276"/>
    <mergeCell ref="A272:A276"/>
    <mergeCell ref="N267:N271"/>
    <mergeCell ref="N287:N291"/>
    <mergeCell ref="A252:A256"/>
    <mergeCell ref="A247:A251"/>
    <mergeCell ref="A122:A126"/>
    <mergeCell ref="A142:A146"/>
    <mergeCell ref="A207:A211"/>
    <mergeCell ref="N1177:N1181"/>
    <mergeCell ref="A1177:A1181"/>
    <mergeCell ref="N1067:N1071"/>
    <mergeCell ref="A1017:A1021"/>
    <mergeCell ref="A1012:A1016"/>
    <mergeCell ref="N592:N596"/>
    <mergeCell ref="A587:A591"/>
    <mergeCell ref="A592:A596"/>
    <mergeCell ref="N587:N591"/>
    <mergeCell ref="N1437:N1441"/>
    <mergeCell ref="N1417:N1421"/>
    <mergeCell ref="N1382:N1386"/>
    <mergeCell ref="A1382:A1386"/>
    <mergeCell ref="N1377:N1381"/>
    <mergeCell ref="N1372:N1376"/>
    <mergeCell ref="N1367:N1371"/>
    <mergeCell ref="N1362:N1366"/>
    <mergeCell ref="N1277:N1281"/>
    <mergeCell ref="N1127:N1131"/>
    <mergeCell ref="N1227:N1231"/>
    <mergeCell ref="N1267:N1271"/>
    <mergeCell ref="N1357:N1361"/>
    <mergeCell ref="A807:A811"/>
    <mergeCell ref="A812:A816"/>
    <mergeCell ref="A757:A761"/>
    <mergeCell ref="N982:N986"/>
    <mergeCell ref="N987:N991"/>
    <mergeCell ref="N932:N936"/>
    <mergeCell ref="N1057:N1061"/>
    <mergeCell ref="A922:A926"/>
    <mergeCell ref="A927:A931"/>
    <mergeCell ref="B920:C920"/>
    <mergeCell ref="N1704:N1708"/>
    <mergeCell ref="A1704:A1708"/>
    <mergeCell ref="N1612:N1616"/>
    <mergeCell ref="A1612:A1616"/>
    <mergeCell ref="N1617:N1621"/>
    <mergeCell ref="A1617:A1621"/>
    <mergeCell ref="N1542:N1546"/>
    <mergeCell ref="N1537:N1541"/>
    <mergeCell ref="N1517:N1521"/>
    <mergeCell ref="N2099:N2103"/>
    <mergeCell ref="A2114:A2118"/>
    <mergeCell ref="A2109:A2113"/>
    <mergeCell ref="A2104:A2108"/>
    <mergeCell ref="A2099:A2103"/>
    <mergeCell ref="N2094:N2098"/>
    <mergeCell ref="A2094:A2098"/>
    <mergeCell ref="N2084:N2088"/>
    <mergeCell ref="A2084:A2088"/>
    <mergeCell ref="N1577:N1581"/>
    <mergeCell ref="N1627:N1631"/>
    <mergeCell ref="A1557:A1561"/>
    <mergeCell ref="A1607:A1611"/>
    <mergeCell ref="A1597:A1601"/>
    <mergeCell ref="A1587:A1591"/>
    <mergeCell ref="A1567:A1571"/>
    <mergeCell ref="N1759:N1763"/>
    <mergeCell ref="N1647:N1651"/>
    <mergeCell ref="N1954:N1958"/>
    <mergeCell ref="N2049:N2053"/>
    <mergeCell ref="N1994:N1998"/>
    <mergeCell ref="N2079:N2083"/>
    <mergeCell ref="N2074:N2078"/>
    <mergeCell ref="A2389:A2393"/>
    <mergeCell ref="A2384:A2388"/>
    <mergeCell ref="N2384:N2388"/>
    <mergeCell ref="N2319:N2323"/>
    <mergeCell ref="N2204:N2208"/>
    <mergeCell ref="A2204:A2208"/>
    <mergeCell ref="A2149:A2153"/>
    <mergeCell ref="A2144:A2148"/>
    <mergeCell ref="A2139:A2143"/>
    <mergeCell ref="A2374:A2378"/>
    <mergeCell ref="N2314:N2318"/>
    <mergeCell ref="N2324:N2328"/>
    <mergeCell ref="N2334:N2338"/>
    <mergeCell ref="N2339:N2343"/>
    <mergeCell ref="N2344:N2348"/>
    <mergeCell ref="N2349:N2353"/>
    <mergeCell ref="N2329:N2333"/>
    <mergeCell ref="N2239:N2243"/>
    <mergeCell ref="N2374:N2378"/>
    <mergeCell ref="N2199:N2203"/>
    <mergeCell ref="A2244:A2248"/>
    <mergeCell ref="A2229:A2233"/>
    <mergeCell ref="A2154:A2158"/>
    <mergeCell ref="N2424:N2428"/>
    <mergeCell ref="A2419:A2423"/>
    <mergeCell ref="N2419:N2423"/>
    <mergeCell ref="N2414:N2418"/>
    <mergeCell ref="N2409:N2413"/>
    <mergeCell ref="N2404:N2408"/>
    <mergeCell ref="N2399:N2403"/>
    <mergeCell ref="N2394:N2398"/>
    <mergeCell ref="A2394:A2398"/>
    <mergeCell ref="A2464:A2468"/>
    <mergeCell ref="N2464:N2468"/>
    <mergeCell ref="A2459:A2463"/>
    <mergeCell ref="N2449:N2453"/>
    <mergeCell ref="A2449:A2453"/>
    <mergeCell ref="N2444:N2448"/>
    <mergeCell ref="N2439:N2443"/>
    <mergeCell ref="A2434:A2438"/>
    <mergeCell ref="N2434:N2438"/>
    <mergeCell ref="N2519:N2523"/>
    <mergeCell ref="N2514:N2518"/>
    <mergeCell ref="N2504:N2508"/>
    <mergeCell ref="A2484:A2488"/>
    <mergeCell ref="A2479:A2483"/>
    <mergeCell ref="N2479:N2483"/>
    <mergeCell ref="N2474:N2478"/>
    <mergeCell ref="N2469:N2473"/>
    <mergeCell ref="A2474:A2478"/>
    <mergeCell ref="A2469:A2473"/>
    <mergeCell ref="N2579:N2583"/>
    <mergeCell ref="N2574:N2578"/>
    <mergeCell ref="N2569:N2573"/>
    <mergeCell ref="N2564:N2568"/>
    <mergeCell ref="N2559:N2563"/>
    <mergeCell ref="N2539:N2543"/>
    <mergeCell ref="N2534:N2538"/>
    <mergeCell ref="N2529:N2533"/>
    <mergeCell ref="N2524:N2528"/>
    <mergeCell ref="A2539:A2543"/>
    <mergeCell ref="A2544:A2548"/>
    <mergeCell ref="A2549:A2553"/>
    <mergeCell ref="A2554:A2558"/>
    <mergeCell ref="A2559:A2563"/>
    <mergeCell ref="A2564:A2568"/>
    <mergeCell ref="A2569:A2573"/>
    <mergeCell ref="A2574:A2578"/>
    <mergeCell ref="A2579:A2583"/>
    <mergeCell ref="A2489:A2493"/>
    <mergeCell ref="A2494:A2498"/>
    <mergeCell ref="A2499:A2503"/>
    <mergeCell ref="A2504:A2508"/>
    <mergeCell ref="A2629:A2633"/>
    <mergeCell ref="A2634:A2638"/>
    <mergeCell ref="A2639:A2643"/>
    <mergeCell ref="N2639:N2643"/>
    <mergeCell ref="N2634:N2638"/>
    <mergeCell ref="N2624:N2628"/>
    <mergeCell ref="N2609:N2613"/>
    <mergeCell ref="N2604:N2608"/>
    <mergeCell ref="N2599:N2603"/>
    <mergeCell ref="A2584:A2588"/>
    <mergeCell ref="A2589:A2593"/>
    <mergeCell ref="A2594:A2598"/>
    <mergeCell ref="A2599:A2603"/>
    <mergeCell ref="A2604:A2608"/>
    <mergeCell ref="A2609:A2613"/>
    <mergeCell ref="A2614:A2618"/>
    <mergeCell ref="A2619:A2623"/>
    <mergeCell ref="A2624:A2628"/>
    <mergeCell ref="A2514:A2518"/>
    <mergeCell ref="A2519:A2523"/>
    <mergeCell ref="A2524:A2528"/>
    <mergeCell ref="A2529:A2533"/>
    <mergeCell ref="A2534:A2538"/>
    <mergeCell ref="B910:C910"/>
    <mergeCell ref="B911:C911"/>
    <mergeCell ref="A1357:A1361"/>
    <mergeCell ref="N1789:N1793"/>
    <mergeCell ref="N1719:N1723"/>
    <mergeCell ref="A1657:A1661"/>
    <mergeCell ref="A1642:A1646"/>
    <mergeCell ref="N1899:N1903"/>
    <mergeCell ref="N1904:N1908"/>
    <mergeCell ref="A1362:A1366"/>
    <mergeCell ref="A1042:A1046"/>
    <mergeCell ref="A1002:A1006"/>
    <mergeCell ref="N1622:N1626"/>
    <mergeCell ref="N1682:N1686"/>
    <mergeCell ref="N1642:N1646"/>
    <mergeCell ref="N1662:N1666"/>
    <mergeCell ref="A1602:A1606"/>
    <mergeCell ref="N1567:N1571"/>
    <mergeCell ref="N1572:N1576"/>
    <mergeCell ref="N1597:N1601"/>
    <mergeCell ref="N1819:N1823"/>
    <mergeCell ref="A1819:A1823"/>
    <mergeCell ref="N1804:N1808"/>
    <mergeCell ref="A1804:A1808"/>
    <mergeCell ref="N1632:N1636"/>
    <mergeCell ref="N1582:N1586"/>
    <mergeCell ref="A1627:A1631"/>
    <mergeCell ref="N1512:N1516"/>
    <mergeCell ref="N1562:N1566"/>
    <mergeCell ref="N1287:N1291"/>
    <mergeCell ref="N1202:N1206"/>
    <mergeCell ref="N1087:N1091"/>
    <mergeCell ref="N1552:N1556"/>
    <mergeCell ref="N1507:N1511"/>
    <mergeCell ref="N1502:N1506"/>
    <mergeCell ref="N1497:N1501"/>
    <mergeCell ref="N1487:N1491"/>
    <mergeCell ref="N1482:N1486"/>
    <mergeCell ref="N1477:N1481"/>
    <mergeCell ref="N1492:N1496"/>
    <mergeCell ref="N1472:N1476"/>
    <mergeCell ref="N1467:N1471"/>
    <mergeCell ref="N1462:N1466"/>
    <mergeCell ref="N1457:N1461"/>
    <mergeCell ref="N1452:N1456"/>
    <mergeCell ref="N1447:N1451"/>
    <mergeCell ref="N1442:N1446"/>
    <mergeCell ref="N1307:N1311"/>
    <mergeCell ref="N1557:N1561"/>
    <mergeCell ref="N1197:N1201"/>
    <mergeCell ref="N1192:N1196"/>
    <mergeCell ref="N1157:N1161"/>
    <mergeCell ref="N1527:N1531"/>
    <mergeCell ref="N1392:N1396"/>
    <mergeCell ref="N1122:N1126"/>
    <mergeCell ref="N1182:N1186"/>
    <mergeCell ref="N1137:N1141"/>
    <mergeCell ref="N1212:N1216"/>
    <mergeCell ref="N1232:N1236"/>
    <mergeCell ref="A1047:A1051"/>
    <mergeCell ref="B905:C905"/>
    <mergeCell ref="B914:C914"/>
    <mergeCell ref="A907:A911"/>
    <mergeCell ref="B928:C928"/>
    <mergeCell ref="B916:C916"/>
    <mergeCell ref="N972:N976"/>
    <mergeCell ref="N877:N881"/>
    <mergeCell ref="N927:N931"/>
    <mergeCell ref="N992:N996"/>
    <mergeCell ref="N957:N961"/>
    <mergeCell ref="N1022:N1026"/>
    <mergeCell ref="N977:N981"/>
    <mergeCell ref="N962:N966"/>
    <mergeCell ref="N742:N746"/>
    <mergeCell ref="N772:N776"/>
    <mergeCell ref="N867:N871"/>
    <mergeCell ref="N902:N906"/>
    <mergeCell ref="N1002:N1006"/>
    <mergeCell ref="N1042:N1046"/>
    <mergeCell ref="N1032:N1036"/>
    <mergeCell ref="N827:N831"/>
    <mergeCell ref="N917:N921"/>
    <mergeCell ref="N802:N806"/>
    <mergeCell ref="N997:N1001"/>
    <mergeCell ref="N887:N891"/>
    <mergeCell ref="N882:N886"/>
    <mergeCell ref="N937:N941"/>
    <mergeCell ref="N852:N856"/>
    <mergeCell ref="N857:N861"/>
    <mergeCell ref="B874:C874"/>
    <mergeCell ref="B875:C875"/>
    <mergeCell ref="N447:N451"/>
    <mergeCell ref="N557:N561"/>
    <mergeCell ref="N707:N711"/>
    <mergeCell ref="N717:N721"/>
    <mergeCell ref="N657:N661"/>
    <mergeCell ref="N787:N791"/>
    <mergeCell ref="N727:N731"/>
    <mergeCell ref="N637:N641"/>
    <mergeCell ref="N822:N826"/>
    <mergeCell ref="N677:N681"/>
    <mergeCell ref="N682:N686"/>
    <mergeCell ref="N722:N726"/>
    <mergeCell ref="N747:N751"/>
    <mergeCell ref="N547:N551"/>
    <mergeCell ref="N537:N541"/>
    <mergeCell ref="N522:N526"/>
    <mergeCell ref="N497:N501"/>
    <mergeCell ref="N487:N491"/>
    <mergeCell ref="N482:N486"/>
    <mergeCell ref="N477:N481"/>
    <mergeCell ref="N632:N636"/>
    <mergeCell ref="N467:N471"/>
    <mergeCell ref="N527:N531"/>
    <mergeCell ref="N572:N576"/>
    <mergeCell ref="N612:N616"/>
    <mergeCell ref="N507:N511"/>
    <mergeCell ref="N512:N516"/>
    <mergeCell ref="N667:N671"/>
    <mergeCell ref="N762:N766"/>
    <mergeCell ref="N777:N781"/>
    <mergeCell ref="N712:N716"/>
    <mergeCell ref="N652:N656"/>
    <mergeCell ref="A1:N1"/>
    <mergeCell ref="B7:B11"/>
    <mergeCell ref="L3:L5"/>
    <mergeCell ref="H4:J4"/>
    <mergeCell ref="F4:G4"/>
    <mergeCell ref="E4:E5"/>
    <mergeCell ref="N3:N5"/>
    <mergeCell ref="M3:M5"/>
    <mergeCell ref="K3:K5"/>
    <mergeCell ref="A2:D2"/>
    <mergeCell ref="F3:J3"/>
    <mergeCell ref="D4:D5"/>
    <mergeCell ref="D3:E3"/>
    <mergeCell ref="C3:C5"/>
    <mergeCell ref="B3:B5"/>
    <mergeCell ref="A3:A5"/>
    <mergeCell ref="N7:N11"/>
    <mergeCell ref="A7:A11"/>
    <mergeCell ref="N97:N101"/>
    <mergeCell ref="N392:N396"/>
    <mergeCell ref="N397:N401"/>
    <mergeCell ref="N407:N411"/>
    <mergeCell ref="N417:N421"/>
    <mergeCell ref="N627:N631"/>
    <mergeCell ref="N602:N606"/>
    <mergeCell ref="N577:N581"/>
    <mergeCell ref="N372:N376"/>
    <mergeCell ref="N377:N381"/>
    <mergeCell ref="N182:N186"/>
    <mergeCell ref="N187:N191"/>
    <mergeCell ref="N207:N211"/>
    <mergeCell ref="N552:N556"/>
    <mergeCell ref="N562:N566"/>
    <mergeCell ref="N567:N571"/>
    <mergeCell ref="N607:N611"/>
    <mergeCell ref="N617:N621"/>
    <mergeCell ref="N357:N361"/>
    <mergeCell ref="N327:N331"/>
    <mergeCell ref="N362:N366"/>
    <mergeCell ref="N257:N261"/>
    <mergeCell ref="N427:N431"/>
    <mergeCell ref="N472:N476"/>
    <mergeCell ref="N582:N586"/>
    <mergeCell ref="N352:N356"/>
    <mergeCell ref="N462:N466"/>
    <mergeCell ref="N422:N426"/>
    <mergeCell ref="N517:N521"/>
    <mergeCell ref="N437:N441"/>
    <mergeCell ref="N432:N436"/>
    <mergeCell ref="N292:N296"/>
    <mergeCell ref="N1342:N1346"/>
    <mergeCell ref="N1547:N1551"/>
    <mergeCell ref="N12:N16"/>
    <mergeCell ref="N27:N31"/>
    <mergeCell ref="N22:N26"/>
    <mergeCell ref="N17:N21"/>
    <mergeCell ref="N82:N86"/>
    <mergeCell ref="N52:N56"/>
    <mergeCell ref="N57:N61"/>
    <mergeCell ref="N32:N36"/>
    <mergeCell ref="N42:N46"/>
    <mergeCell ref="N47:N51"/>
    <mergeCell ref="N62:N66"/>
    <mergeCell ref="N37:N41"/>
    <mergeCell ref="N72:N76"/>
    <mergeCell ref="N77:N81"/>
    <mergeCell ref="N252:N256"/>
    <mergeCell ref="N212:N216"/>
    <mergeCell ref="N237:N241"/>
    <mergeCell ref="N247:N251"/>
    <mergeCell ref="N232:N236"/>
    <mergeCell ref="N242:N246"/>
    <mergeCell ref="N142:N146"/>
    <mergeCell ref="N147:N151"/>
    <mergeCell ref="N152:N156"/>
    <mergeCell ref="N107:N111"/>
    <mergeCell ref="N222:N226"/>
    <mergeCell ref="N67:N71"/>
    <mergeCell ref="N92:N96"/>
    <mergeCell ref="N112:N116"/>
    <mergeCell ref="N192:N196"/>
    <mergeCell ref="N157:N161"/>
    <mergeCell ref="N1607:N1611"/>
    <mergeCell ref="N1387:N1391"/>
    <mergeCell ref="N342:N346"/>
    <mergeCell ref="N347:N351"/>
    <mergeCell ref="N452:N456"/>
    <mergeCell ref="N442:N446"/>
    <mergeCell ref="N402:N406"/>
    <mergeCell ref="N1222:N1226"/>
    <mergeCell ref="N1172:N1176"/>
    <mergeCell ref="N1207:N1211"/>
    <mergeCell ref="N1347:N1351"/>
    <mergeCell ref="N1652:N1656"/>
    <mergeCell ref="N1984:N1988"/>
    <mergeCell ref="N1142:N1146"/>
    <mergeCell ref="N1037:N1041"/>
    <mergeCell ref="N1864:N1868"/>
    <mergeCell ref="N1317:N1321"/>
    <mergeCell ref="N1052:N1056"/>
    <mergeCell ref="N1112:N1116"/>
    <mergeCell ref="N1709:N1713"/>
    <mergeCell ref="N1944:N1948"/>
    <mergeCell ref="N1167:N1171"/>
    <mergeCell ref="N1854:N1858"/>
    <mergeCell ref="N1849:N1853"/>
    <mergeCell ref="N1187:N1191"/>
    <mergeCell ref="N1147:N1151"/>
    <mergeCell ref="N1117:N1121"/>
    <mergeCell ref="N1522:N1526"/>
    <mergeCell ref="N1327:N1331"/>
    <mergeCell ref="N1152:N1156"/>
    <mergeCell ref="N1242:N1246"/>
    <mergeCell ref="N1422:N1426"/>
    <mergeCell ref="N1894:N1898"/>
    <mergeCell ref="N1844:N1848"/>
    <mergeCell ref="N2184:N2188"/>
    <mergeCell ref="N2174:N2178"/>
    <mergeCell ref="N1769:N1773"/>
    <mergeCell ref="N1784:N1788"/>
    <mergeCell ref="N1934:N1938"/>
    <mergeCell ref="N1974:N1978"/>
    <mergeCell ref="N2034:N2038"/>
    <mergeCell ref="N1879:N1883"/>
    <mergeCell ref="N1939:N1943"/>
    <mergeCell ref="N2169:N2173"/>
    <mergeCell ref="N1979:N1983"/>
    <mergeCell ref="N1839:N1843"/>
    <mergeCell ref="N1774:N1778"/>
    <mergeCell ref="N1779:N1783"/>
    <mergeCell ref="N1989:N1993"/>
    <mergeCell ref="N1924:N1928"/>
    <mergeCell ref="N1909:N1913"/>
    <mergeCell ref="N2014:N2018"/>
    <mergeCell ref="N2134:N2138"/>
    <mergeCell ref="N2144:N2148"/>
    <mergeCell ref="N2139:N2143"/>
    <mergeCell ref="N2129:N2133"/>
    <mergeCell ref="N2124:N2128"/>
    <mergeCell ref="N2114:N2118"/>
    <mergeCell ref="N2109:N2113"/>
    <mergeCell ref="N2104:N2108"/>
    <mergeCell ref="N622:N626"/>
    <mergeCell ref="N837:N841"/>
    <mergeCell ref="N162:N166"/>
    <mergeCell ref="N167:N171"/>
    <mergeCell ref="N2159:N2163"/>
    <mergeCell ref="N1869:N1873"/>
    <mergeCell ref="N1874:N1878"/>
    <mergeCell ref="N1929:N1933"/>
    <mergeCell ref="N2054:N2058"/>
    <mergeCell ref="N2059:N2063"/>
    <mergeCell ref="N2064:N2068"/>
    <mergeCell ref="N1964:N1968"/>
    <mergeCell ref="N672:N676"/>
    <mergeCell ref="N912:N916"/>
    <mergeCell ref="N892:N896"/>
    <mergeCell ref="N847:N851"/>
    <mergeCell ref="N907:N911"/>
    <mergeCell ref="N872:N876"/>
    <mergeCell ref="N782:N786"/>
    <mergeCell ref="N1637:N1641"/>
    <mergeCell ref="N1587:N1591"/>
    <mergeCell ref="N1657:N1661"/>
    <mergeCell ref="N197:N201"/>
    <mergeCell ref="N1884:N1888"/>
    <mergeCell ref="N1889:N1893"/>
    <mergeCell ref="N1859:N1863"/>
    <mergeCell ref="N1082:N1086"/>
    <mergeCell ref="N1062:N1066"/>
    <mergeCell ref="N1007:N1011"/>
    <mergeCell ref="N1077:N1081"/>
    <mergeCell ref="N1047:N1051"/>
    <mergeCell ref="N1027:N1031"/>
    <mergeCell ref="N1272:N1276"/>
    <mergeCell ref="N1097:N1101"/>
    <mergeCell ref="N1162:N1166"/>
    <mergeCell ref="N1102:N1106"/>
    <mergeCell ref="N1799:N1803"/>
    <mergeCell ref="N1237:N1241"/>
    <mergeCell ref="N1322:N1326"/>
    <mergeCell ref="N1532:N1536"/>
    <mergeCell ref="N1714:N1718"/>
    <mergeCell ref="N1092:N1096"/>
    <mergeCell ref="N1297:N1301"/>
    <mergeCell ref="N2179:N2183"/>
    <mergeCell ref="N2154:N2158"/>
    <mergeCell ref="N1302:N1306"/>
    <mergeCell ref="N1247:N1251"/>
    <mergeCell ref="N1914:N1918"/>
    <mergeCell ref="N1919:N1923"/>
    <mergeCell ref="N1949:N1953"/>
    <mergeCell ref="N1337:N1341"/>
    <mergeCell ref="N1402:N1406"/>
    <mergeCell ref="N1814:N1818"/>
    <mergeCell ref="N1739:N1743"/>
    <mergeCell ref="N1312:N1316"/>
    <mergeCell ref="N1427:N1436"/>
    <mergeCell ref="N2019:N2023"/>
    <mergeCell ref="N2029:N2033"/>
    <mergeCell ref="N2069:N2073"/>
    <mergeCell ref="N2004:N2008"/>
    <mergeCell ref="N1132:N1136"/>
    <mergeCell ref="N1217:N1221"/>
    <mergeCell ref="N1969:N1973"/>
    <mergeCell ref="N1809:N1813"/>
    <mergeCell ref="N367:N371"/>
    <mergeCell ref="N412:N416"/>
    <mergeCell ref="N387:N391"/>
    <mergeCell ref="N102:N106"/>
    <mergeCell ref="N532:N536"/>
    <mergeCell ref="N322:N326"/>
    <mergeCell ref="N337:N341"/>
    <mergeCell ref="N277:N281"/>
    <mergeCell ref="N282:N286"/>
    <mergeCell ref="N262:N266"/>
    <mergeCell ref="N317:N321"/>
    <mergeCell ref="N177:N181"/>
    <mergeCell ref="N137:N141"/>
    <mergeCell ref="A1759:A1763"/>
    <mergeCell ref="A1859:A1863"/>
    <mergeCell ref="A1647:A1651"/>
    <mergeCell ref="A1729:A1733"/>
    <mergeCell ref="N332:N336"/>
    <mergeCell ref="N1262:N1266"/>
    <mergeCell ref="N1292:N1296"/>
    <mergeCell ref="N1592:N1596"/>
    <mergeCell ref="N792:N796"/>
    <mergeCell ref="N797:N801"/>
    <mergeCell ref="N752:N756"/>
    <mergeCell ref="N757:N761"/>
    <mergeCell ref="A852:A856"/>
    <mergeCell ref="A762:A766"/>
    <mergeCell ref="A752:A756"/>
    <mergeCell ref="N1107:N1111"/>
    <mergeCell ref="N1407:N1416"/>
    <mergeCell ref="N1667:N1671"/>
    <mergeCell ref="N202:N206"/>
    <mergeCell ref="A1714:A1718"/>
    <mergeCell ref="N1794:N1798"/>
    <mergeCell ref="A1734:A1738"/>
    <mergeCell ref="A1879:A1883"/>
    <mergeCell ref="A1834:A1838"/>
    <mergeCell ref="A1899:A1903"/>
    <mergeCell ref="N1834:N1838"/>
    <mergeCell ref="N1824:N1828"/>
    <mergeCell ref="A1672:A1676"/>
    <mergeCell ref="N1829:N1833"/>
    <mergeCell ref="N1724:N1728"/>
    <mergeCell ref="N1764:N1768"/>
    <mergeCell ref="A1764:A1768"/>
    <mergeCell ref="N1729:N1733"/>
    <mergeCell ref="N1693:N1698"/>
    <mergeCell ref="N1734:N1738"/>
    <mergeCell ref="N1959:N1963"/>
    <mergeCell ref="N1672:N1676"/>
    <mergeCell ref="N1749:N1753"/>
    <mergeCell ref="A1694:A1698"/>
    <mergeCell ref="A1677:A1681"/>
    <mergeCell ref="A1854:A1858"/>
    <mergeCell ref="A1849:A1853"/>
    <mergeCell ref="N1744:N1748"/>
    <mergeCell ref="N1699:N1703"/>
    <mergeCell ref="N1677:N1681"/>
    <mergeCell ref="N1687:N1692"/>
    <mergeCell ref="A1784:A1788"/>
    <mergeCell ref="A1769:A1773"/>
    <mergeCell ref="A1688:A1692"/>
    <mergeCell ref="A1904:A1908"/>
    <mergeCell ref="N1754:N1758"/>
    <mergeCell ref="N2364:N2368"/>
    <mergeCell ref="N2369:N2373"/>
    <mergeCell ref="N2264:N2268"/>
    <mergeCell ref="A2259:A2263"/>
    <mergeCell ref="A2329:A2333"/>
    <mergeCell ref="N2244:N2248"/>
    <mergeCell ref="N2224:N2233"/>
    <mergeCell ref="N2189:N2193"/>
    <mergeCell ref="A1964:A1968"/>
    <mergeCell ref="A2034:A2038"/>
    <mergeCell ref="A1869:A1873"/>
    <mergeCell ref="A2014:A2018"/>
    <mergeCell ref="A2029:A2033"/>
    <mergeCell ref="A2054:A2058"/>
    <mergeCell ref="A2064:A2068"/>
    <mergeCell ref="A2069:A2073"/>
    <mergeCell ref="A1994:A1998"/>
    <mergeCell ref="A1974:A1978"/>
    <mergeCell ref="A1939:A1943"/>
    <mergeCell ref="A1934:A1938"/>
    <mergeCell ref="A1914:A1918"/>
    <mergeCell ref="A1989:A1993"/>
    <mergeCell ref="A2019:A2023"/>
    <mergeCell ref="A1919:A1923"/>
    <mergeCell ref="A1954:A1958"/>
    <mergeCell ref="A1949:A1953"/>
    <mergeCell ref="A1944:A1948"/>
    <mergeCell ref="A1929:A1933"/>
    <mergeCell ref="A2004:A2008"/>
    <mergeCell ref="A1924:A1928"/>
    <mergeCell ref="A1979:A1983"/>
    <mergeCell ref="A1959:A1963"/>
    <mergeCell ref="N2249:N2253"/>
    <mergeCell ref="N2269:N2273"/>
    <mergeCell ref="N2274:N2278"/>
    <mergeCell ref="A2079:A2083"/>
    <mergeCell ref="A2039:A2043"/>
    <mergeCell ref="N2234:N2238"/>
    <mergeCell ref="N2009:N2013"/>
    <mergeCell ref="N2219:N2223"/>
    <mergeCell ref="N2194:N2198"/>
    <mergeCell ref="N2214:N2218"/>
    <mergeCell ref="N2304:N2308"/>
    <mergeCell ref="N2209:N2213"/>
    <mergeCell ref="N1999:N2003"/>
    <mergeCell ref="N2039:N2043"/>
    <mergeCell ref="A2044:A2048"/>
    <mergeCell ref="N2044:N2048"/>
    <mergeCell ref="A2134:A2138"/>
    <mergeCell ref="A2129:A2133"/>
    <mergeCell ref="N2279:N2283"/>
    <mergeCell ref="N2254:N2258"/>
    <mergeCell ref="N2259:N2263"/>
    <mergeCell ref="N2164:N2168"/>
    <mergeCell ref="N2024:N2028"/>
    <mergeCell ref="A2299:A2303"/>
    <mergeCell ref="A2294:A2298"/>
    <mergeCell ref="A2239:A2243"/>
    <mergeCell ref="A2074:A2078"/>
    <mergeCell ref="A2124:A2128"/>
    <mergeCell ref="N642:N646"/>
    <mergeCell ref="N832:N836"/>
    <mergeCell ref="N1282:N1286"/>
    <mergeCell ref="N1397:N1401"/>
    <mergeCell ref="N1332:N1336"/>
    <mergeCell ref="N1252:N1256"/>
    <mergeCell ref="N2359:N2363"/>
    <mergeCell ref="N2284:N2288"/>
    <mergeCell ref="N2289:N2293"/>
    <mergeCell ref="N2294:N2298"/>
    <mergeCell ref="N2299:N2303"/>
    <mergeCell ref="N2379:N2383"/>
    <mergeCell ref="A2284:A2288"/>
    <mergeCell ref="A2254:A2258"/>
    <mergeCell ref="A2314:A2318"/>
    <mergeCell ref="A2309:A2313"/>
    <mergeCell ref="N2354:N2358"/>
    <mergeCell ref="N2309:N2313"/>
    <mergeCell ref="A2194:A2198"/>
    <mergeCell ref="A2369:A2373"/>
    <mergeCell ref="A2364:A2368"/>
    <mergeCell ref="A2354:A2358"/>
    <mergeCell ref="A2274:A2278"/>
    <mergeCell ref="A2279:A2283"/>
    <mergeCell ref="A2249:A2253"/>
    <mergeCell ref="A2339:A2343"/>
    <mergeCell ref="A2334:A2338"/>
    <mergeCell ref="A2324:A2328"/>
    <mergeCell ref="A2269:A2273"/>
    <mergeCell ref="A2224:A2228"/>
    <mergeCell ref="A2219:A2223"/>
    <mergeCell ref="A2214:A2218"/>
    <mergeCell ref="A2289:A2293"/>
    <mergeCell ref="A1909:A1913"/>
    <mergeCell ref="A1894:A1898"/>
    <mergeCell ref="A1799:A1803"/>
    <mergeCell ref="A1794:A1798"/>
    <mergeCell ref="A1829:A1833"/>
    <mergeCell ref="A1824:A1828"/>
    <mergeCell ref="A1789:A1793"/>
    <mergeCell ref="A1814:A1818"/>
    <mergeCell ref="A2379:A2383"/>
    <mergeCell ref="A2184:A2188"/>
    <mergeCell ref="A2179:A2183"/>
    <mergeCell ref="A2174:A2178"/>
    <mergeCell ref="A2169:A2173"/>
    <mergeCell ref="A2234:A2238"/>
    <mergeCell ref="A2264:A2268"/>
    <mergeCell ref="A2209:A2213"/>
    <mergeCell ref="A2164:A2168"/>
    <mergeCell ref="A2159:A2163"/>
    <mergeCell ref="A2059:A2063"/>
    <mergeCell ref="A2359:A2363"/>
    <mergeCell ref="A2349:A2353"/>
    <mergeCell ref="A2344:A2348"/>
    <mergeCell ref="A1999:A2003"/>
    <mergeCell ref="A2199:A2203"/>
    <mergeCell ref="A1969:A1973"/>
    <mergeCell ref="A2024:A2028"/>
    <mergeCell ref="A2009:A2013"/>
    <mergeCell ref="A2049:A2053"/>
    <mergeCell ref="A2304:A2308"/>
    <mergeCell ref="A2189:A2193"/>
    <mergeCell ref="A1984:A1988"/>
    <mergeCell ref="A717:A721"/>
    <mergeCell ref="A642:A646"/>
    <mergeCell ref="A1884:A1888"/>
    <mergeCell ref="A1889:A1893"/>
    <mergeCell ref="A1864:A1868"/>
    <mergeCell ref="A1744:A1748"/>
    <mergeCell ref="A1809:A1813"/>
    <mergeCell ref="A1839:A1843"/>
    <mergeCell ref="A1844:A1848"/>
    <mergeCell ref="A1874:A1878"/>
    <mergeCell ref="A1739:A1743"/>
    <mergeCell ref="A1774:A1778"/>
    <mergeCell ref="A1754:A1758"/>
    <mergeCell ref="A1267:A1271"/>
    <mergeCell ref="A1202:A1206"/>
    <mergeCell ref="A1207:A1211"/>
    <mergeCell ref="A1287:A1291"/>
    <mergeCell ref="A1522:A1526"/>
    <mergeCell ref="A1412:A1416"/>
    <mergeCell ref="A822:A826"/>
    <mergeCell ref="A727:A731"/>
    <mergeCell ref="A1232:A1236"/>
    <mergeCell ref="A1709:A1713"/>
    <mergeCell ref="A1779:A1783"/>
    <mergeCell ref="A842:A846"/>
    <mergeCell ref="A872:A876"/>
    <mergeCell ref="A792:A796"/>
    <mergeCell ref="A777:A781"/>
    <mergeCell ref="A772:A776"/>
    <mergeCell ref="A862:A866"/>
    <mergeCell ref="A712:A716"/>
    <mergeCell ref="A1352:A1356"/>
    <mergeCell ref="A387:A391"/>
    <mergeCell ref="A317:A321"/>
    <mergeCell ref="A292:A296"/>
    <mergeCell ref="A267:A271"/>
    <mergeCell ref="A337:A341"/>
    <mergeCell ref="A407:A411"/>
    <mergeCell ref="A427:A431"/>
    <mergeCell ref="A372:A376"/>
    <mergeCell ref="A377:A381"/>
    <mergeCell ref="A342:A346"/>
    <mergeCell ref="A357:A361"/>
    <mergeCell ref="A352:A356"/>
    <mergeCell ref="A322:A326"/>
    <mergeCell ref="A257:A261"/>
    <mergeCell ref="A282:A286"/>
    <mergeCell ref="A277:A281"/>
    <mergeCell ref="A402:A406"/>
    <mergeCell ref="A287:A291"/>
    <mergeCell ref="A62:A66"/>
    <mergeCell ref="A72:A76"/>
    <mergeCell ref="A77:A81"/>
    <mergeCell ref="A82:A86"/>
    <mergeCell ref="A92:A96"/>
    <mergeCell ref="A67:A71"/>
    <mergeCell ref="A117:A121"/>
    <mergeCell ref="A97:A101"/>
    <mergeCell ref="A102:A106"/>
    <mergeCell ref="A107:A111"/>
    <mergeCell ref="A112:A116"/>
    <mergeCell ref="A12:A16"/>
    <mergeCell ref="A17:A21"/>
    <mergeCell ref="A22:A26"/>
    <mergeCell ref="A27:A31"/>
    <mergeCell ref="A32:A36"/>
    <mergeCell ref="A42:A46"/>
    <mergeCell ref="A47:A51"/>
    <mergeCell ref="A52:A56"/>
    <mergeCell ref="A57:A61"/>
    <mergeCell ref="A37:A41"/>
    <mergeCell ref="A637:A641"/>
    <mergeCell ref="A767:A771"/>
    <mergeCell ref="A222:A226"/>
    <mergeCell ref="A177:A181"/>
    <mergeCell ref="A432:A436"/>
    <mergeCell ref="A157:A161"/>
    <mergeCell ref="A192:A196"/>
    <mergeCell ref="A232:A236"/>
    <mergeCell ref="A187:A191"/>
    <mergeCell ref="A502:A506"/>
    <mergeCell ref="A507:A511"/>
    <mergeCell ref="A527:A531"/>
    <mergeCell ref="A197:A201"/>
    <mergeCell ref="A362:A366"/>
    <mergeCell ref="A137:A141"/>
    <mergeCell ref="A672:A676"/>
    <mergeCell ref="A747:A751"/>
    <mergeCell ref="A327:A331"/>
    <mergeCell ref="A412:A416"/>
    <mergeCell ref="A447:A451"/>
    <mergeCell ref="A347:A351"/>
    <mergeCell ref="A517:A521"/>
    <mergeCell ref="A557:A561"/>
    <mergeCell ref="A552:A556"/>
    <mergeCell ref="A667:A671"/>
    <mergeCell ref="A617:A621"/>
    <mergeCell ref="A682:A686"/>
    <mergeCell ref="A732:A736"/>
    <mergeCell ref="A542:A546"/>
    <mergeCell ref="A707:A711"/>
    <mergeCell ref="A582:A586"/>
    <mergeCell ref="A632:A636"/>
    <mergeCell ref="A1552:A1556"/>
    <mergeCell ref="A1007:A1011"/>
    <mergeCell ref="B913:C913"/>
    <mergeCell ref="B908:C908"/>
    <mergeCell ref="B909:C909"/>
    <mergeCell ref="A1427:A1431"/>
    <mergeCell ref="A1422:A1426"/>
    <mergeCell ref="B923:C923"/>
    <mergeCell ref="A977:A981"/>
    <mergeCell ref="A982:A986"/>
    <mergeCell ref="A987:A991"/>
    <mergeCell ref="A1192:A1196"/>
    <mergeCell ref="A1282:A1286"/>
    <mergeCell ref="A1272:A1276"/>
    <mergeCell ref="A1397:A1401"/>
    <mergeCell ref="A1317:A1321"/>
    <mergeCell ref="A1307:A1311"/>
    <mergeCell ref="A1037:A1041"/>
    <mergeCell ref="A1032:A1036"/>
    <mergeCell ref="B918:C918"/>
    <mergeCell ref="A937:A941"/>
    <mergeCell ref="A1237:A1241"/>
    <mergeCell ref="A1212:A1216"/>
    <mergeCell ref="A1072:A1076"/>
    <mergeCell ref="A1302:A1306"/>
    <mergeCell ref="A912:A916"/>
    <mergeCell ref="A1117:A1121"/>
    <mergeCell ref="A942:A946"/>
    <mergeCell ref="A1077:A1081"/>
    <mergeCell ref="A1052:A1056"/>
    <mergeCell ref="A1432:A1436"/>
    <mergeCell ref="B931:C931"/>
    <mergeCell ref="A612:A616"/>
    <mergeCell ref="A677:A681"/>
    <mergeCell ref="A847:A851"/>
    <mergeCell ref="A797:A801"/>
    <mergeCell ref="A782:A786"/>
    <mergeCell ref="A787:A791"/>
    <mergeCell ref="A857:A861"/>
    <mergeCell ref="A152:A156"/>
    <mergeCell ref="A467:A471"/>
    <mergeCell ref="A202:A206"/>
    <mergeCell ref="A332:A336"/>
    <mergeCell ref="A422:A426"/>
    <mergeCell ref="A182:A186"/>
    <mergeCell ref="A212:A216"/>
    <mergeCell ref="A492:A496"/>
    <mergeCell ref="A237:A241"/>
    <mergeCell ref="N817:N821"/>
    <mergeCell ref="A162:A166"/>
    <mergeCell ref="A167:A171"/>
    <mergeCell ref="A417:A421"/>
    <mergeCell ref="A457:A461"/>
    <mergeCell ref="A537:A541"/>
    <mergeCell ref="A522:A526"/>
    <mergeCell ref="A497:A501"/>
    <mergeCell ref="A487:A491"/>
    <mergeCell ref="A482:A486"/>
    <mergeCell ref="A477:A481"/>
    <mergeCell ref="A472:A476"/>
    <mergeCell ref="A452:A456"/>
    <mergeCell ref="A442:A446"/>
    <mergeCell ref="A242:A246"/>
    <mergeCell ref="A262:A266"/>
    <mergeCell ref="B876:C876"/>
    <mergeCell ref="N952:N956"/>
    <mergeCell ref="N947:N951"/>
    <mergeCell ref="N942:N946"/>
    <mergeCell ref="B881:C881"/>
    <mergeCell ref="B896:C896"/>
    <mergeCell ref="A147:A151"/>
    <mergeCell ref="B893:C893"/>
    <mergeCell ref="B904:C904"/>
    <mergeCell ref="A892:A896"/>
    <mergeCell ref="N807:N811"/>
    <mergeCell ref="A692:A696"/>
    <mergeCell ref="A742:A746"/>
    <mergeCell ref="A687:A691"/>
    <mergeCell ref="A657:A661"/>
    <mergeCell ref="A722:A726"/>
    <mergeCell ref="A867:A871"/>
    <mergeCell ref="A817:A821"/>
    <mergeCell ref="A697:A701"/>
    <mergeCell ref="A877:A881"/>
    <mergeCell ref="A827:A831"/>
    <mergeCell ref="A832:A836"/>
    <mergeCell ref="A367:A371"/>
    <mergeCell ref="A462:A466"/>
    <mergeCell ref="A437:A441"/>
    <mergeCell ref="N492:N496"/>
    <mergeCell ref="N502:N506"/>
    <mergeCell ref="N457:N461"/>
    <mergeCell ref="A512:A516"/>
    <mergeCell ref="N382:N386"/>
    <mergeCell ref="A397:A401"/>
    <mergeCell ref="A392:A396"/>
    <mergeCell ref="N967:N971"/>
    <mergeCell ref="N922:N926"/>
    <mergeCell ref="A802:A806"/>
    <mergeCell ref="A622:A626"/>
    <mergeCell ref="N542:N546"/>
    <mergeCell ref="A607:A611"/>
    <mergeCell ref="A597:A601"/>
    <mergeCell ref="A647:A651"/>
    <mergeCell ref="A627:A631"/>
    <mergeCell ref="N647:N651"/>
    <mergeCell ref="N767:N771"/>
    <mergeCell ref="N692:N696"/>
    <mergeCell ref="A702:A706"/>
    <mergeCell ref="N702:N706"/>
    <mergeCell ref="A602:A606"/>
    <mergeCell ref="N687:N691"/>
    <mergeCell ref="N597:N601"/>
    <mergeCell ref="N697:N701"/>
    <mergeCell ref="N862:N866"/>
    <mergeCell ref="N842:N846"/>
    <mergeCell ref="A837:A841"/>
    <mergeCell ref="N812:N816"/>
    <mergeCell ref="N662:N666"/>
    <mergeCell ref="A887:A891"/>
    <mergeCell ref="A567:A571"/>
    <mergeCell ref="A577:A581"/>
    <mergeCell ref="A547:A551"/>
    <mergeCell ref="B880:C880"/>
    <mergeCell ref="B915:C915"/>
    <mergeCell ref="B919:C919"/>
    <mergeCell ref="A917:A921"/>
    <mergeCell ref="A957:A961"/>
    <mergeCell ref="A882:A886"/>
    <mergeCell ref="A1132:A1136"/>
    <mergeCell ref="B906:C906"/>
    <mergeCell ref="B903:C903"/>
    <mergeCell ref="B894:C894"/>
    <mergeCell ref="B921:C921"/>
    <mergeCell ref="A902:A906"/>
    <mergeCell ref="A1122:A1126"/>
    <mergeCell ref="B895:C895"/>
    <mergeCell ref="A1137:A1141"/>
    <mergeCell ref="B924:C924"/>
    <mergeCell ref="A1107:A1111"/>
    <mergeCell ref="A1157:A1161"/>
    <mergeCell ref="A1062:A1066"/>
    <mergeCell ref="A932:A936"/>
    <mergeCell ref="A1342:A1346"/>
    <mergeCell ref="A1312:A1316"/>
    <mergeCell ref="A1217:A1221"/>
    <mergeCell ref="A1082:A1086"/>
    <mergeCell ref="A1102:A1106"/>
    <mergeCell ref="A1252:A1256"/>
    <mergeCell ref="A1292:A1296"/>
    <mergeCell ref="A1142:A1146"/>
    <mergeCell ref="A1182:A1186"/>
    <mergeCell ref="B925:C925"/>
    <mergeCell ref="B926:C926"/>
    <mergeCell ref="A947:A951"/>
    <mergeCell ref="A1337:A1341"/>
    <mergeCell ref="A1332:A1336"/>
    <mergeCell ref="A952:A956"/>
    <mergeCell ref="B929:C929"/>
    <mergeCell ref="B930:C930"/>
    <mergeCell ref="A1247:A1251"/>
    <mergeCell ref="A1187:A1191"/>
    <mergeCell ref="A572:A576"/>
    <mergeCell ref="A562:A566"/>
    <mergeCell ref="B878:C878"/>
    <mergeCell ref="B879:C879"/>
    <mergeCell ref="A532:A536"/>
    <mergeCell ref="A652:A656"/>
    <mergeCell ref="B873:C873"/>
    <mergeCell ref="A382:A386"/>
    <mergeCell ref="A662:A666"/>
    <mergeCell ref="A1172:A1176"/>
    <mergeCell ref="A1532:A1536"/>
    <mergeCell ref="A1637:A1641"/>
    <mergeCell ref="A1152:A1156"/>
    <mergeCell ref="A1222:A1226"/>
    <mergeCell ref="A962:A966"/>
    <mergeCell ref="A997:A1001"/>
    <mergeCell ref="A1147:A1151"/>
    <mergeCell ref="A1227:A1231"/>
    <mergeCell ref="A1167:A1171"/>
    <mergeCell ref="A1112:A1116"/>
    <mergeCell ref="A1022:A1026"/>
    <mergeCell ref="A1057:A1061"/>
    <mergeCell ref="A1197:A1201"/>
    <mergeCell ref="A1027:A1031"/>
    <mergeCell ref="A1322:A1326"/>
    <mergeCell ref="A1517:A1521"/>
    <mergeCell ref="A1622:A1626"/>
    <mergeCell ref="A1387:A1391"/>
    <mergeCell ref="A1577:A1581"/>
    <mergeCell ref="A992:A996"/>
    <mergeCell ref="A2509:A2513"/>
    <mergeCell ref="N2454:N2458"/>
    <mergeCell ref="N87:N91"/>
    <mergeCell ref="N2549:N2553"/>
    <mergeCell ref="A1097:A1101"/>
    <mergeCell ref="A1127:A1131"/>
    <mergeCell ref="A1162:A1166"/>
    <mergeCell ref="A1562:A1566"/>
    <mergeCell ref="A1724:A1728"/>
    <mergeCell ref="A1402:A1406"/>
    <mergeCell ref="A1347:A1351"/>
    <mergeCell ref="A1297:A1301"/>
    <mergeCell ref="A1262:A1266"/>
    <mergeCell ref="A1242:A1246"/>
    <mergeCell ref="A1327:A1331"/>
    <mergeCell ref="A1392:A1396"/>
    <mergeCell ref="A1087:A1091"/>
    <mergeCell ref="A1092:A1096"/>
    <mergeCell ref="A1699:A1703"/>
    <mergeCell ref="A1719:A1723"/>
    <mergeCell ref="A1652:A1656"/>
    <mergeCell ref="A1547:A1551"/>
    <mergeCell ref="A1592:A1596"/>
    <mergeCell ref="A1512:A1516"/>
    <mergeCell ref="A1682:A1686"/>
    <mergeCell ref="A1572:A1576"/>
    <mergeCell ref="A1632:A1636"/>
    <mergeCell ref="A1527:A1531"/>
    <mergeCell ref="A1407:A1411"/>
    <mergeCell ref="A1662:A1666"/>
    <mergeCell ref="A1667:A1671"/>
    <mergeCell ref="A1582:A1586"/>
  </mergeCells>
  <phoneticPr fontId="5" type="noConversion"/>
  <pageMargins left="0.23622047244094491" right="0.23622047244094491" top="0.74803149606299213" bottom="0.35433070866141736" header="0.31496062992125984" footer="0.15748031496062992"/>
  <pageSetup paperSize="9" scale="37" fitToHeight="0" orientation="landscape" r:id="rId12"/>
  <headerFooter>
    <oddFooter>Страница &amp;P</oddFooter>
  </headerFooter>
  <rowBreaks count="18" manualBreakCount="18">
    <brk id="101" max="13" man="1"/>
    <brk id="131" max="13" man="1"/>
    <brk id="191" max="13" man="1"/>
    <brk id="426" max="13" man="1"/>
    <brk id="526" max="13" man="1"/>
    <brk id="681" max="13" man="1"/>
    <brk id="781" max="13" man="1"/>
    <brk id="1161" max="13" man="1"/>
    <brk id="1291" max="13" man="1"/>
    <brk id="1371" max="13" man="1"/>
    <brk id="1376" max="13" man="1"/>
    <brk id="1486" max="13" man="1"/>
    <brk id="1631" max="13" man="1"/>
    <brk id="1738" max="13" man="1"/>
    <brk id="2173" max="13" man="1"/>
    <brk id="2453" max="13" man="1"/>
    <brk id="2488" max="13" man="1"/>
    <brk id="2598" max="13" man="1"/>
  </rowBreaks>
  <ignoredErrors>
    <ignoredError sqref="G237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на 01.04.16</vt:lpstr>
      <vt:lpstr>'на 01.04.16'!Заголовки_для_печати</vt:lpstr>
      <vt:lpstr>'на 01.04.16'!Область_печати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Задума Инна Павловна</dc:creator>
  <cp:lastModifiedBy>Михальченко Светлана Николаевна</cp:lastModifiedBy>
  <cp:lastPrinted>2016-04-11T11:09:43Z</cp:lastPrinted>
  <dcterms:created xsi:type="dcterms:W3CDTF">2011-12-13T05:34:09Z</dcterms:created>
  <dcterms:modified xsi:type="dcterms:W3CDTF">2016-04-11T13:04:28Z</dcterms:modified>
</cp:coreProperties>
</file>